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490" tabRatio="625" activeTab="0"/>
  </bookViews>
  <sheets>
    <sheet name="第1表 -1" sheetId="1" r:id="rId1"/>
    <sheet name="第1表 -2" sheetId="2" r:id="rId2"/>
    <sheet name="第1表 -3" sheetId="3" r:id="rId3"/>
    <sheet name="第2表-1" sheetId="4" r:id="rId4"/>
    <sheet name="第2表-2" sheetId="5" r:id="rId5"/>
    <sheet name="第2表-3" sheetId="6" r:id="rId6"/>
    <sheet name="第3表" sheetId="7" r:id="rId7"/>
    <sheet name="第4表" sheetId="8" r:id="rId8"/>
    <sheet name="第5表" sheetId="9" r:id="rId9"/>
    <sheet name="第6表" sheetId="10" r:id="rId10"/>
  </sheets>
  <externalReferences>
    <externalReference r:id="rId13"/>
    <externalReference r:id="rId14"/>
  </externalReferences>
  <definedNames>
    <definedName name="code" localSheetId="7">#REF!</definedName>
    <definedName name="code" localSheetId="9">#REF!</definedName>
    <definedName name="code">#REF!</definedName>
    <definedName name="Data" localSheetId="7">'第4表'!#REF!</definedName>
    <definedName name="Data" localSheetId="8">'[1]Sheet10'!$O$11</definedName>
    <definedName name="Data" localSheetId="9">'第6表'!#REF!</definedName>
    <definedName name="Data">#REF!</definedName>
    <definedName name="DataEnd" localSheetId="7">'第4表'!$G$74</definedName>
    <definedName name="DataEnd" localSheetId="8">'第5表'!#REF!</definedName>
    <definedName name="DataEnd" localSheetId="9">'第6表'!#REF!</definedName>
    <definedName name="DataEnd">#REF!</definedName>
    <definedName name="Hyousoku" localSheetId="7">'第4表'!#REF!</definedName>
    <definedName name="Hyousoku" localSheetId="8">'第5表'!#REF!</definedName>
    <definedName name="Hyousoku" localSheetId="9">'第6表'!#REF!</definedName>
    <definedName name="Hyousoku">#REF!</definedName>
    <definedName name="HyousokuArea" localSheetId="7">'第4表'!#REF!</definedName>
    <definedName name="HyousokuArea" localSheetId="8">'第5表'!#REF!</definedName>
    <definedName name="HyousokuArea" localSheetId="9">'第6表'!$A$1:$A$8</definedName>
    <definedName name="HyousokuArea">#REF!</definedName>
    <definedName name="HyousokuEnd" localSheetId="7">'第4表'!#REF!</definedName>
    <definedName name="HyousokuEnd" localSheetId="8">'第5表'!#REF!</definedName>
    <definedName name="HyousokuEnd" localSheetId="9">'第6表'!#REF!</definedName>
    <definedName name="HyousokuEnd">#REF!</definedName>
    <definedName name="Hyoutou" localSheetId="7">'第4表'!$G$5:$U$6</definedName>
    <definedName name="Hyoutou" localSheetId="8">'[1]Sheet10'!$O$10:$Y$10</definedName>
    <definedName name="Hyoutou" localSheetId="9">'第6表'!#REF!</definedName>
    <definedName name="Hyoutou">#REF!</definedName>
    <definedName name="_xlnm.Print_Area" localSheetId="0">'第1表 -1'!$A$1:$U$38</definedName>
    <definedName name="_xlnm.Print_Area" localSheetId="1">'第1表 -2'!$A$1:$U$38</definedName>
    <definedName name="_xlnm.Print_Area" localSheetId="2">'第1表 -3'!$A$1:$U$38</definedName>
    <definedName name="_xlnm.Print_Area" localSheetId="3">'第2表-1'!$A$1:$U$145</definedName>
    <definedName name="_xlnm.Print_Area" localSheetId="4">'第2表-2'!$A$1:$U$145</definedName>
    <definedName name="_xlnm.Print_Area" localSheetId="6">'第3表'!$A$1:$U$42</definedName>
    <definedName name="_xlnm.Print_Area" localSheetId="7">'第4表'!$A$1:$U$43</definedName>
    <definedName name="_xlnm.Print_Area" localSheetId="8">'第5表'!$A$1:$S$41</definedName>
    <definedName name="_xlnm.Print_Area" localSheetId="9">'第6表'!$A$1:$AA$40</definedName>
    <definedName name="Rangai" localSheetId="7">#REF!</definedName>
    <definedName name="Rangai" localSheetId="9">#REF!</definedName>
    <definedName name="Rangai">#REF!</definedName>
    <definedName name="Rangai0" localSheetId="7">'第4表'!#REF!</definedName>
    <definedName name="Rangai0" localSheetId="8">'第5表'!#REF!</definedName>
    <definedName name="Rangai0" localSheetId="9">'第6表'!#REF!</definedName>
    <definedName name="Rangai0">#REF!</definedName>
    <definedName name="RangaiEng" localSheetId="7">#REF!</definedName>
    <definedName name="RangaiEng" localSheetId="8">#REF!</definedName>
    <definedName name="RangaiEng" localSheetId="9">#REF!</definedName>
    <definedName name="RangaiEng">#REF!</definedName>
    <definedName name="Title" localSheetId="7">'第4表'!#REF!</definedName>
    <definedName name="Title" localSheetId="8">'[1]Sheet10'!$H$2:$Y$4</definedName>
    <definedName name="Title" localSheetId="9">'第6表'!#REF!</definedName>
    <definedName name="Title">#REF!</definedName>
    <definedName name="TitleEnglish" localSheetId="7">'第4表'!$A$3:$U$4</definedName>
    <definedName name="TitleEnglish" localSheetId="8">'[1]Sheet10'!$H$5:$Y$6</definedName>
    <definedName name="TitleEnglish" localSheetId="9">'第6表'!#REF!</definedName>
    <definedName name="TitleEnglish">#REF!</definedName>
    <definedName name="表">#REF!</definedName>
  </definedNames>
  <calcPr fullCalcOnLoad="1"/>
</workbook>
</file>

<file path=xl/sharedStrings.xml><?xml version="1.0" encoding="utf-8"?>
<sst xmlns="http://schemas.openxmlformats.org/spreadsheetml/2006/main" count="1722" uniqueCount="362">
  <si>
    <t>-</t>
  </si>
  <si>
    <t>蒲刈町</t>
  </si>
  <si>
    <t>75 ～ 79</t>
  </si>
  <si>
    <t>80 ～ 84</t>
  </si>
  <si>
    <t>職    業（大 分 類），
従業上の地位（7 区分）</t>
  </si>
  <si>
    <t>総数</t>
  </si>
  <si>
    <t>1～14</t>
  </si>
  <si>
    <t>時間</t>
  </si>
  <si>
    <t>35時間</t>
  </si>
  <si>
    <t>以　上</t>
  </si>
  <si>
    <t>平均週間
就業時間
（時間）</t>
  </si>
  <si>
    <t>延べ週間
就業時間
（時間）</t>
  </si>
  <si>
    <t xml:space="preserve"> 総               数</t>
  </si>
  <si>
    <t>Ａ</t>
  </si>
  <si>
    <t>専門的･技術的職業従事者</t>
  </si>
  <si>
    <t>Ｂ</t>
  </si>
  <si>
    <t>管理的職業従事者</t>
  </si>
  <si>
    <t>Ｃ</t>
  </si>
  <si>
    <t>事務従事者</t>
  </si>
  <si>
    <t>Ｄ</t>
  </si>
  <si>
    <t>販売従事者</t>
  </si>
  <si>
    <t>Ｅ</t>
  </si>
  <si>
    <t>サービス職業従事者</t>
  </si>
  <si>
    <t>Ｆ</t>
  </si>
  <si>
    <t>保安職業従事者</t>
  </si>
  <si>
    <t>Ｇ</t>
  </si>
  <si>
    <t>農林漁業作業者</t>
  </si>
  <si>
    <t>Ｈ</t>
  </si>
  <si>
    <t>運輸･通信従事者</t>
  </si>
  <si>
    <t>Ｉ</t>
  </si>
  <si>
    <t>生産工程･労務作業者</t>
  </si>
  <si>
    <t>Ｊ</t>
  </si>
  <si>
    <t>分類不能の職業</t>
  </si>
  <si>
    <t>1)  就業時間「不詳」を含む。</t>
  </si>
  <si>
    <t>2)  従業上の地位「不詳」を含む。</t>
  </si>
  <si>
    <t>女</t>
  </si>
  <si>
    <t xml:space="preserve">専門的・技術的職業従事者     </t>
  </si>
  <si>
    <t xml:space="preserve">管理的職業従事者     </t>
  </si>
  <si>
    <t xml:space="preserve">事務従事者     </t>
  </si>
  <si>
    <t xml:space="preserve">販売従事者     </t>
  </si>
  <si>
    <t xml:space="preserve">サービス職業従事者     </t>
  </si>
  <si>
    <t xml:space="preserve">保安職業従事者     </t>
  </si>
  <si>
    <t xml:space="preserve">農林漁業作業者     </t>
  </si>
  <si>
    <t xml:space="preserve">運輸・通信従事者     </t>
  </si>
  <si>
    <t xml:space="preserve">生産工程・労務作業者     </t>
  </si>
  <si>
    <t>生産・運輸関係職業</t>
  </si>
  <si>
    <t>販売・サービス関係職業</t>
  </si>
  <si>
    <t>（単位：人，％）</t>
  </si>
  <si>
    <t>65 ～ 69</t>
  </si>
  <si>
    <t>70 ～ 74</t>
  </si>
  <si>
    <t>85歳以上</t>
  </si>
  <si>
    <t>総     数</t>
  </si>
  <si>
    <t>事務･技術･管理関係職業</t>
  </si>
  <si>
    <t>販売･サービス関係職業</t>
  </si>
  <si>
    <t>農林漁業関係職業</t>
  </si>
  <si>
    <t>生産･運輸関係職業</t>
  </si>
  <si>
    <t>分類不能
の職業</t>
  </si>
  <si>
    <t>専門的・
技 術 的
職     業
従 事 者</t>
  </si>
  <si>
    <t>管理的
職業
従事者</t>
  </si>
  <si>
    <t>事務
従事者</t>
  </si>
  <si>
    <t>販売
従事者</t>
  </si>
  <si>
    <t>サービス
職業
従事者</t>
  </si>
  <si>
    <t>保安職業
従事者</t>
  </si>
  <si>
    <t>農林漁業
作業者</t>
  </si>
  <si>
    <t>運輸・
通信
従事者</t>
  </si>
  <si>
    <t>生産工程
・労務
作業者</t>
  </si>
  <si>
    <t>総  数 　　　　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</si>
  <si>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</si>
  <si>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</si>
  <si>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</si>
  <si>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</si>
  <si>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</si>
  <si>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</si>
  <si>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</si>
  <si>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</si>
  <si>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</si>
  <si>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</si>
  <si>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 xml:space="preserve">65～69    </t>
  </si>
  <si>
    <t xml:space="preserve">70～74    </t>
  </si>
  <si>
    <t xml:space="preserve">75～79    </t>
  </si>
  <si>
    <t xml:space="preserve">80～84    </t>
  </si>
  <si>
    <t>85歳以上</t>
  </si>
  <si>
    <t>平成７年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</si>
  <si>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</si>
  <si>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</si>
  <si>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</si>
  <si>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</si>
  <si>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</si>
  <si>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</si>
  <si>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</si>
  <si>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</si>
  <si>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</si>
  <si>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</si>
  <si>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 xml:space="preserve">65～69    </t>
  </si>
  <si>
    <t xml:space="preserve">70～74    </t>
  </si>
  <si>
    <t xml:space="preserve">75～79    </t>
  </si>
  <si>
    <t xml:space="preserve">80～84    </t>
  </si>
  <si>
    <t>85歳以上</t>
  </si>
  <si>
    <t>構        成        比</t>
  </si>
  <si>
    <t>平成12年</t>
  </si>
  <si>
    <t>総   数</t>
  </si>
  <si>
    <t>総  数 　　　　</t>
  </si>
  <si>
    <t>総   数</t>
  </si>
  <si>
    <t>平成7年</t>
  </si>
  <si>
    <t>総   数</t>
  </si>
  <si>
    <t>農林漁業関係職業</t>
  </si>
  <si>
    <t>総　数</t>
  </si>
  <si>
    <t>総　数</t>
  </si>
  <si>
    <t>総　数　</t>
  </si>
  <si>
    <t>総　数</t>
  </si>
  <si>
    <t>男</t>
  </si>
  <si>
    <t>総　数　</t>
  </si>
  <si>
    <t>女</t>
  </si>
  <si>
    <t>総　数</t>
  </si>
  <si>
    <t xml:space="preserve">分類不能の職業     </t>
  </si>
  <si>
    <t>男</t>
  </si>
  <si>
    <t>従業上の地位</t>
  </si>
  <si>
    <t>(3)</t>
  </si>
  <si>
    <t>(4)</t>
  </si>
  <si>
    <t>(5)</t>
  </si>
  <si>
    <t>(6)</t>
  </si>
  <si>
    <t>(7)</t>
  </si>
  <si>
    <t>(8)</t>
  </si>
  <si>
    <t>(9)</t>
  </si>
  <si>
    <t>(10)</t>
  </si>
  <si>
    <t>世帯の経済構成（12区分）</t>
  </si>
  <si>
    <t>(11)</t>
  </si>
  <si>
    <t>(12)</t>
  </si>
  <si>
    <t>(13)</t>
  </si>
  <si>
    <t>(14)</t>
  </si>
  <si>
    <t>農林漁業・業主混合世帯</t>
  </si>
  <si>
    <t>農林漁業・雇用者混合世帯</t>
  </si>
  <si>
    <t>非農林漁業・業主混合世帯</t>
  </si>
  <si>
    <t>非農林漁業・雇用者混合世帯</t>
  </si>
  <si>
    <t>非農林漁業就業者世帯</t>
  </si>
  <si>
    <t>非農林漁業・業主世帯</t>
  </si>
  <si>
    <t>事務・技術・管理関係職業</t>
  </si>
  <si>
    <t>（単位：人，％）</t>
  </si>
  <si>
    <t>農林漁業関係職業</t>
  </si>
  <si>
    <t>事務・技術・管理関係職業</t>
  </si>
  <si>
    <t>平成７年</t>
  </si>
  <si>
    <r>
      <t>総  数</t>
    </r>
    <r>
      <rPr>
        <sz val="6"/>
        <color indexed="8"/>
        <rFont val="ＭＳ ゴシック"/>
        <family val="3"/>
      </rPr>
      <t>１）　　</t>
    </r>
  </si>
  <si>
    <t>15 ～ 34　時　間　</t>
  </si>
  <si>
    <t>総　数　　　</t>
  </si>
  <si>
    <t>２）</t>
  </si>
  <si>
    <t>専門的･技術的職業従事者</t>
  </si>
  <si>
    <t>管理的職業従事者</t>
  </si>
  <si>
    <t>事務従事者</t>
  </si>
  <si>
    <t>販売従事者</t>
  </si>
  <si>
    <t>分類不能の職業</t>
  </si>
  <si>
    <t>男　　　　　</t>
  </si>
  <si>
    <t>女　　　　</t>
  </si>
  <si>
    <t xml:space="preserve">Ⅱ         　そ  の  他  の  親  族  世  帯        </t>
  </si>
  <si>
    <t>非親族</t>
  </si>
  <si>
    <t>単独</t>
  </si>
  <si>
    <t>(1)</t>
  </si>
  <si>
    <t>(2)</t>
  </si>
  <si>
    <t>(5)</t>
  </si>
  <si>
    <t>世　帯</t>
  </si>
  <si>
    <t>世帯</t>
  </si>
  <si>
    <t>夫婦のみの世帯</t>
  </si>
  <si>
    <t>夫婦とひとり親から成る世帯</t>
  </si>
  <si>
    <t>夫婦,子供と両親から成る世帯</t>
  </si>
  <si>
    <t>夫婦,子供とひとり親から成る世帯</t>
  </si>
  <si>
    <t>夫婦,親と他の親族(子供を含 ま ない) か ら成る世帯</t>
  </si>
  <si>
    <t>夫婦,子供,親と他の親族から成る世帯</t>
  </si>
  <si>
    <t>兄弟姉妹のみから成る世帯</t>
  </si>
  <si>
    <t>他に分類されない親族世帯</t>
  </si>
  <si>
    <t xml:space="preserve">一般世帯数    </t>
  </si>
  <si>
    <t>Ⅰ</t>
  </si>
  <si>
    <t>農林漁業就業者世帯</t>
  </si>
  <si>
    <t>農林漁業・業主世帯</t>
  </si>
  <si>
    <t>農林漁業・雇用者世帯</t>
  </si>
  <si>
    <t>Ⅱ</t>
  </si>
  <si>
    <t>農林漁業･非農林漁業就業者混合世帯</t>
  </si>
  <si>
    <t>(3)</t>
  </si>
  <si>
    <t>Ⅲ</t>
  </si>
  <si>
    <t>(7)</t>
  </si>
  <si>
    <t>非農林漁業・雇用者世帯</t>
  </si>
  <si>
    <t>非農林漁業・業主・雇用者世帯
（世帯の主な就業者が業主）</t>
  </si>
  <si>
    <t>非農林漁業・業主・雇用者世帯
（世帯の主な就業者が雇用者）</t>
  </si>
  <si>
    <t>Ⅳ</t>
  </si>
  <si>
    <t>非就業者世帯</t>
  </si>
  <si>
    <t>Ⅴ</t>
  </si>
  <si>
    <t>分類不能の世帯</t>
  </si>
  <si>
    <t>一般世帯人員</t>
  </si>
  <si>
    <t>総               数</t>
  </si>
  <si>
    <t>　職     業  （ 大  分  類 ）</t>
  </si>
  <si>
    <t>総数</t>
  </si>
  <si>
    <t>雇用者</t>
  </si>
  <si>
    <t>役員</t>
  </si>
  <si>
    <t>雇人のある業主</t>
  </si>
  <si>
    <t>雇人のない業主</t>
  </si>
  <si>
    <t>家族従業者</t>
  </si>
  <si>
    <t>平成12年</t>
  </si>
  <si>
    <t>平成12年</t>
  </si>
  <si>
    <r>
      <t>Ⅰ  　核 家 族 世 帯</t>
    </r>
    <r>
      <rPr>
        <sz val="9"/>
        <color indexed="8"/>
        <rFont val="ＭＳ ゴシック"/>
        <family val="3"/>
      </rPr>
      <t xml:space="preserve">    </t>
    </r>
  </si>
  <si>
    <t>（単位：人）</t>
  </si>
  <si>
    <t>夫婦と子供から成る                                                                                                                                             世帯</t>
  </si>
  <si>
    <t>男親と子供から成る                                                                                                                                            世帯</t>
  </si>
  <si>
    <t>女親と子供から成る                                                                                                                                             世帯</t>
  </si>
  <si>
    <t>夫婦と両親から成る                                                                                                                                            世帯</t>
  </si>
  <si>
    <t>（単位：世帯,人）</t>
  </si>
  <si>
    <t>高田郡</t>
  </si>
  <si>
    <t>賀茂郡</t>
  </si>
  <si>
    <t>豊田郡</t>
  </si>
  <si>
    <t>御調郡</t>
  </si>
  <si>
    <t>吉田町</t>
  </si>
  <si>
    <t>八千代町</t>
  </si>
  <si>
    <t>美土里町</t>
  </si>
  <si>
    <t>高宮町</t>
  </si>
  <si>
    <t>甲田町</t>
  </si>
  <si>
    <t>向原町</t>
  </si>
  <si>
    <t>黒瀬町</t>
  </si>
  <si>
    <t>福富町</t>
  </si>
  <si>
    <t>豊栄町</t>
  </si>
  <si>
    <t>大和町</t>
  </si>
  <si>
    <t>河内町</t>
  </si>
  <si>
    <t>本郷町</t>
  </si>
  <si>
    <t>安芸津町</t>
  </si>
  <si>
    <t>安浦町</t>
  </si>
  <si>
    <t>川尻町</t>
  </si>
  <si>
    <t>豊浜町</t>
  </si>
  <si>
    <t>豊町</t>
  </si>
  <si>
    <t>大崎町</t>
  </si>
  <si>
    <t>東野町</t>
  </si>
  <si>
    <t>木江町</t>
  </si>
  <si>
    <t>瀬戸田町</t>
  </si>
  <si>
    <t>御調町</t>
  </si>
  <si>
    <t>久井町</t>
  </si>
  <si>
    <t>向島町</t>
  </si>
  <si>
    <t>世羅郡</t>
  </si>
  <si>
    <t>甲山町</t>
  </si>
  <si>
    <t>世羅町</t>
  </si>
  <si>
    <t>世羅西町</t>
  </si>
  <si>
    <t>沼隈郡</t>
  </si>
  <si>
    <t>内海町</t>
  </si>
  <si>
    <t>沼隈町</t>
  </si>
  <si>
    <t>深安郡</t>
  </si>
  <si>
    <t>神辺町</t>
  </si>
  <si>
    <t>芦品郡</t>
  </si>
  <si>
    <t>新市町</t>
  </si>
  <si>
    <t>神石郡</t>
  </si>
  <si>
    <t>油木町</t>
  </si>
  <si>
    <t>神石町</t>
  </si>
  <si>
    <t>豊松村</t>
  </si>
  <si>
    <t>三和町</t>
  </si>
  <si>
    <t>甲奴郡</t>
  </si>
  <si>
    <t>上下町</t>
  </si>
  <si>
    <t>総領町</t>
  </si>
  <si>
    <t>甲奴町</t>
  </si>
  <si>
    <t>平成７年</t>
  </si>
  <si>
    <t>平成１２年</t>
  </si>
  <si>
    <t>（単位:人）</t>
  </si>
  <si>
    <t>10～14
時間</t>
  </si>
  <si>
    <t>1～4
時間</t>
  </si>
  <si>
    <t>5～9
時間</t>
  </si>
  <si>
    <t>15～29
時間</t>
  </si>
  <si>
    <t>30～34
時間</t>
  </si>
  <si>
    <t>35～39
時間</t>
  </si>
  <si>
    <t>40～48
時間</t>
  </si>
  <si>
    <t>49～59
時間</t>
  </si>
  <si>
    <t>60時間
以上</t>
  </si>
  <si>
    <t>夫婦,子供と他の親族(親を含まない)から成る世帯</t>
  </si>
  <si>
    <t>　職    業  （ 大  分  類 ）</t>
  </si>
  <si>
    <t>（単位：人，％）</t>
  </si>
  <si>
    <t>構        成        比</t>
  </si>
  <si>
    <t>生産・運輸関係職業</t>
  </si>
  <si>
    <t>販売・サービス関係職業</t>
  </si>
  <si>
    <t>事務・技術・管理関係職業</t>
  </si>
  <si>
    <t>広島県</t>
  </si>
  <si>
    <t>市部</t>
  </si>
  <si>
    <t>郡部</t>
  </si>
  <si>
    <t>広島市</t>
  </si>
  <si>
    <t>中区</t>
  </si>
  <si>
    <t>東区</t>
  </si>
  <si>
    <t>南区</t>
  </si>
  <si>
    <t>西区</t>
  </si>
  <si>
    <t>安佐南区</t>
  </si>
  <si>
    <t>安佐北区</t>
  </si>
  <si>
    <t>安芸区</t>
  </si>
  <si>
    <t>佐伯区</t>
  </si>
  <si>
    <t>呉市</t>
  </si>
  <si>
    <t>竹原市</t>
  </si>
  <si>
    <t>三原市</t>
  </si>
  <si>
    <t>尾道市</t>
  </si>
  <si>
    <t>因島市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</si>
  <si>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</si>
  <si>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</si>
  <si>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</si>
  <si>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</si>
  <si>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</si>
  <si>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</si>
  <si>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</si>
  <si>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</si>
  <si>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</si>
  <si>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</si>
  <si>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</si>
  <si>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坂町</t>
  </si>
  <si>
    <t>江田島町</t>
  </si>
  <si>
    <t>音戸町</t>
  </si>
  <si>
    <t>倉橋町</t>
  </si>
  <si>
    <t>下蒲刈町</t>
  </si>
  <si>
    <t>佐伯郡</t>
  </si>
  <si>
    <t>大野町</t>
  </si>
  <si>
    <t>湯来町</t>
  </si>
  <si>
    <t>佐伯町</t>
  </si>
  <si>
    <t>吉和村</t>
  </si>
  <si>
    <t>宮島町</t>
  </si>
  <si>
    <t>能美町</t>
  </si>
  <si>
    <t>沖美町</t>
  </si>
  <si>
    <t>大柿町</t>
  </si>
  <si>
    <t>山県郡</t>
  </si>
  <si>
    <t>加計町</t>
  </si>
  <si>
    <t>筒賀村</t>
  </si>
  <si>
    <t>戸河内町</t>
  </si>
  <si>
    <t>芸北町</t>
  </si>
  <si>
    <t>大朝町</t>
  </si>
  <si>
    <t>千代田町</t>
  </si>
  <si>
    <t>豊平町</t>
  </si>
  <si>
    <t>双三郡</t>
  </si>
  <si>
    <t>君田村</t>
  </si>
  <si>
    <t>布野村</t>
  </si>
  <si>
    <t>作木村</t>
  </si>
  <si>
    <t>吉舎町</t>
  </si>
  <si>
    <t>三良坂町</t>
  </si>
  <si>
    <t>比婆郡</t>
  </si>
  <si>
    <t>西城町</t>
  </si>
  <si>
    <t>東城町</t>
  </si>
  <si>
    <t>口和町</t>
  </si>
  <si>
    <t>高野町</t>
  </si>
  <si>
    <t>比和町</t>
  </si>
  <si>
    <t>広域行政圏</t>
  </si>
  <si>
    <t>広島</t>
  </si>
  <si>
    <t>広島西</t>
  </si>
  <si>
    <t>呉</t>
  </si>
  <si>
    <t>芸北</t>
  </si>
  <si>
    <t>広島中央</t>
  </si>
  <si>
    <t>尾三</t>
  </si>
  <si>
    <t>福山・府中</t>
  </si>
  <si>
    <t>備北</t>
  </si>
  <si>
    <t>（５歳階級）</t>
  </si>
  <si>
    <t>（５歳階級）</t>
  </si>
  <si>
    <t>年　　齢</t>
  </si>
  <si>
    <t>年　　齢</t>
  </si>
  <si>
    <t>市区町村</t>
  </si>
  <si>
    <t>市区町村</t>
  </si>
  <si>
    <t>第1表-1　職業（大分類）別，年齢階級（5歳階級）別，男女別15歳以上就業者数  平成１２年,平成７年　-総数</t>
  </si>
  <si>
    <t>第1表-2　職業（大分類）別，年齢階級（5歳階級）別，男女別15歳以上就業者数   平成１２年,平成７年　-男</t>
  </si>
  <si>
    <t xml:space="preserve">第1表-3　職業（大分類）別，年齢階級（5歳階級）別，男女別15歳以上就業者数  平成１２年,平成７年　-女 </t>
  </si>
  <si>
    <t>男女･年齢</t>
  </si>
  <si>
    <t>第5表　職業（大分類），従業上の地位，男女別１５歳以上外国人就業者数  平成１２年,平成７年</t>
  </si>
  <si>
    <t>第2表-1　　市区町村別，職業（大分類）別，男女別１５歳以上就業者数  平成12年  －総数</t>
  </si>
  <si>
    <t xml:space="preserve">第6表　世帯の経済構成（12区分），世帯の家族類型（16区分）別一般世帯数，一般世帯人員及び親族人員  平成12年   </t>
  </si>
  <si>
    <t>専門的・
技術的
職業従事者</t>
  </si>
  <si>
    <t>管理的
職業従事者</t>
  </si>
  <si>
    <t>男女･年齢</t>
  </si>
  <si>
    <t>夫婦と他の親族(親,子供を含まない) から成る世帯</t>
  </si>
  <si>
    <t xml:space="preserve">第4表　就業時間（10区分），従業上の地位（7区分），職業（大分類），男女別15歳以上就業者数，平均週間就業時間及び延べ週間就業時間   平成12年  </t>
  </si>
  <si>
    <t>第2表-2　　市区町村別，職業（大分類）別，男女別１５歳以上就業者数  平成12年  －男</t>
  </si>
  <si>
    <t>第2表-3　　市区町村別，職業（大分類）別，男女別１５歳以上就業者数  平成12年  －女</t>
  </si>
  <si>
    <t>第3表　職業（大分類）別，年齢階級（5歳階級）別，男女別就業している高齢単身者数  平成１２年,平成７年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</si>
</sst>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#,###,##0;&quot;-&quot;#,###,##0"/>
    <numFmt numFmtId="178" formatCode="0_ "/>
    <numFmt numFmtId="179" formatCode="#,###,##0;&quot; -&quot;###,##0"/>
    <numFmt numFmtId="180" formatCode="##0.0;&quot;-&quot;#0.0"/>
    <numFmt numFmtId="181" formatCode="###,##0;&quot;-&quot;##,##0"/>
    <numFmt numFmtId="182" formatCode="#0.0;&quot;-&quot;0.0"/>
    <numFmt numFmtId="183" formatCode="&quot;\&quot;#,##0;\-&quot;\&quot;#,##0"/>
    <numFmt numFmtId="184" formatCode="&quot;\&quot;#,##0;[Red]\-&quot;\&quot;#,##0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###,###,###,##0;&quot;-&quot;##,###,##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 ###,###,###,##0;&quot;-&quot;###,###,###,##0"/>
    <numFmt numFmtId="192" formatCode="##,###,###,##0;&quot;-&quot;#,###,###,##0"/>
    <numFmt numFmtId="193" formatCode="0.0%"/>
    <numFmt numFmtId="194" formatCode="0.0_ "/>
    <numFmt numFmtId="195" formatCode="0.0"/>
    <numFmt numFmtId="196" formatCode="0.00_ "/>
    <numFmt numFmtId="197" formatCode="0.000_ "/>
    <numFmt numFmtId="198" formatCode="0.0000_ "/>
    <numFmt numFmtId="199" formatCode="0.000%"/>
    <numFmt numFmtId="200" formatCode="###,###,##0.0;&quot;-&quot;##,###,##0.0"/>
    <numFmt numFmtId="201" formatCode="0.0000"/>
    <numFmt numFmtId="202" formatCode="0.000"/>
    <numFmt numFmtId="203" formatCode="0.00000"/>
    <numFmt numFmtId="204" formatCode="0.0_);[Red]\(0.0\)"/>
    <numFmt numFmtId="205" formatCode="#,##0;&quot;△ &quot;#,##0"/>
    <numFmt numFmtId="206" formatCode="###,###,##0;###,###,##0;\-"/>
    <numFmt numFmtId="207" formatCode="0.0;&quot;△ &quot;0.0"/>
    <numFmt numFmtId="208" formatCode="\ ###,###,##0;&quot;-&quot;###,###,##0"/>
    <numFmt numFmtId="209" formatCode="#,###,###,##0;&quot; -&quot;###,###,##0"/>
  </numFmts>
  <fonts count="22"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明朝"/>
      <family val="1"/>
    </font>
    <font>
      <sz val="9"/>
      <name val="ＭＳ 明朝"/>
      <family val="1"/>
    </font>
    <font>
      <u val="single"/>
      <sz val="10"/>
      <color indexed="36"/>
      <name val="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6"/>
      <color indexed="8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22" applyNumberFormat="1" applyFont="1" applyFill="1" applyBorder="1" applyAlignment="1">
      <alignment vertical="top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12" fillId="0" borderId="0" xfId="22" applyNumberFormat="1" applyFont="1" applyFill="1" applyBorder="1" applyAlignment="1">
      <alignment horizontal="center"/>
      <protection/>
    </xf>
    <xf numFmtId="0" fontId="11" fillId="0" borderId="1" xfId="0" applyFont="1" applyBorder="1" applyAlignment="1">
      <alignment horizontal="distributed"/>
    </xf>
    <xf numFmtId="0" fontId="11" fillId="0" borderId="2" xfId="0" applyFont="1" applyBorder="1" applyAlignment="1">
      <alignment horizontal="distributed"/>
    </xf>
    <xf numFmtId="0" fontId="11" fillId="0" borderId="3" xfId="0" applyFont="1" applyBorder="1" applyAlignment="1">
      <alignment horizontal="distributed"/>
    </xf>
    <xf numFmtId="0" fontId="11" fillId="0" borderId="4" xfId="0" applyFont="1" applyBorder="1" applyAlignment="1">
      <alignment horizontal="distributed"/>
    </xf>
    <xf numFmtId="0" fontId="11" fillId="0" borderId="1" xfId="0" applyFont="1" applyBorder="1" applyAlignment="1">
      <alignment shrinkToFit="1"/>
    </xf>
    <xf numFmtId="0" fontId="11" fillId="0" borderId="2" xfId="0" applyFont="1" applyBorder="1" applyAlignment="1">
      <alignment shrinkToFit="1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2" xfId="0" applyFont="1" applyBorder="1" applyAlignment="1">
      <alignment horizontal="left"/>
    </xf>
    <xf numFmtId="176" fontId="11" fillId="0" borderId="0" xfId="0" applyNumberFormat="1" applyFont="1" applyAlignment="1">
      <alignment horizontal="right"/>
    </xf>
    <xf numFmtId="38" fontId="11" fillId="0" borderId="0" xfId="17" applyNumberFormat="1" applyFont="1" applyAlignment="1">
      <alignment horizontal="right"/>
    </xf>
    <xf numFmtId="0" fontId="11" fillId="0" borderId="0" xfId="0" applyFont="1" applyAlignment="1">
      <alignment/>
    </xf>
    <xf numFmtId="0" fontId="14" fillId="0" borderId="0" xfId="22" applyNumberFormat="1" applyFont="1" applyFill="1" applyBorder="1" applyAlignment="1">
      <alignment horizontal="right"/>
      <protection/>
    </xf>
    <xf numFmtId="0" fontId="14" fillId="0" borderId="0" xfId="22" applyNumberFormat="1" applyFont="1" applyFill="1" applyBorder="1" applyAlignment="1">
      <alignment horizontal="left"/>
      <protection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176" fontId="11" fillId="0" borderId="7" xfId="0" applyNumberFormat="1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4" xfId="0" applyFont="1" applyBorder="1" applyAlignment="1">
      <alignment/>
    </xf>
    <xf numFmtId="176" fontId="11" fillId="0" borderId="0" xfId="0" applyNumberFormat="1" applyFont="1" applyBorder="1" applyAlignment="1">
      <alignment/>
    </xf>
    <xf numFmtId="176" fontId="12" fillId="0" borderId="0" xfId="22" applyNumberFormat="1" applyFont="1" applyBorder="1" applyAlignment="1">
      <alignment horizontal="distributed" wrapText="1"/>
      <protection/>
    </xf>
    <xf numFmtId="176" fontId="11" fillId="0" borderId="0" xfId="22" applyNumberFormat="1" applyFont="1" applyBorder="1" applyAlignment="1">
      <alignment horizontal="distributed" wrapText="1"/>
      <protection/>
    </xf>
    <xf numFmtId="0" fontId="11" fillId="0" borderId="2" xfId="0" applyFont="1" applyBorder="1" applyAlignment="1">
      <alignment/>
    </xf>
    <xf numFmtId="49" fontId="12" fillId="0" borderId="1" xfId="22" applyNumberFormat="1" applyFont="1" applyFill="1" applyBorder="1" applyAlignment="1">
      <alignment/>
      <protection/>
    </xf>
    <xf numFmtId="176" fontId="12" fillId="0" borderId="0" xfId="22" applyNumberFormat="1" applyFont="1" applyFill="1" applyBorder="1" applyAlignment="1" quotePrefix="1">
      <alignment horizontal="right"/>
      <protection/>
    </xf>
    <xf numFmtId="176" fontId="11" fillId="0" borderId="0" xfId="0" applyNumberFormat="1" applyFont="1" applyAlignment="1">
      <alignment/>
    </xf>
    <xf numFmtId="176" fontId="12" fillId="0" borderId="1" xfId="22" applyNumberFormat="1" applyFont="1" applyFill="1" applyBorder="1" applyAlignment="1" quotePrefix="1">
      <alignment horizontal="right"/>
      <protection/>
    </xf>
    <xf numFmtId="195" fontId="11" fillId="0" borderId="0" xfId="0" applyNumberFormat="1" applyFont="1" applyAlignment="1">
      <alignment/>
    </xf>
    <xf numFmtId="49" fontId="12" fillId="0" borderId="2" xfId="22" applyNumberFormat="1" applyFont="1" applyFill="1" applyBorder="1" applyAlignment="1">
      <alignment/>
      <protection/>
    </xf>
    <xf numFmtId="49" fontId="12" fillId="0" borderId="1" xfId="22" applyNumberFormat="1" applyFont="1" applyFill="1" applyBorder="1" applyAlignment="1">
      <alignment horizontal="distributed"/>
      <protection/>
    </xf>
    <xf numFmtId="176" fontId="12" fillId="0" borderId="0" xfId="22" applyNumberFormat="1" applyFont="1" applyFill="1" applyAlignment="1" quotePrefix="1">
      <alignment horizontal="right"/>
      <protection/>
    </xf>
    <xf numFmtId="49" fontId="12" fillId="0" borderId="2" xfId="22" applyNumberFormat="1" applyFont="1" applyFill="1" applyBorder="1" applyAlignment="1">
      <alignment horizontal="distributed"/>
      <protection/>
    </xf>
    <xf numFmtId="49" fontId="12" fillId="0" borderId="3" xfId="22" applyNumberFormat="1" applyFont="1" applyFill="1" applyBorder="1" applyAlignment="1">
      <alignment horizontal="distributed"/>
      <protection/>
    </xf>
    <xf numFmtId="176" fontId="12" fillId="0" borderId="7" xfId="22" applyNumberFormat="1" applyFont="1" applyFill="1" applyBorder="1" applyAlignment="1" quotePrefix="1">
      <alignment horizontal="right"/>
      <protection/>
    </xf>
    <xf numFmtId="176" fontId="12" fillId="0" borderId="3" xfId="22" applyNumberFormat="1" applyFont="1" applyFill="1" applyBorder="1" applyAlignment="1" quotePrefix="1">
      <alignment horizontal="right"/>
      <protection/>
    </xf>
    <xf numFmtId="195" fontId="11" fillId="0" borderId="7" xfId="0" applyNumberFormat="1" applyFont="1" applyBorder="1" applyAlignment="1">
      <alignment/>
    </xf>
    <xf numFmtId="49" fontId="12" fillId="0" borderId="4" xfId="22" applyNumberFormat="1" applyFont="1" applyFill="1" applyBorder="1" applyAlignment="1">
      <alignment horizontal="distributed"/>
      <protection/>
    </xf>
    <xf numFmtId="49" fontId="12" fillId="0" borderId="0" xfId="22" applyNumberFormat="1" applyFont="1" applyFill="1" applyBorder="1" applyAlignment="1">
      <alignment/>
      <protection/>
    </xf>
    <xf numFmtId="176" fontId="12" fillId="0" borderId="2" xfId="22" applyNumberFormat="1" applyFont="1" applyFill="1" applyBorder="1" applyAlignment="1" quotePrefix="1">
      <alignment horizontal="right"/>
      <protection/>
    </xf>
    <xf numFmtId="49" fontId="12" fillId="0" borderId="0" xfId="22" applyNumberFormat="1" applyFont="1" applyFill="1" applyBorder="1" applyAlignment="1">
      <alignment horizontal="distributed"/>
      <protection/>
    </xf>
    <xf numFmtId="195" fontId="11" fillId="0" borderId="2" xfId="0" applyNumberFormat="1" applyFont="1" applyBorder="1" applyAlignment="1">
      <alignment/>
    </xf>
    <xf numFmtId="0" fontId="11" fillId="0" borderId="0" xfId="0" applyFont="1" applyBorder="1" applyAlignment="1">
      <alignment/>
    </xf>
    <xf numFmtId="195" fontId="11" fillId="0" borderId="0" xfId="0" applyNumberFormat="1" applyFont="1" applyBorder="1" applyAlignment="1">
      <alignment/>
    </xf>
    <xf numFmtId="49" fontId="12" fillId="0" borderId="7" xfId="22" applyNumberFormat="1" applyFont="1" applyFill="1" applyBorder="1" applyAlignment="1">
      <alignment horizontal="distributed"/>
      <protection/>
    </xf>
    <xf numFmtId="176" fontId="12" fillId="0" borderId="4" xfId="22" applyNumberFormat="1" applyFont="1" applyFill="1" applyBorder="1" applyAlignment="1" quotePrefix="1">
      <alignment horizontal="right"/>
      <protection/>
    </xf>
    <xf numFmtId="0" fontId="11" fillId="0" borderId="6" xfId="0" applyFont="1" applyBorder="1" applyAlignment="1">
      <alignment wrapText="1" shrinkToFit="1"/>
    </xf>
    <xf numFmtId="0" fontId="11" fillId="0" borderId="8" xfId="0" applyFont="1" applyBorder="1" applyAlignment="1">
      <alignment wrapText="1"/>
    </xf>
    <xf numFmtId="0" fontId="11" fillId="0" borderId="0" xfId="0" applyFont="1" applyAlignment="1">
      <alignment wrapText="1" shrinkToFit="1"/>
    </xf>
    <xf numFmtId="0" fontId="11" fillId="0" borderId="0" xfId="0" applyFont="1" applyAlignment="1">
      <alignment wrapText="1"/>
    </xf>
    <xf numFmtId="49" fontId="12" fillId="0" borderId="1" xfId="22" applyNumberFormat="1" applyFont="1" applyFill="1" applyBorder="1" applyAlignment="1">
      <alignment horizontal="left" wrapText="1"/>
      <protection/>
    </xf>
    <xf numFmtId="176" fontId="12" fillId="0" borderId="0" xfId="22" applyNumberFormat="1" applyFont="1" applyFill="1" applyBorder="1" applyAlignment="1">
      <alignment horizontal="right"/>
      <protection/>
    </xf>
    <xf numFmtId="200" fontId="11" fillId="0" borderId="2" xfId="0" applyNumberFormat="1" applyFont="1" applyBorder="1" applyAlignment="1">
      <alignment/>
    </xf>
    <xf numFmtId="200" fontId="11" fillId="0" borderId="0" xfId="0" applyNumberFormat="1" applyFont="1" applyBorder="1" applyAlignment="1">
      <alignment/>
    </xf>
    <xf numFmtId="200" fontId="11" fillId="0" borderId="0" xfId="0" applyNumberFormat="1" applyFont="1" applyAlignment="1">
      <alignment/>
    </xf>
    <xf numFmtId="49" fontId="12" fillId="0" borderId="2" xfId="22" applyNumberFormat="1" applyFont="1" applyFill="1" applyBorder="1" applyAlignment="1">
      <alignment horizontal="left" wrapText="1"/>
      <protection/>
    </xf>
    <xf numFmtId="49" fontId="12" fillId="0" borderId="1" xfId="22" applyNumberFormat="1" applyFont="1" applyFill="1" applyBorder="1" applyAlignment="1">
      <alignment horizontal="center" wrapText="1"/>
      <protection/>
    </xf>
    <xf numFmtId="49" fontId="12" fillId="0" borderId="2" xfId="22" applyNumberFormat="1" applyFont="1" applyFill="1" applyBorder="1" applyAlignment="1">
      <alignment horizontal="center" wrapText="1"/>
      <protection/>
    </xf>
    <xf numFmtId="49" fontId="12" fillId="0" borderId="3" xfId="22" applyNumberFormat="1" applyFont="1" applyFill="1" applyBorder="1" applyAlignment="1">
      <alignment horizontal="left" wrapText="1"/>
      <protection/>
    </xf>
    <xf numFmtId="176" fontId="12" fillId="0" borderId="7" xfId="22" applyNumberFormat="1" applyFont="1" applyFill="1" applyBorder="1" applyAlignment="1">
      <alignment horizontal="right"/>
      <protection/>
    </xf>
    <xf numFmtId="200" fontId="11" fillId="0" borderId="4" xfId="0" applyNumberFormat="1" applyFont="1" applyBorder="1" applyAlignment="1">
      <alignment/>
    </xf>
    <xf numFmtId="200" fontId="11" fillId="0" borderId="7" xfId="0" applyNumberFormat="1" applyFont="1" applyBorder="1" applyAlignment="1">
      <alignment/>
    </xf>
    <xf numFmtId="49" fontId="12" fillId="0" borderId="4" xfId="22" applyNumberFormat="1" applyFont="1" applyFill="1" applyBorder="1" applyAlignment="1">
      <alignment horizontal="left" wrapText="1"/>
      <protection/>
    </xf>
    <xf numFmtId="204" fontId="11" fillId="0" borderId="6" xfId="0" applyNumberFormat="1" applyFont="1" applyBorder="1" applyAlignment="1">
      <alignment/>
    </xf>
    <xf numFmtId="204" fontId="11" fillId="0" borderId="0" xfId="0" applyNumberFormat="1" applyFont="1" applyBorder="1" applyAlignment="1">
      <alignment/>
    </xf>
    <xf numFmtId="204" fontId="11" fillId="0" borderId="0" xfId="0" applyNumberFormat="1" applyFont="1" applyAlignment="1">
      <alignment/>
    </xf>
    <xf numFmtId="49" fontId="12" fillId="0" borderId="0" xfId="22" applyNumberFormat="1" applyFont="1" applyFill="1" applyBorder="1" applyAlignment="1">
      <alignment horizontal="left" wrapText="1"/>
      <protection/>
    </xf>
    <xf numFmtId="176" fontId="12" fillId="0" borderId="2" xfId="22" applyNumberFormat="1" applyFont="1" applyFill="1" applyBorder="1" applyAlignment="1">
      <alignment horizontal="right"/>
      <protection/>
    </xf>
    <xf numFmtId="204" fontId="11" fillId="0" borderId="2" xfId="0" applyNumberFormat="1" applyFont="1" applyBorder="1" applyAlignment="1">
      <alignment/>
    </xf>
    <xf numFmtId="49" fontId="12" fillId="0" borderId="0" xfId="22" applyNumberFormat="1" applyFont="1" applyFill="1" applyBorder="1" applyAlignment="1">
      <alignment horizontal="center" wrapText="1"/>
      <protection/>
    </xf>
    <xf numFmtId="49" fontId="12" fillId="0" borderId="7" xfId="22" applyNumberFormat="1" applyFont="1" applyFill="1" applyBorder="1" applyAlignment="1">
      <alignment horizontal="left" wrapText="1"/>
      <protection/>
    </xf>
    <xf numFmtId="176" fontId="12" fillId="0" borderId="4" xfId="22" applyNumberFormat="1" applyFont="1" applyFill="1" applyBorder="1" applyAlignment="1">
      <alignment horizontal="right"/>
      <protection/>
    </xf>
    <xf numFmtId="204" fontId="11" fillId="0" borderId="4" xfId="0" applyNumberFormat="1" applyFont="1" applyBorder="1" applyAlignment="1">
      <alignment/>
    </xf>
    <xf numFmtId="204" fontId="11" fillId="0" borderId="7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1" fillId="0" borderId="1" xfId="0" applyFont="1" applyBorder="1" applyAlignment="1">
      <alignment/>
    </xf>
    <xf numFmtId="176" fontId="12" fillId="0" borderId="2" xfId="22" applyNumberFormat="1" applyFont="1" applyBorder="1" applyAlignment="1">
      <alignment horizontal="distributed" wrapText="1"/>
      <protection/>
    </xf>
    <xf numFmtId="0" fontId="11" fillId="0" borderId="2" xfId="0" applyFont="1" applyFill="1" applyBorder="1" applyAlignment="1">
      <alignment/>
    </xf>
    <xf numFmtId="195" fontId="11" fillId="0" borderId="4" xfId="0" applyNumberFormat="1" applyFont="1" applyBorder="1" applyAlignment="1">
      <alignment/>
    </xf>
    <xf numFmtId="38" fontId="12" fillId="0" borderId="0" xfId="17" applyFont="1" applyFill="1" applyBorder="1" applyAlignment="1" quotePrefix="1">
      <alignment horizontal="right"/>
    </xf>
    <xf numFmtId="38" fontId="12" fillId="0" borderId="7" xfId="17" applyFont="1" applyFill="1" applyBorder="1" applyAlignment="1" quotePrefix="1">
      <alignment horizontal="right"/>
    </xf>
    <xf numFmtId="195" fontId="11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6" fontId="13" fillId="0" borderId="0" xfId="22" applyNumberFormat="1" applyFont="1" applyFill="1" applyBorder="1" applyAlignment="1" quotePrefix="1">
      <alignment horizontal="right"/>
      <protection/>
    </xf>
    <xf numFmtId="0" fontId="12" fillId="0" borderId="0" xfId="22" applyNumberFormat="1" applyFont="1" applyFill="1" applyBorder="1" applyAlignment="1">
      <alignment/>
      <protection/>
    </xf>
    <xf numFmtId="0" fontId="10" fillId="0" borderId="0" xfId="22" applyNumberFormat="1" applyFont="1" applyFill="1" applyBorder="1" applyAlignment="1">
      <alignment/>
      <protection/>
    </xf>
    <xf numFmtId="49" fontId="10" fillId="0" borderId="0" xfId="22" applyNumberFormat="1" applyFont="1" applyBorder="1" applyAlignment="1">
      <alignment/>
      <protection/>
    </xf>
    <xf numFmtId="49" fontId="12" fillId="0" borderId="9" xfId="22" applyNumberFormat="1" applyFont="1" applyFill="1" applyBorder="1" applyAlignment="1">
      <alignment/>
      <protection/>
    </xf>
    <xf numFmtId="0" fontId="12" fillId="0" borderId="1" xfId="22" applyNumberFormat="1" applyFont="1" applyFill="1" applyBorder="1" applyAlignment="1">
      <alignment/>
      <protection/>
    </xf>
    <xf numFmtId="49" fontId="5" fillId="0" borderId="0" xfId="22" applyNumberFormat="1" applyFont="1" applyFill="1" applyBorder="1" applyAlignment="1">
      <alignment/>
      <protection/>
    </xf>
    <xf numFmtId="49" fontId="5" fillId="0" borderId="0" xfId="22" applyNumberFormat="1" applyFont="1" applyBorder="1" applyAlignment="1">
      <alignment/>
      <protection/>
    </xf>
    <xf numFmtId="49" fontId="16" fillId="0" borderId="1" xfId="22" applyNumberFormat="1" applyFont="1" applyFill="1" applyBorder="1" applyAlignment="1">
      <alignment/>
      <protection/>
    </xf>
    <xf numFmtId="187" fontId="12" fillId="0" borderId="0" xfId="22" applyNumberFormat="1" applyFont="1" applyFill="1" applyBorder="1" applyAlignment="1">
      <alignment horizontal="right"/>
      <protection/>
    </xf>
    <xf numFmtId="49" fontId="12" fillId="0" borderId="0" xfId="22" applyNumberFormat="1" applyFont="1" applyFill="1" applyAlignment="1">
      <alignment/>
      <protection/>
    </xf>
    <xf numFmtId="49" fontId="12" fillId="0" borderId="7" xfId="22" applyNumberFormat="1" applyFont="1" applyFill="1" applyBorder="1" applyAlignment="1">
      <alignment/>
      <protection/>
    </xf>
    <xf numFmtId="49" fontId="16" fillId="0" borderId="3" xfId="22" applyNumberFormat="1" applyFont="1" applyFill="1" applyBorder="1" applyAlignment="1">
      <alignment/>
      <protection/>
    </xf>
    <xf numFmtId="187" fontId="12" fillId="0" borderId="7" xfId="22" applyNumberFormat="1" applyFont="1" applyFill="1" applyBorder="1" applyAlignment="1">
      <alignment horizontal="right"/>
      <protection/>
    </xf>
    <xf numFmtId="0" fontId="8" fillId="0" borderId="0" xfId="21" applyFont="1" applyFill="1" applyAlignment="1">
      <alignment/>
      <protection/>
    </xf>
    <xf numFmtId="0" fontId="8" fillId="0" borderId="0" xfId="21" applyFont="1" applyAlignment="1">
      <alignment/>
      <protection/>
    </xf>
    <xf numFmtId="0" fontId="11" fillId="0" borderId="0" xfId="21" applyFont="1" applyAlignment="1">
      <alignment/>
      <protection/>
    </xf>
    <xf numFmtId="179" fontId="12" fillId="0" borderId="0" xfId="22" applyNumberFormat="1" applyFont="1" applyFill="1" applyBorder="1" applyAlignment="1">
      <alignment horizontal="right"/>
      <protection/>
    </xf>
    <xf numFmtId="179" fontId="12" fillId="0" borderId="7" xfId="22" applyNumberFormat="1" applyFont="1" applyFill="1" applyBorder="1" applyAlignment="1">
      <alignment horizontal="right"/>
      <protection/>
    </xf>
    <xf numFmtId="49" fontId="5" fillId="0" borderId="0" xfId="22" applyNumberFormat="1" applyFont="1" applyAlignment="1">
      <alignment/>
      <protection/>
    </xf>
    <xf numFmtId="0" fontId="8" fillId="0" borderId="0" xfId="24" applyFont="1" applyAlignment="1">
      <alignment/>
      <protection/>
    </xf>
    <xf numFmtId="0" fontId="8" fillId="0" borderId="0" xfId="23" applyFont="1" applyAlignment="1">
      <alignment/>
      <protection/>
    </xf>
    <xf numFmtId="0" fontId="8" fillId="0" borderId="0" xfId="23" applyFont="1" applyBorder="1" applyAlignment="1">
      <alignment/>
      <protection/>
    </xf>
    <xf numFmtId="0" fontId="11" fillId="0" borderId="0" xfId="21" applyFont="1" applyBorder="1" applyAlignment="1">
      <alignment/>
      <protection/>
    </xf>
    <xf numFmtId="0" fontId="11" fillId="0" borderId="7" xfId="21" applyFont="1" applyBorder="1" applyAlignment="1">
      <alignment/>
      <protection/>
    </xf>
    <xf numFmtId="0" fontId="8" fillId="0" borderId="0" xfId="21" applyFont="1" applyBorder="1" applyAlignment="1">
      <alignment/>
      <protection/>
    </xf>
    <xf numFmtId="176" fontId="18" fillId="0" borderId="0" xfId="22" applyNumberFormat="1" applyFont="1" applyFill="1" applyBorder="1" applyAlignment="1">
      <alignment horizontal="right"/>
      <protection/>
    </xf>
    <xf numFmtId="208" fontId="18" fillId="0" borderId="0" xfId="22" applyNumberFormat="1" applyFont="1" applyFill="1" applyBorder="1" applyAlignment="1">
      <alignment horizontal="right"/>
      <protection/>
    </xf>
    <xf numFmtId="176" fontId="19" fillId="0" borderId="10" xfId="22" applyNumberFormat="1" applyFont="1" applyFill="1" applyBorder="1" applyAlignment="1">
      <alignment horizontal="center" wrapText="1"/>
      <protection/>
    </xf>
    <xf numFmtId="49" fontId="12" fillId="0" borderId="0" xfId="22" applyNumberFormat="1" applyFont="1" applyFill="1" applyBorder="1" applyAlignment="1">
      <alignment horizontal="left"/>
      <protection/>
    </xf>
    <xf numFmtId="49" fontId="13" fillId="0" borderId="1" xfId="22" applyNumberFormat="1" applyFont="1" applyFill="1" applyBorder="1" applyAlignment="1">
      <alignment horizontal="left"/>
      <protection/>
    </xf>
    <xf numFmtId="176" fontId="19" fillId="0" borderId="11" xfId="22" applyNumberFormat="1" applyFont="1" applyFill="1" applyBorder="1" applyAlignment="1">
      <alignment horizontal="distributed" wrapText="1"/>
      <protection/>
    </xf>
    <xf numFmtId="49" fontId="19" fillId="0" borderId="0" xfId="22" applyNumberFormat="1" applyFont="1" applyFill="1" applyBorder="1" applyAlignment="1">
      <alignment horizontal="distributed"/>
      <protection/>
    </xf>
    <xf numFmtId="209" fontId="12" fillId="0" borderId="0" xfId="22" applyNumberFormat="1" applyFont="1" applyFill="1" applyBorder="1" applyAlignment="1">
      <alignment horizontal="right"/>
      <protection/>
    </xf>
    <xf numFmtId="208" fontId="12" fillId="0" borderId="0" xfId="22" applyNumberFormat="1" applyFont="1" applyFill="1" applyBorder="1" applyAlignment="1">
      <alignment horizontal="right"/>
      <protection/>
    </xf>
    <xf numFmtId="49" fontId="12" fillId="0" borderId="0" xfId="22" applyNumberFormat="1" applyFont="1" applyFill="1" applyBorder="1" applyAlignment="1">
      <alignment horizontal="right"/>
      <protection/>
    </xf>
    <xf numFmtId="0" fontId="20" fillId="0" borderId="7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5" fillId="0" borderId="0" xfId="22" applyNumberFormat="1" applyFont="1" applyFill="1" applyBorder="1" applyAlignment="1">
      <alignment horizontal="left"/>
      <protection/>
    </xf>
    <xf numFmtId="0" fontId="11" fillId="0" borderId="0" xfId="23" applyFont="1" applyAlignment="1">
      <alignment/>
      <protection/>
    </xf>
    <xf numFmtId="0" fontId="17" fillId="0" borderId="0" xfId="0" applyFont="1" applyAlignment="1">
      <alignment/>
    </xf>
    <xf numFmtId="0" fontId="11" fillId="0" borderId="0" xfId="23" applyFont="1" applyBorder="1" applyAlignment="1">
      <alignment/>
      <protection/>
    </xf>
    <xf numFmtId="179" fontId="12" fillId="0" borderId="2" xfId="22" applyNumberFormat="1" applyFont="1" applyFill="1" applyBorder="1" applyAlignment="1">
      <alignment horizontal="right" wrapText="1"/>
      <protection/>
    </xf>
    <xf numFmtId="179" fontId="12" fillId="0" borderId="0" xfId="22" applyNumberFormat="1" applyFont="1" applyFill="1" applyBorder="1" applyAlignment="1">
      <alignment horizontal="distributed" wrapText="1"/>
      <protection/>
    </xf>
    <xf numFmtId="179" fontId="12" fillId="0" borderId="0" xfId="22" applyNumberFormat="1" applyFont="1" applyFill="1" applyBorder="1" applyAlignment="1">
      <alignment horizontal="right" wrapText="1"/>
      <protection/>
    </xf>
    <xf numFmtId="179" fontId="12" fillId="0" borderId="2" xfId="22" applyNumberFormat="1" applyFont="1" applyFill="1" applyBorder="1" applyAlignment="1">
      <alignment horizontal="right"/>
      <protection/>
    </xf>
    <xf numFmtId="0" fontId="11" fillId="0" borderId="1" xfId="23" applyFont="1" applyBorder="1" applyAlignment="1">
      <alignment/>
      <protection/>
    </xf>
    <xf numFmtId="49" fontId="12" fillId="0" borderId="8" xfId="22" applyNumberFormat="1" applyFont="1" applyFill="1" applyBorder="1" applyAlignment="1">
      <alignment horizontal="left"/>
      <protection/>
    </xf>
    <xf numFmtId="0" fontId="17" fillId="0" borderId="0" xfId="0" applyFont="1" applyBorder="1" applyAlignment="1">
      <alignment/>
    </xf>
    <xf numFmtId="0" fontId="11" fillId="0" borderId="7" xfId="0" applyFont="1" applyBorder="1" applyAlignment="1">
      <alignment horizontal="right"/>
    </xf>
    <xf numFmtId="49" fontId="12" fillId="0" borderId="7" xfId="22" applyNumberFormat="1" applyFont="1" applyFill="1" applyBorder="1" applyAlignment="1">
      <alignment horizontal="center"/>
      <protection/>
    </xf>
    <xf numFmtId="179" fontId="12" fillId="0" borderId="4" xfId="22" applyNumberFormat="1" applyFont="1" applyFill="1" applyBorder="1" applyAlignment="1">
      <alignment horizontal="right"/>
      <protection/>
    </xf>
    <xf numFmtId="205" fontId="0" fillId="0" borderId="7" xfId="17" applyNumberFormat="1" applyBorder="1" applyAlignment="1">
      <alignment horizontal="right"/>
    </xf>
    <xf numFmtId="182" fontId="12" fillId="0" borderId="2" xfId="22" applyNumberFormat="1" applyFont="1" applyFill="1" applyBorder="1" applyAlignment="1">
      <alignment horizontal="right"/>
      <protection/>
    </xf>
    <xf numFmtId="182" fontId="12" fillId="0" borderId="4" xfId="22" applyNumberFormat="1" applyFont="1" applyFill="1" applyBorder="1" applyAlignment="1">
      <alignment horizontal="right"/>
      <protection/>
    </xf>
    <xf numFmtId="205" fontId="0" fillId="0" borderId="0" xfId="17" applyNumberFormat="1" applyBorder="1" applyAlignment="1">
      <alignment horizontal="right"/>
    </xf>
    <xf numFmtId="205" fontId="0" fillId="0" borderId="7" xfId="17" applyNumberFormat="1" applyFont="1" applyBorder="1" applyAlignment="1">
      <alignment horizontal="right"/>
    </xf>
    <xf numFmtId="209" fontId="12" fillId="0" borderId="7" xfId="22" applyNumberFormat="1" applyFont="1" applyFill="1" applyBorder="1" applyAlignment="1">
      <alignment horizontal="right"/>
      <protection/>
    </xf>
    <xf numFmtId="208" fontId="12" fillId="0" borderId="7" xfId="22" applyNumberFormat="1" applyFont="1" applyFill="1" applyBorder="1" applyAlignment="1">
      <alignment horizontal="right"/>
      <protection/>
    </xf>
    <xf numFmtId="49" fontId="12" fillId="0" borderId="6" xfId="22" applyNumberFormat="1" applyFont="1" applyFill="1" applyBorder="1" applyAlignment="1">
      <alignment/>
      <protection/>
    </xf>
    <xf numFmtId="187" fontId="12" fillId="0" borderId="2" xfId="22" applyNumberFormat="1" applyFont="1" applyFill="1" applyBorder="1" applyAlignment="1">
      <alignment horizontal="right"/>
      <protection/>
    </xf>
    <xf numFmtId="187" fontId="12" fillId="0" borderId="4" xfId="22" applyNumberFormat="1" applyFont="1" applyFill="1" applyBorder="1" applyAlignment="1">
      <alignment horizontal="right"/>
      <protection/>
    </xf>
    <xf numFmtId="49" fontId="13" fillId="0" borderId="0" xfId="22" applyNumberFormat="1" applyFont="1" applyFill="1" applyBorder="1" applyAlignment="1">
      <alignment horizontal="left"/>
      <protection/>
    </xf>
    <xf numFmtId="176" fontId="12" fillId="0" borderId="8" xfId="22" applyNumberFormat="1" applyFont="1" applyBorder="1" applyAlignment="1">
      <alignment horizontal="distributed" wrapText="1"/>
      <protection/>
    </xf>
    <xf numFmtId="0" fontId="11" fillId="0" borderId="9" xfId="0" applyFont="1" applyBorder="1" applyAlignment="1">
      <alignment horizontal="center"/>
    </xf>
    <xf numFmtId="179" fontId="12" fillId="0" borderId="9" xfId="22" applyNumberFormat="1" applyFont="1" applyFill="1" applyBorder="1" applyAlignment="1">
      <alignment horizontal="right"/>
      <protection/>
    </xf>
    <xf numFmtId="176" fontId="18" fillId="0" borderId="9" xfId="22" applyNumberFormat="1" applyFont="1" applyFill="1" applyBorder="1" applyAlignment="1">
      <alignment horizontal="right"/>
      <protection/>
    </xf>
    <xf numFmtId="49" fontId="5" fillId="0" borderId="8" xfId="22" applyNumberFormat="1" applyFont="1" applyBorder="1" applyAlignment="1">
      <alignment/>
      <protection/>
    </xf>
    <xf numFmtId="0" fontId="15" fillId="0" borderId="8" xfId="22" applyNumberFormat="1" applyFont="1" applyFill="1" applyBorder="1" applyAlignment="1">
      <alignment horizontal="left"/>
      <protection/>
    </xf>
    <xf numFmtId="0" fontId="15" fillId="0" borderId="9" xfId="22" applyNumberFormat="1" applyFont="1" applyFill="1" applyBorder="1" applyAlignment="1">
      <alignment horizontal="center"/>
      <protection/>
    </xf>
    <xf numFmtId="0" fontId="15" fillId="0" borderId="5" xfId="22" applyNumberFormat="1" applyFont="1" applyFill="1" applyBorder="1" applyAlignment="1">
      <alignment horizontal="left"/>
      <protection/>
    </xf>
    <xf numFmtId="0" fontId="20" fillId="0" borderId="1" xfId="0" applyFont="1" applyBorder="1" applyAlignment="1">
      <alignment/>
    </xf>
    <xf numFmtId="179" fontId="12" fillId="0" borderId="12" xfId="22" applyNumberFormat="1" applyFont="1" applyFill="1" applyBorder="1" applyAlignment="1">
      <alignment horizontal="right"/>
      <protection/>
    </xf>
    <xf numFmtId="0" fontId="8" fillId="0" borderId="7" xfId="23" applyFont="1" applyBorder="1" applyAlignment="1">
      <alignment/>
      <protection/>
    </xf>
    <xf numFmtId="0" fontId="15" fillId="0" borderId="0" xfId="22" applyNumberFormat="1" applyFont="1" applyFill="1" applyBorder="1" applyAlignment="1">
      <alignment/>
      <protection/>
    </xf>
    <xf numFmtId="209" fontId="19" fillId="0" borderId="11" xfId="22" applyNumberFormat="1" applyFont="1" applyFill="1" applyBorder="1" applyAlignment="1">
      <alignment horizontal="distributed" wrapText="1"/>
      <protection/>
    </xf>
    <xf numFmtId="0" fontId="15" fillId="0" borderId="13" xfId="22" applyNumberFormat="1" applyFont="1" applyFill="1" applyBorder="1" applyAlignment="1">
      <alignment horizontal="center"/>
      <protection/>
    </xf>
    <xf numFmtId="49" fontId="13" fillId="0" borderId="10" xfId="22" applyNumberFormat="1" applyFont="1" applyFill="1" applyBorder="1" applyAlignment="1">
      <alignment horizontal="left"/>
      <protection/>
    </xf>
    <xf numFmtId="38" fontId="1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05" fontId="0" fillId="0" borderId="0" xfId="17" applyNumberFormat="1" applyFont="1" applyBorder="1" applyAlignment="1">
      <alignment horizontal="right"/>
    </xf>
    <xf numFmtId="208" fontId="18" fillId="0" borderId="9" xfId="22" applyNumberFormat="1" applyFont="1" applyFill="1" applyBorder="1" applyAlignment="1">
      <alignment horizontal="right"/>
      <protection/>
    </xf>
    <xf numFmtId="208" fontId="19" fillId="0" borderId="6" xfId="22" applyNumberFormat="1" applyFont="1" applyFill="1" applyBorder="1" applyAlignment="1">
      <alignment horizontal="center" wrapText="1"/>
      <protection/>
    </xf>
    <xf numFmtId="208" fontId="19" fillId="0" borderId="2" xfId="22" applyNumberFormat="1" applyFont="1" applyFill="1" applyBorder="1" applyAlignment="1">
      <alignment horizontal="distributed" wrapText="1"/>
      <protection/>
    </xf>
    <xf numFmtId="38" fontId="11" fillId="0" borderId="1" xfId="17" applyFont="1" applyFill="1" applyBorder="1" applyAlignment="1">
      <alignment/>
    </xf>
    <xf numFmtId="38" fontId="11" fillId="0" borderId="1" xfId="17" applyFont="1" applyBorder="1" applyAlignment="1">
      <alignment/>
    </xf>
    <xf numFmtId="38" fontId="11" fillId="0" borderId="3" xfId="17" applyFont="1" applyBorder="1" applyAlignment="1">
      <alignment/>
    </xf>
    <xf numFmtId="179" fontId="12" fillId="0" borderId="1" xfId="22" applyNumberFormat="1" applyFont="1" applyFill="1" applyBorder="1" applyAlignment="1">
      <alignment horizontal="right"/>
      <protection/>
    </xf>
    <xf numFmtId="179" fontId="12" fillId="0" borderId="3" xfId="22" applyNumberFormat="1" applyFont="1" applyFill="1" applyBorder="1" applyAlignment="1">
      <alignment horizontal="right"/>
      <protection/>
    </xf>
    <xf numFmtId="49" fontId="12" fillId="0" borderId="6" xfId="22" applyNumberFormat="1" applyFont="1" applyFill="1" applyBorder="1" applyAlignment="1">
      <alignment horizontal="left"/>
      <protection/>
    </xf>
    <xf numFmtId="0" fontId="11" fillId="0" borderId="2" xfId="23" applyFont="1" applyBorder="1" applyAlignment="1">
      <alignment/>
      <protection/>
    </xf>
    <xf numFmtId="179" fontId="12" fillId="0" borderId="1" xfId="22" applyNumberFormat="1" applyFont="1" applyFill="1" applyBorder="1" applyAlignment="1">
      <alignment horizontal="right" wrapText="1"/>
      <protection/>
    </xf>
    <xf numFmtId="205" fontId="0" fillId="0" borderId="2" xfId="17" applyNumberFormat="1" applyBorder="1" applyAlignment="1">
      <alignment horizontal="right"/>
    </xf>
    <xf numFmtId="205" fontId="0" fillId="0" borderId="4" xfId="17" applyNumberFormat="1" applyBorder="1" applyAlignment="1">
      <alignment horizontal="right"/>
    </xf>
    <xf numFmtId="49" fontId="5" fillId="0" borderId="9" xfId="22" applyNumberFormat="1" applyFont="1" applyBorder="1" applyAlignment="1">
      <alignment/>
      <protection/>
    </xf>
    <xf numFmtId="49" fontId="12" fillId="0" borderId="5" xfId="22" applyNumberFormat="1" applyFont="1" applyFill="1" applyBorder="1" applyAlignment="1">
      <alignment horizontal="left" wrapText="1"/>
      <protection/>
    </xf>
    <xf numFmtId="209" fontId="19" fillId="0" borderId="1" xfId="22" applyNumberFormat="1" applyFont="1" applyFill="1" applyBorder="1" applyAlignment="1">
      <alignment horizontal="distributed" wrapText="1"/>
      <protection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49" fontId="12" fillId="0" borderId="5" xfId="22" applyNumberFormat="1" applyFont="1" applyFill="1" applyBorder="1" applyAlignment="1">
      <alignment horizontal="center" vertical="center"/>
      <protection/>
    </xf>
    <xf numFmtId="177" fontId="12" fillId="0" borderId="10" xfId="22" applyNumberFormat="1" applyFont="1" applyBorder="1" applyAlignment="1">
      <alignment horizontal="center" vertical="center" wrapText="1"/>
      <protection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49" fontId="12" fillId="0" borderId="14" xfId="22" applyNumberFormat="1" applyFont="1" applyFill="1" applyBorder="1" applyAlignment="1">
      <alignment horizontal="center" vertical="center"/>
      <protection/>
    </xf>
    <xf numFmtId="49" fontId="12" fillId="0" borderId="0" xfId="22" applyNumberFormat="1" applyFont="1" applyFill="1" applyBorder="1" applyAlignment="1">
      <alignment horizontal="center" vertical="center"/>
      <protection/>
    </xf>
    <xf numFmtId="49" fontId="12" fillId="0" borderId="1" xfId="22" applyNumberFormat="1" applyFont="1" applyFill="1" applyBorder="1" applyAlignment="1">
      <alignment horizontal="center" vertical="center"/>
      <protection/>
    </xf>
    <xf numFmtId="176" fontId="12" fillId="0" borderId="14" xfId="22" applyNumberFormat="1" applyFont="1" applyBorder="1" applyAlignment="1">
      <alignment horizontal="center" vertical="center" wrapText="1"/>
      <protection/>
    </xf>
    <xf numFmtId="176" fontId="12" fillId="0" borderId="3" xfId="22" applyNumberFormat="1" applyFont="1" applyBorder="1" applyAlignment="1">
      <alignment horizontal="center" vertical="center" wrapText="1"/>
      <protection/>
    </xf>
    <xf numFmtId="176" fontId="11" fillId="0" borderId="3" xfId="22" applyNumberFormat="1" applyFont="1" applyBorder="1" applyAlignment="1">
      <alignment horizontal="center" vertical="center" wrapText="1"/>
      <protection/>
    </xf>
    <xf numFmtId="176" fontId="12" fillId="0" borderId="13" xfId="22" applyNumberFormat="1" applyFont="1" applyBorder="1" applyAlignment="1">
      <alignment horizontal="center" vertical="center" wrapText="1"/>
      <protection/>
    </xf>
    <xf numFmtId="0" fontId="11" fillId="0" borderId="7" xfId="0" applyFont="1" applyBorder="1" applyAlignment="1">
      <alignment horizontal="center" vertical="center" shrinkToFit="1"/>
    </xf>
    <xf numFmtId="49" fontId="12" fillId="0" borderId="15" xfId="22" applyNumberFormat="1" applyFont="1" applyBorder="1" applyAlignment="1">
      <alignment horizontal="center" vertical="center"/>
      <protection/>
    </xf>
    <xf numFmtId="49" fontId="12" fillId="0" borderId="9" xfId="22" applyNumberFormat="1" applyFont="1" applyBorder="1" applyAlignment="1">
      <alignment horizontal="center" vertical="center"/>
      <protection/>
    </xf>
    <xf numFmtId="49" fontId="12" fillId="0" borderId="9" xfId="22" applyNumberFormat="1" applyFont="1" applyFill="1" applyBorder="1" applyAlignment="1">
      <alignment horizontal="center" vertical="center"/>
      <protection/>
    </xf>
    <xf numFmtId="49" fontId="12" fillId="0" borderId="12" xfId="22" applyNumberFormat="1" applyFont="1" applyFill="1" applyBorder="1" applyAlignment="1">
      <alignment horizontal="center" vertical="center"/>
      <protection/>
    </xf>
    <xf numFmtId="49" fontId="12" fillId="0" borderId="12" xfId="22" applyNumberFormat="1" applyFont="1" applyBorder="1" applyAlignment="1">
      <alignment horizontal="center" vertical="center"/>
      <protection/>
    </xf>
    <xf numFmtId="49" fontId="1" fillId="0" borderId="0" xfId="22" applyNumberFormat="1" applyFont="1" applyFill="1" applyBorder="1" applyAlignment="1">
      <alignment horizontal="center" vertical="center"/>
      <protection/>
    </xf>
    <xf numFmtId="49" fontId="1" fillId="0" borderId="0" xfId="22" applyNumberFormat="1" applyFont="1" applyBorder="1" applyAlignment="1">
      <alignment horizontal="center" vertical="center"/>
      <protection/>
    </xf>
    <xf numFmtId="49" fontId="12" fillId="0" borderId="3" xfId="22" applyNumberFormat="1" applyFont="1" applyFill="1" applyBorder="1" applyAlignment="1">
      <alignment horizontal="center" vertical="center" wrapText="1"/>
      <protection/>
    </xf>
    <xf numFmtId="49" fontId="12" fillId="0" borderId="14" xfId="22" applyNumberFormat="1" applyFont="1" applyFill="1" applyBorder="1" applyAlignment="1">
      <alignment horizontal="center" vertical="center" wrapText="1"/>
      <protection/>
    </xf>
    <xf numFmtId="49" fontId="12" fillId="0" borderId="3" xfId="22" applyNumberFormat="1" applyFont="1" applyFill="1" applyBorder="1" applyAlignment="1">
      <alignment horizontal="center" vertical="center"/>
      <protection/>
    </xf>
    <xf numFmtId="49" fontId="12" fillId="0" borderId="13" xfId="22" applyNumberFormat="1" applyFont="1" applyFill="1" applyBorder="1" applyAlignment="1">
      <alignment horizontal="center" vertical="center" wrapText="1"/>
      <protection/>
    </xf>
    <xf numFmtId="49" fontId="12" fillId="0" borderId="4" xfId="22" applyNumberFormat="1" applyFont="1" applyFill="1" applyBorder="1" applyAlignment="1">
      <alignment horizontal="center" vertical="center" wrapText="1"/>
      <protection/>
    </xf>
    <xf numFmtId="179" fontId="12" fillId="0" borderId="15" xfId="22" applyNumberFormat="1" applyFont="1" applyFill="1" applyBorder="1" applyAlignment="1">
      <alignment horizontal="center" vertical="center" wrapText="1"/>
      <protection/>
    </xf>
    <xf numFmtId="179" fontId="12" fillId="0" borderId="9" xfId="22" applyNumberFormat="1" applyFont="1" applyFill="1" applyBorder="1" applyAlignment="1">
      <alignment horizontal="center" vertical="center" wrapText="1"/>
      <protection/>
    </xf>
    <xf numFmtId="0" fontId="11" fillId="0" borderId="9" xfId="0" applyFont="1" applyBorder="1" applyAlignment="1">
      <alignment/>
    </xf>
    <xf numFmtId="179" fontId="12" fillId="0" borderId="12" xfId="22" applyNumberFormat="1" applyFont="1" applyFill="1" applyBorder="1" applyAlignment="1">
      <alignment horizontal="center" vertical="center" wrapText="1"/>
      <protection/>
    </xf>
    <xf numFmtId="49" fontId="5" fillId="0" borderId="0" xfId="22" applyNumberFormat="1" applyFont="1" applyBorder="1" applyAlignment="1">
      <alignment horizontal="center" vertical="center"/>
      <protection/>
    </xf>
    <xf numFmtId="49" fontId="5" fillId="0" borderId="0" xfId="22" applyNumberFormat="1" applyFont="1" applyAlignment="1">
      <alignment horizontal="center" vertical="center"/>
      <protection/>
    </xf>
    <xf numFmtId="179" fontId="12" fillId="0" borderId="13" xfId="22" applyNumberFormat="1" applyFont="1" applyFill="1" applyBorder="1" applyAlignment="1">
      <alignment horizontal="center" vertical="center" wrapText="1"/>
      <protection/>
    </xf>
    <xf numFmtId="49" fontId="13" fillId="0" borderId="11" xfId="22" applyNumberFormat="1" applyFont="1" applyFill="1" applyBorder="1" applyAlignment="1">
      <alignment horizontal="center" vertical="center"/>
      <protection/>
    </xf>
    <xf numFmtId="209" fontId="13" fillId="0" borderId="1" xfId="22" applyNumberFormat="1" applyFont="1" applyFill="1" applyBorder="1" applyAlignment="1">
      <alignment horizontal="center" vertical="center" wrapText="1"/>
      <protection/>
    </xf>
    <xf numFmtId="208" fontId="19" fillId="0" borderId="10" xfId="22" applyNumberFormat="1" applyFont="1" applyFill="1" applyBorder="1" applyAlignment="1">
      <alignment horizontal="center" vertical="center" wrapText="1"/>
      <protection/>
    </xf>
    <xf numFmtId="176" fontId="19" fillId="0" borderId="10" xfId="22" applyNumberFormat="1" applyFont="1" applyFill="1" applyBorder="1" applyAlignment="1">
      <alignment horizontal="center" vertical="center" wrapText="1"/>
      <protection/>
    </xf>
    <xf numFmtId="209" fontId="19" fillId="0" borderId="10" xfId="22" applyNumberFormat="1" applyFont="1" applyFill="1" applyBorder="1" applyAlignment="1">
      <alignment horizontal="center" vertical="center" wrapText="1"/>
      <protection/>
    </xf>
    <xf numFmtId="176" fontId="19" fillId="0" borderId="5" xfId="22" applyNumberFormat="1" applyFont="1" applyFill="1" applyBorder="1" applyAlignment="1">
      <alignment horizontal="center" vertical="center" wrapText="1"/>
      <protection/>
    </xf>
    <xf numFmtId="176" fontId="19" fillId="0" borderId="6" xfId="22" applyNumberFormat="1" applyFont="1" applyFill="1" applyBorder="1" applyAlignment="1">
      <alignment horizontal="center" vertical="center" wrapText="1"/>
      <protection/>
    </xf>
    <xf numFmtId="176" fontId="19" fillId="0" borderId="11" xfId="22" applyNumberFormat="1" applyFont="1" applyFill="1" applyBorder="1" applyAlignment="1">
      <alignment horizontal="center" vertical="center" wrapText="1"/>
      <protection/>
    </xf>
    <xf numFmtId="208" fontId="19" fillId="0" borderId="2" xfId="22" applyNumberFormat="1" applyFont="1" applyFill="1" applyBorder="1" applyAlignment="1">
      <alignment horizontal="center" vertical="center" wrapText="1"/>
      <protection/>
    </xf>
    <xf numFmtId="208" fontId="13" fillId="0" borderId="11" xfId="22" applyNumberFormat="1" applyFont="1" applyFill="1" applyBorder="1" applyAlignment="1">
      <alignment horizontal="center" vertical="center" wrapText="1"/>
      <protection/>
    </xf>
    <xf numFmtId="209" fontId="13" fillId="0" borderId="11" xfId="22" applyNumberFormat="1" applyFont="1" applyFill="1" applyBorder="1" applyAlignment="1">
      <alignment horizontal="center" vertical="center" wrapText="1"/>
      <protection/>
    </xf>
    <xf numFmtId="176" fontId="13" fillId="0" borderId="11" xfId="22" applyNumberFormat="1" applyFont="1" applyFill="1" applyBorder="1" applyAlignment="1">
      <alignment horizontal="center" vertical="center" wrapText="1"/>
      <protection/>
    </xf>
    <xf numFmtId="208" fontId="13" fillId="0" borderId="2" xfId="22" applyNumberFormat="1" applyFont="1" applyFill="1" applyBorder="1" applyAlignment="1">
      <alignment horizontal="center" vertical="center" wrapText="1"/>
      <protection/>
    </xf>
    <xf numFmtId="49" fontId="12" fillId="0" borderId="7" xfId="22" applyNumberFormat="1" applyFont="1" applyFill="1" applyBorder="1" applyAlignment="1">
      <alignment horizontal="center" vertical="center"/>
      <protection/>
    </xf>
    <xf numFmtId="49" fontId="13" fillId="0" borderId="14" xfId="22" applyNumberFormat="1" applyFont="1" applyFill="1" applyBorder="1" applyAlignment="1">
      <alignment horizontal="center" vertical="center"/>
      <protection/>
    </xf>
    <xf numFmtId="209" fontId="13" fillId="0" borderId="3" xfId="22" applyNumberFormat="1" applyFont="1" applyFill="1" applyBorder="1" applyAlignment="1">
      <alignment horizontal="center" vertical="center" wrapText="1"/>
      <protection/>
    </xf>
    <xf numFmtId="208" fontId="13" fillId="0" borderId="14" xfId="22" applyNumberFormat="1" applyFont="1" applyFill="1" applyBorder="1" applyAlignment="1">
      <alignment horizontal="center" vertical="center" wrapText="1"/>
      <protection/>
    </xf>
    <xf numFmtId="209" fontId="13" fillId="0" borderId="14" xfId="22" applyNumberFormat="1" applyFont="1" applyFill="1" applyBorder="1" applyAlignment="1">
      <alignment horizontal="center" vertical="center" wrapText="1"/>
      <protection/>
    </xf>
    <xf numFmtId="209" fontId="19" fillId="0" borderId="5" xfId="22" applyNumberFormat="1" applyFont="1" applyFill="1" applyBorder="1" applyAlignment="1">
      <alignment horizontal="center" vertical="center" wrapText="1"/>
      <protection/>
    </xf>
    <xf numFmtId="209" fontId="21" fillId="0" borderId="1" xfId="0" applyNumberFormat="1" applyFont="1" applyBorder="1" applyAlignment="1">
      <alignment horizontal="center" vertical="center" wrapText="1"/>
    </xf>
    <xf numFmtId="176" fontId="13" fillId="0" borderId="14" xfId="22" applyNumberFormat="1" applyFont="1" applyFill="1" applyBorder="1" applyAlignment="1">
      <alignment horizontal="center" vertical="center" wrapText="1"/>
      <protection/>
    </xf>
    <xf numFmtId="208" fontId="13" fillId="0" borderId="4" xfId="22" applyNumberFormat="1" applyFont="1" applyFill="1" applyBorder="1" applyAlignment="1">
      <alignment horizontal="center" vertical="center" wrapText="1"/>
      <protection/>
    </xf>
    <xf numFmtId="49" fontId="19" fillId="0" borderId="9" xfId="22" applyNumberFormat="1" applyFont="1" applyFill="1" applyBorder="1" applyAlignment="1">
      <alignment horizontal="center" wrapText="1"/>
      <protection/>
    </xf>
    <xf numFmtId="49" fontId="19" fillId="0" borderId="12" xfId="22" applyNumberFormat="1" applyFont="1" applyFill="1" applyBorder="1" applyAlignment="1">
      <alignment horizontal="center" wrapText="1"/>
      <protection/>
    </xf>
    <xf numFmtId="0" fontId="11" fillId="0" borderId="0" xfId="0" applyFont="1" applyBorder="1" applyAlignment="1">
      <alignment horizontal="center"/>
    </xf>
    <xf numFmtId="49" fontId="19" fillId="0" borderId="15" xfId="22" applyNumberFormat="1" applyFont="1" applyFill="1" applyBorder="1" applyAlignment="1">
      <alignment horizontal="center" wrapText="1"/>
      <protection/>
    </xf>
    <xf numFmtId="208" fontId="19" fillId="0" borderId="11" xfId="22" applyNumberFormat="1" applyFont="1" applyFill="1" applyBorder="1" applyAlignment="1">
      <alignment horizontal="center" vertical="center" wrapText="1"/>
      <protection/>
    </xf>
    <xf numFmtId="208" fontId="19" fillId="0" borderId="14" xfId="22" applyNumberFormat="1" applyFont="1" applyFill="1" applyBorder="1" applyAlignment="1">
      <alignment horizontal="center" vertical="center" wrapText="1"/>
      <protection/>
    </xf>
    <xf numFmtId="208" fontId="19" fillId="0" borderId="2" xfId="22" applyNumberFormat="1" applyFont="1" applyFill="1" applyBorder="1" applyAlignment="1">
      <alignment horizontal="center" vertical="center" wrapText="1"/>
      <protection/>
    </xf>
    <xf numFmtId="208" fontId="19" fillId="0" borderId="4" xfId="22" applyNumberFormat="1" applyFont="1" applyFill="1" applyBorder="1" applyAlignment="1">
      <alignment horizontal="center" vertical="center" wrapText="1"/>
      <protection/>
    </xf>
    <xf numFmtId="49" fontId="12" fillId="0" borderId="0" xfId="22" applyNumberFormat="1" applyFont="1" applyFill="1" applyBorder="1" applyAlignment="1">
      <alignment horizontal="center" vertical="center"/>
      <protection/>
    </xf>
    <xf numFmtId="49" fontId="12" fillId="0" borderId="1" xfId="22" applyNumberFormat="1" applyFont="1" applyFill="1" applyBorder="1" applyAlignment="1">
      <alignment horizontal="center" vertical="center"/>
      <protection/>
    </xf>
    <xf numFmtId="49" fontId="12" fillId="0" borderId="0" xfId="22" applyNumberFormat="1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distributed"/>
    </xf>
    <xf numFmtId="0" fontId="11" fillId="0" borderId="1" xfId="0" applyFont="1" applyFill="1" applyBorder="1" applyAlignment="1">
      <alignment horizontal="distributed"/>
    </xf>
    <xf numFmtId="49" fontId="19" fillId="0" borderId="0" xfId="22" applyNumberFormat="1" applyFont="1" applyFill="1" applyBorder="1" applyAlignment="1">
      <alignment horizontal="distributed"/>
      <protection/>
    </xf>
    <xf numFmtId="49" fontId="19" fillId="0" borderId="1" xfId="22" applyNumberFormat="1" applyFont="1" applyFill="1" applyBorder="1" applyAlignment="1">
      <alignment horizontal="distributed"/>
      <protection/>
    </xf>
    <xf numFmtId="176" fontId="12" fillId="0" borderId="1" xfId="22" applyNumberFormat="1" applyFont="1" applyFill="1" applyBorder="1" applyAlignment="1">
      <alignment horizontal="right"/>
      <protection/>
    </xf>
    <xf numFmtId="0" fontId="11" fillId="0" borderId="7" xfId="0" applyFont="1" applyBorder="1" applyAlignment="1">
      <alignment horizontal="right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7" fontId="12" fillId="0" borderId="10" xfId="22" applyNumberFormat="1" applyFont="1" applyBorder="1" applyAlignment="1">
      <alignment horizontal="center" vertical="center" wrapText="1"/>
      <protection/>
    </xf>
    <xf numFmtId="177" fontId="12" fillId="0" borderId="14" xfId="22" applyNumberFormat="1" applyFont="1" applyBorder="1" applyAlignment="1">
      <alignment horizontal="center" vertical="center" wrapText="1"/>
      <protection/>
    </xf>
    <xf numFmtId="49" fontId="12" fillId="0" borderId="0" xfId="22" applyNumberFormat="1" applyFont="1" applyFill="1" applyBorder="1" applyAlignment="1">
      <alignment horizontal="distributed"/>
      <protection/>
    </xf>
    <xf numFmtId="49" fontId="12" fillId="0" borderId="7" xfId="22" applyNumberFormat="1" applyFont="1" applyFill="1" applyBorder="1" applyAlignment="1">
      <alignment horizontal="distributed"/>
      <protection/>
    </xf>
    <xf numFmtId="49" fontId="12" fillId="0" borderId="6" xfId="22" applyNumberFormat="1" applyFont="1" applyFill="1" applyBorder="1" applyAlignment="1">
      <alignment horizontal="center" vertical="center" wrapText="1"/>
      <protection/>
    </xf>
    <xf numFmtId="49" fontId="12" fillId="0" borderId="4" xfId="22" applyNumberFormat="1" applyFont="1" applyFill="1" applyBorder="1" applyAlignment="1">
      <alignment horizontal="center" vertical="center" wrapText="1"/>
      <protection/>
    </xf>
    <xf numFmtId="49" fontId="12" fillId="0" borderId="10" xfId="22" applyNumberFormat="1" applyFont="1" applyFill="1" applyBorder="1" applyAlignment="1">
      <alignment horizontal="center" vertical="center" wrapText="1"/>
      <protection/>
    </xf>
    <xf numFmtId="49" fontId="12" fillId="0" borderId="14" xfId="22" applyNumberFormat="1" applyFont="1" applyFill="1" applyBorder="1" applyAlignment="1">
      <alignment horizontal="center" vertical="center" wrapText="1"/>
      <protection/>
    </xf>
    <xf numFmtId="49" fontId="12" fillId="0" borderId="8" xfId="22" applyNumberFormat="1" applyFont="1" applyFill="1" applyBorder="1" applyAlignment="1">
      <alignment horizontal="center" vertical="center" wrapText="1"/>
      <protection/>
    </xf>
    <xf numFmtId="49" fontId="12" fillId="0" borderId="5" xfId="22" applyNumberFormat="1" applyFont="1" applyFill="1" applyBorder="1" applyAlignment="1">
      <alignment horizontal="center" vertical="center" wrapText="1"/>
      <protection/>
    </xf>
    <xf numFmtId="49" fontId="12" fillId="0" borderId="7" xfId="22" applyNumberFormat="1" applyFont="1" applyFill="1" applyBorder="1" applyAlignment="1">
      <alignment horizontal="center" vertical="center" wrapText="1"/>
      <protection/>
    </xf>
    <xf numFmtId="49" fontId="12" fillId="0" borderId="3" xfId="22" applyNumberFormat="1" applyFont="1" applyFill="1" applyBorder="1" applyAlignment="1">
      <alignment horizontal="center" vertical="center" wrapText="1"/>
      <protection/>
    </xf>
    <xf numFmtId="179" fontId="12" fillId="0" borderId="15" xfId="22" applyNumberFormat="1" applyFont="1" applyFill="1" applyBorder="1" applyAlignment="1">
      <alignment horizontal="right"/>
      <protection/>
    </xf>
    <xf numFmtId="179" fontId="12" fillId="0" borderId="9" xfId="22" applyNumberFormat="1" applyFont="1" applyFill="1" applyBorder="1" applyAlignment="1">
      <alignment horizontal="right"/>
      <protection/>
    </xf>
    <xf numFmtId="179" fontId="12" fillId="0" borderId="9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distributed"/>
      <protection/>
    </xf>
    <xf numFmtId="49" fontId="12" fillId="0" borderId="3" xfId="22" applyNumberFormat="1" applyFont="1" applyFill="1" applyBorder="1" applyAlignment="1">
      <alignment horizontal="distributed"/>
      <protection/>
    </xf>
    <xf numFmtId="49" fontId="12" fillId="0" borderId="0" xfId="22" applyNumberFormat="1" applyFont="1" applyFill="1" applyBorder="1" applyAlignment="1">
      <alignment horizontal="center"/>
      <protection/>
    </xf>
    <xf numFmtId="49" fontId="12" fillId="0" borderId="0" xfId="22" applyNumberFormat="1" applyFont="1" applyFill="1" applyAlignment="1">
      <alignment horizontal="center"/>
      <protection/>
    </xf>
    <xf numFmtId="49" fontId="12" fillId="0" borderId="0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49" fontId="12" fillId="0" borderId="2" xfId="22" applyNumberFormat="1" applyFont="1" applyFill="1" applyBorder="1" applyAlignment="1">
      <alignment horizontal="center"/>
      <protection/>
    </xf>
    <xf numFmtId="49" fontId="12" fillId="0" borderId="2" xfId="22" applyNumberFormat="1" applyFont="1" applyFill="1" applyBorder="1" applyAlignment="1">
      <alignment horizontal="distributed"/>
      <protection/>
    </xf>
    <xf numFmtId="49" fontId="12" fillId="0" borderId="4" xfId="22" applyNumberFormat="1" applyFont="1" applyFill="1" applyBorder="1" applyAlignment="1">
      <alignment horizontal="distributed"/>
      <protection/>
    </xf>
    <xf numFmtId="49" fontId="12" fillId="0" borderId="9" xfId="22" applyNumberFormat="1" applyFont="1" applyFill="1" applyBorder="1" applyAlignment="1">
      <alignment horizontal="center" wrapText="1"/>
      <protection/>
    </xf>
    <xf numFmtId="0" fontId="11" fillId="0" borderId="12" xfId="0" applyFont="1" applyBorder="1" applyAlignment="1">
      <alignment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2国調6表" xfId="21"/>
    <cellStyle name="標準_JB16" xfId="22"/>
    <cellStyle name="標準_k34a019" xfId="23"/>
    <cellStyle name="標準_k34a025-1" xfId="24"/>
    <cellStyle name="標準_k34a026" xfId="25"/>
    <cellStyle name="標準_k34a03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3&#27425;&#22522;&#26412;&#38598;&#35336;&#65288;12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 (2)"/>
      <sheetName val="Sheet10"/>
    </sheetNames>
    <sheetDataSet>
      <sheetData sheetId="10">
        <row r="2">
          <cell r="J2" t="str">
            <v>第19表　母の年齢（5歳階級），母の職業（大分類）別母が就業している母子世帯数及び母子世帯人員</v>
          </cell>
        </row>
        <row r="3">
          <cell r="J3" t="str">
            <v>  － 都道府県，13大都市</v>
          </cell>
        </row>
        <row r="5">
          <cell r="J5" t="str">
            <v>Table19. Mother-Child(ren) Households and Household Members, by Age (Five-Year Groups) and Occupation (Major Groups)</v>
          </cell>
        </row>
        <row r="6">
          <cell r="J6" t="str">
            <v> of Employed Mother - Prefecture and 13 Major Cities</v>
          </cell>
        </row>
        <row r="10">
          <cell r="O10" t="str">
            <v>
Total</v>
          </cell>
          <cell r="P10" t="str">
            <v>専門的・ 
技 術 的  
職　　業
従 事 者</v>
          </cell>
          <cell r="Q10" t="str">
            <v>管 理 的
職　  業
従 事 者</v>
          </cell>
          <cell r="R10" t="str">
            <v>事　  務
従 事 者</v>
          </cell>
          <cell r="S10" t="str">
            <v>販　  売
従 事 者</v>
          </cell>
          <cell r="T10" t="str">
            <v>サービス
職　　業
従 事 者</v>
          </cell>
          <cell r="U10" t="str">
            <v>保　  安
職　  業
従 事 者</v>
          </cell>
          <cell r="V10" t="str">
            <v>農　  林
漁　  業
作 業 者</v>
          </cell>
          <cell r="W10" t="str">
            <v>運   輸･
通　  信
従 事 者</v>
          </cell>
          <cell r="X10" t="str">
            <v>生産工程
・ 労 務
作 業 者</v>
          </cell>
          <cell r="Y10" t="str">
            <v>分　  類
不 能 の
職　  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2表ｔ7"/>
      <sheetName val="第2表 m7"/>
      <sheetName val="第2表 w7"/>
      <sheetName val="第5表"/>
      <sheetName val="第6表"/>
      <sheetName val="第9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zoomScaleSheetLayoutView="25" workbookViewId="0" topLeftCell="A1">
      <selection activeCell="A1" sqref="A1"/>
    </sheetView>
  </sheetViews>
  <sheetFormatPr defaultColWidth="9.00390625" defaultRowHeight="13.5"/>
  <cols>
    <col min="1" max="1" width="10.875" style="47" customWidth="1"/>
    <col min="2" max="16" width="10.875" style="17" customWidth="1"/>
    <col min="17" max="20" width="9.00390625" style="17" customWidth="1"/>
    <col min="21" max="21" width="9.00390625" style="47" customWidth="1"/>
  </cols>
  <sheetData>
    <row r="1" ht="14.25">
      <c r="A1" s="140" t="s">
        <v>347</v>
      </c>
    </row>
    <row r="2" spans="1:21" s="1" customFormat="1" ht="13.5">
      <c r="A2" s="4"/>
      <c r="B2" s="17"/>
      <c r="C2" s="17"/>
      <c r="D2" s="18"/>
      <c r="E2" s="17"/>
      <c r="F2" s="1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264" t="s">
        <v>137</v>
      </c>
      <c r="U2" s="264"/>
    </row>
    <row r="3" spans="1:21" s="196" customFormat="1" ht="23.25" customHeight="1">
      <c r="A3" s="191" t="s">
        <v>344</v>
      </c>
      <c r="B3" s="192" t="s">
        <v>51</v>
      </c>
      <c r="C3" s="265" t="s">
        <v>52</v>
      </c>
      <c r="D3" s="266"/>
      <c r="E3" s="266"/>
      <c r="F3" s="268"/>
      <c r="G3" s="265" t="s">
        <v>53</v>
      </c>
      <c r="H3" s="266"/>
      <c r="I3" s="266"/>
      <c r="J3" s="268"/>
      <c r="K3" s="265" t="s">
        <v>54</v>
      </c>
      <c r="L3" s="268"/>
      <c r="M3" s="265" t="s">
        <v>55</v>
      </c>
      <c r="N3" s="266"/>
      <c r="O3" s="268"/>
      <c r="P3" s="269" t="s">
        <v>56</v>
      </c>
      <c r="Q3" s="265" t="s">
        <v>98</v>
      </c>
      <c r="R3" s="266"/>
      <c r="S3" s="266"/>
      <c r="T3" s="267"/>
      <c r="U3" s="195" t="s">
        <v>343</v>
      </c>
    </row>
    <row r="4" spans="1:21" s="196" customFormat="1" ht="40.5">
      <c r="A4" s="190" t="s">
        <v>342</v>
      </c>
      <c r="B4" s="197"/>
      <c r="C4" s="198" t="s">
        <v>51</v>
      </c>
      <c r="D4" s="201" t="s">
        <v>354</v>
      </c>
      <c r="E4" s="201" t="s">
        <v>355</v>
      </c>
      <c r="F4" s="201" t="s">
        <v>59</v>
      </c>
      <c r="G4" s="198" t="s">
        <v>51</v>
      </c>
      <c r="H4" s="201" t="s">
        <v>60</v>
      </c>
      <c r="I4" s="201" t="s">
        <v>61</v>
      </c>
      <c r="J4" s="201" t="s">
        <v>62</v>
      </c>
      <c r="K4" s="198" t="s">
        <v>51</v>
      </c>
      <c r="L4" s="202" t="s">
        <v>63</v>
      </c>
      <c r="M4" s="198" t="s">
        <v>51</v>
      </c>
      <c r="N4" s="201" t="s">
        <v>64</v>
      </c>
      <c r="O4" s="203" t="s">
        <v>65</v>
      </c>
      <c r="P4" s="270"/>
      <c r="Q4" s="204" t="s">
        <v>138</v>
      </c>
      <c r="R4" s="204" t="s">
        <v>45</v>
      </c>
      <c r="S4" s="204" t="s">
        <v>46</v>
      </c>
      <c r="T4" s="204" t="s">
        <v>139</v>
      </c>
      <c r="U4" s="205" t="s">
        <v>341</v>
      </c>
    </row>
    <row r="5" spans="1:21" s="1" customFormat="1" ht="26.25" customHeight="1">
      <c r="A5" s="82" t="s">
        <v>99</v>
      </c>
      <c r="B5" s="25"/>
      <c r="C5" s="5"/>
      <c r="D5" s="26"/>
      <c r="E5" s="26"/>
      <c r="F5" s="26"/>
      <c r="G5" s="5"/>
      <c r="H5" s="26"/>
      <c r="I5" s="26"/>
      <c r="J5" s="26"/>
      <c r="K5" s="5"/>
      <c r="L5" s="26"/>
      <c r="M5" s="5"/>
      <c r="N5" s="26"/>
      <c r="O5" s="27"/>
      <c r="P5" s="20"/>
      <c r="Q5" s="17"/>
      <c r="R5" s="17"/>
      <c r="S5" s="17"/>
      <c r="T5" s="17"/>
      <c r="U5" s="21" t="s">
        <v>99</v>
      </c>
    </row>
    <row r="6" spans="1:21" s="1" customFormat="1" ht="26.25" customHeight="1">
      <c r="A6" s="29" t="s">
        <v>66</v>
      </c>
      <c r="B6" s="30">
        <v>1428326</v>
      </c>
      <c r="C6" s="31">
        <f aca="true" t="shared" si="0" ref="C6:C21">SUM(D6:F6)</f>
        <v>507209</v>
      </c>
      <c r="D6" s="30">
        <v>193049</v>
      </c>
      <c r="E6" s="30">
        <v>41217</v>
      </c>
      <c r="F6" s="30">
        <v>272943</v>
      </c>
      <c r="G6" s="31">
        <f aca="true" t="shared" si="1" ref="G6:G21">SUM(H6:J6)</f>
        <v>364905</v>
      </c>
      <c r="H6" s="30">
        <v>216980</v>
      </c>
      <c r="I6" s="30">
        <v>120165</v>
      </c>
      <c r="J6" s="30">
        <v>27760</v>
      </c>
      <c r="K6" s="31">
        <f aca="true" t="shared" si="2" ref="K6:K21">L6</f>
        <v>65671</v>
      </c>
      <c r="L6" s="30">
        <v>65671</v>
      </c>
      <c r="M6" s="31">
        <v>475120</v>
      </c>
      <c r="N6" s="30">
        <v>53203</v>
      </c>
      <c r="O6" s="30">
        <v>421917</v>
      </c>
      <c r="P6" s="32">
        <v>15421</v>
      </c>
      <c r="Q6" s="33">
        <f>K6/B6*100</f>
        <v>4.597759895149987</v>
      </c>
      <c r="R6" s="33">
        <f>M6/B6*100</f>
        <v>33.264114774918326</v>
      </c>
      <c r="S6" s="33">
        <f>G6/B6*100</f>
        <v>25.547739101577648</v>
      </c>
      <c r="T6" s="33">
        <f>C6/B6*100</f>
        <v>35.51073074354174</v>
      </c>
      <c r="U6" s="34" t="s">
        <v>66</v>
      </c>
    </row>
    <row r="7" spans="1:21" s="1" customFormat="1" ht="26.25" customHeight="1">
      <c r="A7" s="35" t="s">
        <v>67</v>
      </c>
      <c r="B7" s="36">
        <v>23437</v>
      </c>
      <c r="C7" s="31">
        <f t="shared" si="0"/>
        <v>3833</v>
      </c>
      <c r="D7" s="30">
        <v>959</v>
      </c>
      <c r="E7" s="30">
        <v>2</v>
      </c>
      <c r="F7" s="30">
        <v>2872</v>
      </c>
      <c r="G7" s="31">
        <f t="shared" si="1"/>
        <v>9919</v>
      </c>
      <c r="H7" s="30">
        <v>3908</v>
      </c>
      <c r="I7" s="30">
        <v>5240</v>
      </c>
      <c r="J7" s="30">
        <v>771</v>
      </c>
      <c r="K7" s="31">
        <f t="shared" si="2"/>
        <v>168</v>
      </c>
      <c r="L7" s="30">
        <v>168</v>
      </c>
      <c r="M7" s="31">
        <v>8391</v>
      </c>
      <c r="N7" s="30">
        <v>202</v>
      </c>
      <c r="O7" s="30">
        <v>8189</v>
      </c>
      <c r="P7" s="32">
        <v>1126</v>
      </c>
      <c r="Q7" s="33">
        <f aca="true" t="shared" si="3" ref="Q7:Q21">K7/B7*100</f>
        <v>0.716815292059564</v>
      </c>
      <c r="R7" s="33">
        <f aca="true" t="shared" si="4" ref="R7:R21">M7/B7*100</f>
        <v>35.80236378376072</v>
      </c>
      <c r="S7" s="33">
        <f aca="true" t="shared" si="5" ref="S7:S21">G7/B7*100</f>
        <v>42.32196953535009</v>
      </c>
      <c r="T7" s="33">
        <f aca="true" t="shared" si="6" ref="T7:T21">C7/B7*100</f>
        <v>16.354482228954218</v>
      </c>
      <c r="U7" s="37" t="s">
        <v>67</v>
      </c>
    </row>
    <row r="8" spans="1:21" s="1" customFormat="1" ht="26.25" customHeight="1">
      <c r="A8" s="35" t="s">
        <v>68</v>
      </c>
      <c r="B8" s="36">
        <v>118765</v>
      </c>
      <c r="C8" s="31">
        <f t="shared" si="0"/>
        <v>40713</v>
      </c>
      <c r="D8" s="30">
        <v>16339</v>
      </c>
      <c r="E8" s="30">
        <v>77</v>
      </c>
      <c r="F8" s="30">
        <v>24297</v>
      </c>
      <c r="G8" s="31">
        <f t="shared" si="1"/>
        <v>38503</v>
      </c>
      <c r="H8" s="30">
        <v>19388</v>
      </c>
      <c r="I8" s="30">
        <v>16037</v>
      </c>
      <c r="J8" s="30">
        <v>3078</v>
      </c>
      <c r="K8" s="31">
        <f t="shared" si="2"/>
        <v>636</v>
      </c>
      <c r="L8" s="30">
        <v>636</v>
      </c>
      <c r="M8" s="31">
        <v>36172</v>
      </c>
      <c r="N8" s="30">
        <v>2472</v>
      </c>
      <c r="O8" s="30">
        <v>33700</v>
      </c>
      <c r="P8" s="32">
        <v>2741</v>
      </c>
      <c r="Q8" s="33">
        <f t="shared" si="3"/>
        <v>0.535511303835305</v>
      </c>
      <c r="R8" s="33">
        <f t="shared" si="4"/>
        <v>30.45678440618027</v>
      </c>
      <c r="S8" s="33">
        <f t="shared" si="5"/>
        <v>32.419483854670986</v>
      </c>
      <c r="T8" s="33">
        <f t="shared" si="6"/>
        <v>34.28030143560814</v>
      </c>
      <c r="U8" s="37" t="s">
        <v>68</v>
      </c>
    </row>
    <row r="9" spans="1:21" s="1" customFormat="1" ht="26.25" customHeight="1">
      <c r="A9" s="35" t="s">
        <v>69</v>
      </c>
      <c r="B9" s="36">
        <v>166868</v>
      </c>
      <c r="C9" s="31">
        <f t="shared" si="0"/>
        <v>67517</v>
      </c>
      <c r="D9" s="30">
        <v>26148</v>
      </c>
      <c r="E9" s="30">
        <v>444</v>
      </c>
      <c r="F9" s="30">
        <v>40925</v>
      </c>
      <c r="G9" s="31">
        <f t="shared" si="1"/>
        <v>43081</v>
      </c>
      <c r="H9" s="30">
        <v>27463</v>
      </c>
      <c r="I9" s="30">
        <v>11959</v>
      </c>
      <c r="J9" s="30">
        <v>3659</v>
      </c>
      <c r="K9" s="31">
        <f t="shared" si="2"/>
        <v>936</v>
      </c>
      <c r="L9" s="30">
        <v>936</v>
      </c>
      <c r="M9" s="31">
        <v>53434</v>
      </c>
      <c r="N9" s="30">
        <v>5376</v>
      </c>
      <c r="O9" s="30">
        <v>48058</v>
      </c>
      <c r="P9" s="32">
        <v>1900</v>
      </c>
      <c r="Q9" s="33">
        <f t="shared" si="3"/>
        <v>0.5609224057338735</v>
      </c>
      <c r="R9" s="33">
        <f t="shared" si="4"/>
        <v>32.02171776493995</v>
      </c>
      <c r="S9" s="33">
        <f t="shared" si="5"/>
        <v>25.817412565620728</v>
      </c>
      <c r="T9" s="33">
        <f t="shared" si="6"/>
        <v>40.461322722151635</v>
      </c>
      <c r="U9" s="37" t="s">
        <v>69</v>
      </c>
    </row>
    <row r="10" spans="1:21" s="1" customFormat="1" ht="26.25" customHeight="1">
      <c r="A10" s="35" t="s">
        <v>70</v>
      </c>
      <c r="B10" s="36">
        <v>136347</v>
      </c>
      <c r="C10" s="31">
        <f t="shared" si="0"/>
        <v>55211</v>
      </c>
      <c r="D10" s="30">
        <v>23872</v>
      </c>
      <c r="E10" s="30">
        <v>968</v>
      </c>
      <c r="F10" s="30">
        <v>30371</v>
      </c>
      <c r="G10" s="31">
        <f t="shared" si="1"/>
        <v>34229</v>
      </c>
      <c r="H10" s="30">
        <v>22805</v>
      </c>
      <c r="I10" s="30">
        <v>8599</v>
      </c>
      <c r="J10" s="30">
        <v>2825</v>
      </c>
      <c r="K10" s="31">
        <f t="shared" si="2"/>
        <v>918</v>
      </c>
      <c r="L10" s="30">
        <v>918</v>
      </c>
      <c r="M10" s="31">
        <v>44493</v>
      </c>
      <c r="N10" s="30">
        <v>5472</v>
      </c>
      <c r="O10" s="30">
        <v>39021</v>
      </c>
      <c r="P10" s="32">
        <v>1496</v>
      </c>
      <c r="Q10" s="33">
        <f t="shared" si="3"/>
        <v>0.6732821404211313</v>
      </c>
      <c r="R10" s="33">
        <f t="shared" si="4"/>
        <v>32.63218112609738</v>
      </c>
      <c r="S10" s="33">
        <f t="shared" si="5"/>
        <v>25.104329394852837</v>
      </c>
      <c r="T10" s="33">
        <f t="shared" si="6"/>
        <v>40.493006813497914</v>
      </c>
      <c r="U10" s="37" t="s">
        <v>70</v>
      </c>
    </row>
    <row r="11" spans="1:21" s="1" customFormat="1" ht="26.25" customHeight="1">
      <c r="A11" s="35" t="s">
        <v>71</v>
      </c>
      <c r="B11" s="36">
        <v>131528</v>
      </c>
      <c r="C11" s="31">
        <f t="shared" si="0"/>
        <v>56257</v>
      </c>
      <c r="D11" s="30">
        <v>25471</v>
      </c>
      <c r="E11" s="30">
        <v>1731</v>
      </c>
      <c r="F11" s="30">
        <v>29055</v>
      </c>
      <c r="G11" s="31">
        <f t="shared" si="1"/>
        <v>32513</v>
      </c>
      <c r="H11" s="30">
        <v>21248</v>
      </c>
      <c r="I11" s="30">
        <v>8677</v>
      </c>
      <c r="J11" s="30">
        <v>2588</v>
      </c>
      <c r="K11" s="31">
        <f t="shared" si="2"/>
        <v>1066</v>
      </c>
      <c r="L11" s="30">
        <v>1066</v>
      </c>
      <c r="M11" s="31">
        <v>40526</v>
      </c>
      <c r="N11" s="30">
        <v>5195</v>
      </c>
      <c r="O11" s="30">
        <v>35331</v>
      </c>
      <c r="P11" s="32">
        <v>1166</v>
      </c>
      <c r="Q11" s="33">
        <f t="shared" si="3"/>
        <v>0.8104738154613467</v>
      </c>
      <c r="R11" s="33">
        <f t="shared" si="4"/>
        <v>30.811690286478928</v>
      </c>
      <c r="S11" s="33">
        <f t="shared" si="5"/>
        <v>24.719451371571072</v>
      </c>
      <c r="T11" s="33">
        <f t="shared" si="6"/>
        <v>42.771881272428686</v>
      </c>
      <c r="U11" s="37" t="s">
        <v>71</v>
      </c>
    </row>
    <row r="12" spans="1:21" s="1" customFormat="1" ht="26.25" customHeight="1">
      <c r="A12" s="35" t="s">
        <v>72</v>
      </c>
      <c r="B12" s="36">
        <v>140965</v>
      </c>
      <c r="C12" s="31">
        <f t="shared" si="0"/>
        <v>59926</v>
      </c>
      <c r="D12" s="30">
        <v>26401</v>
      </c>
      <c r="E12" s="30">
        <v>2938</v>
      </c>
      <c r="F12" s="30">
        <v>30587</v>
      </c>
      <c r="G12" s="31">
        <f t="shared" si="1"/>
        <v>34694</v>
      </c>
      <c r="H12" s="30">
        <v>21819</v>
      </c>
      <c r="I12" s="30">
        <v>10073</v>
      </c>
      <c r="J12" s="30">
        <v>2802</v>
      </c>
      <c r="K12" s="31">
        <f t="shared" si="2"/>
        <v>1568</v>
      </c>
      <c r="L12" s="30">
        <v>1568</v>
      </c>
      <c r="M12" s="31">
        <v>43491</v>
      </c>
      <c r="N12" s="30">
        <v>5291</v>
      </c>
      <c r="O12" s="30">
        <v>38200</v>
      </c>
      <c r="P12" s="32">
        <v>1286</v>
      </c>
      <c r="Q12" s="33">
        <f t="shared" si="3"/>
        <v>1.1123328485794346</v>
      </c>
      <c r="R12" s="33">
        <f t="shared" si="4"/>
        <v>30.852339233142978</v>
      </c>
      <c r="S12" s="33">
        <f t="shared" si="5"/>
        <v>24.61178306671869</v>
      </c>
      <c r="T12" s="33">
        <f t="shared" si="6"/>
        <v>42.511261660695915</v>
      </c>
      <c r="U12" s="37" t="s">
        <v>72</v>
      </c>
    </row>
    <row r="13" spans="1:21" s="1" customFormat="1" ht="26.25" customHeight="1">
      <c r="A13" s="35" t="s">
        <v>73</v>
      </c>
      <c r="B13" s="36">
        <v>163771</v>
      </c>
      <c r="C13" s="31">
        <f t="shared" si="0"/>
        <v>62477</v>
      </c>
      <c r="D13" s="30">
        <v>24546</v>
      </c>
      <c r="E13" s="30">
        <v>4849</v>
      </c>
      <c r="F13" s="30">
        <v>33082</v>
      </c>
      <c r="G13" s="31">
        <f t="shared" si="1"/>
        <v>40224</v>
      </c>
      <c r="H13" s="30">
        <v>24410</v>
      </c>
      <c r="I13" s="30">
        <v>12515</v>
      </c>
      <c r="J13" s="30">
        <v>3299</v>
      </c>
      <c r="K13" s="31">
        <f t="shared" si="2"/>
        <v>2390</v>
      </c>
      <c r="L13" s="30">
        <v>2390</v>
      </c>
      <c r="M13" s="31">
        <v>57432</v>
      </c>
      <c r="N13" s="30">
        <v>6407</v>
      </c>
      <c r="O13" s="30">
        <v>51025</v>
      </c>
      <c r="P13" s="32">
        <v>1248</v>
      </c>
      <c r="Q13" s="33">
        <f t="shared" si="3"/>
        <v>1.4593548308308553</v>
      </c>
      <c r="R13" s="33">
        <f t="shared" si="4"/>
        <v>35.0684797674802</v>
      </c>
      <c r="S13" s="33">
        <f t="shared" si="5"/>
        <v>24.561124985498044</v>
      </c>
      <c r="T13" s="33">
        <f t="shared" si="6"/>
        <v>38.14900073883655</v>
      </c>
      <c r="U13" s="37" t="s">
        <v>73</v>
      </c>
    </row>
    <row r="14" spans="1:21" s="1" customFormat="1" ht="26.25" customHeight="1">
      <c r="A14" s="35" t="s">
        <v>74</v>
      </c>
      <c r="B14" s="36">
        <v>193823</v>
      </c>
      <c r="C14" s="31">
        <f t="shared" si="0"/>
        <v>66063</v>
      </c>
      <c r="D14" s="30">
        <v>21633</v>
      </c>
      <c r="E14" s="30">
        <v>8375</v>
      </c>
      <c r="F14" s="30">
        <v>36055</v>
      </c>
      <c r="G14" s="31">
        <f t="shared" si="1"/>
        <v>48937</v>
      </c>
      <c r="H14" s="30">
        <v>29208</v>
      </c>
      <c r="I14" s="30">
        <v>16400</v>
      </c>
      <c r="J14" s="30">
        <v>3329</v>
      </c>
      <c r="K14" s="31">
        <f t="shared" si="2"/>
        <v>3580</v>
      </c>
      <c r="L14" s="30">
        <v>3580</v>
      </c>
      <c r="M14" s="31">
        <v>73800</v>
      </c>
      <c r="N14" s="30">
        <v>9381</v>
      </c>
      <c r="O14" s="30">
        <v>64419</v>
      </c>
      <c r="P14" s="32">
        <v>1443</v>
      </c>
      <c r="Q14" s="33">
        <f t="shared" si="3"/>
        <v>1.8470460162106666</v>
      </c>
      <c r="R14" s="33">
        <f t="shared" si="4"/>
        <v>38.07597653529251</v>
      </c>
      <c r="S14" s="33">
        <f t="shared" si="5"/>
        <v>25.24829354617357</v>
      </c>
      <c r="T14" s="33">
        <f t="shared" si="6"/>
        <v>34.08419021478359</v>
      </c>
      <c r="U14" s="37" t="s">
        <v>74</v>
      </c>
    </row>
    <row r="15" spans="1:21" s="1" customFormat="1" ht="26.25" customHeight="1">
      <c r="A15" s="35" t="s">
        <v>75</v>
      </c>
      <c r="B15" s="36">
        <v>147339</v>
      </c>
      <c r="C15" s="31">
        <f t="shared" si="0"/>
        <v>46019</v>
      </c>
      <c r="D15" s="30">
        <v>13260</v>
      </c>
      <c r="E15" s="30">
        <v>8342</v>
      </c>
      <c r="F15" s="30">
        <v>24417</v>
      </c>
      <c r="G15" s="31">
        <f t="shared" si="1"/>
        <v>35848</v>
      </c>
      <c r="H15" s="30">
        <v>20337</v>
      </c>
      <c r="I15" s="30">
        <v>13488</v>
      </c>
      <c r="J15" s="30">
        <v>2023</v>
      </c>
      <c r="K15" s="31">
        <f t="shared" si="2"/>
        <v>4419</v>
      </c>
      <c r="L15" s="30">
        <v>4419</v>
      </c>
      <c r="M15" s="31">
        <v>60000</v>
      </c>
      <c r="N15" s="30">
        <v>7708</v>
      </c>
      <c r="O15" s="30">
        <v>52292</v>
      </c>
      <c r="P15" s="32">
        <v>1053</v>
      </c>
      <c r="Q15" s="33">
        <f t="shared" si="3"/>
        <v>2.9992059128947526</v>
      </c>
      <c r="R15" s="33">
        <f t="shared" si="4"/>
        <v>40.72241565369657</v>
      </c>
      <c r="S15" s="33">
        <f t="shared" si="5"/>
        <v>24.33028593922858</v>
      </c>
      <c r="T15" s="33">
        <f t="shared" si="6"/>
        <v>31.23341409945771</v>
      </c>
      <c r="U15" s="37" t="s">
        <v>75</v>
      </c>
    </row>
    <row r="16" spans="1:21" s="1" customFormat="1" ht="26.25" customHeight="1">
      <c r="A16" s="35" t="s">
        <v>76</v>
      </c>
      <c r="B16" s="36">
        <v>82652</v>
      </c>
      <c r="C16" s="31">
        <f t="shared" si="0"/>
        <v>21682</v>
      </c>
      <c r="D16" s="30">
        <v>5814</v>
      </c>
      <c r="E16" s="30">
        <v>5295</v>
      </c>
      <c r="F16" s="30">
        <v>10573</v>
      </c>
      <c r="G16" s="31">
        <f t="shared" si="1"/>
        <v>20863</v>
      </c>
      <c r="H16" s="30">
        <v>10528</v>
      </c>
      <c r="I16" s="30">
        <v>8846</v>
      </c>
      <c r="J16" s="30">
        <v>1489</v>
      </c>
      <c r="K16" s="31">
        <f t="shared" si="2"/>
        <v>8730</v>
      </c>
      <c r="L16" s="30">
        <v>8730</v>
      </c>
      <c r="M16" s="31">
        <v>30661</v>
      </c>
      <c r="N16" s="30">
        <v>3566</v>
      </c>
      <c r="O16" s="30">
        <v>27095</v>
      </c>
      <c r="P16" s="32">
        <v>716</v>
      </c>
      <c r="Q16" s="33">
        <f t="shared" si="3"/>
        <v>10.562357837680878</v>
      </c>
      <c r="R16" s="33">
        <f t="shared" si="4"/>
        <v>37.0965009921115</v>
      </c>
      <c r="S16" s="33">
        <f t="shared" si="5"/>
        <v>25.241978415525335</v>
      </c>
      <c r="T16" s="33">
        <f t="shared" si="6"/>
        <v>26.232880027101587</v>
      </c>
      <c r="U16" s="37" t="s">
        <v>76</v>
      </c>
    </row>
    <row r="17" spans="1:21" s="1" customFormat="1" ht="26.25" customHeight="1">
      <c r="A17" s="35" t="s">
        <v>77</v>
      </c>
      <c r="B17" s="36">
        <v>56920</v>
      </c>
      <c r="C17" s="31">
        <f t="shared" si="0"/>
        <v>13126</v>
      </c>
      <c r="D17" s="30">
        <v>3825</v>
      </c>
      <c r="E17" s="30">
        <v>3493</v>
      </c>
      <c r="F17" s="30">
        <v>5808</v>
      </c>
      <c r="G17" s="31">
        <f t="shared" si="1"/>
        <v>12760</v>
      </c>
      <c r="H17" s="30">
        <v>6723</v>
      </c>
      <c r="I17" s="30">
        <v>4816</v>
      </c>
      <c r="J17" s="30">
        <v>1221</v>
      </c>
      <c r="K17" s="31">
        <f t="shared" si="2"/>
        <v>13459</v>
      </c>
      <c r="L17" s="30">
        <v>13459</v>
      </c>
      <c r="M17" s="31">
        <v>17055</v>
      </c>
      <c r="N17" s="30">
        <v>1638</v>
      </c>
      <c r="O17" s="30">
        <v>15417</v>
      </c>
      <c r="P17" s="32">
        <v>520</v>
      </c>
      <c r="Q17" s="33">
        <f t="shared" si="3"/>
        <v>23.645467322557977</v>
      </c>
      <c r="R17" s="33">
        <f t="shared" si="4"/>
        <v>29.963106113843992</v>
      </c>
      <c r="S17" s="33">
        <f t="shared" si="5"/>
        <v>22.41742796907941</v>
      </c>
      <c r="T17" s="33">
        <f t="shared" si="6"/>
        <v>23.060435699226986</v>
      </c>
      <c r="U17" s="37" t="s">
        <v>77</v>
      </c>
    </row>
    <row r="18" spans="1:21" s="1" customFormat="1" ht="26.25" customHeight="1">
      <c r="A18" s="35" t="s">
        <v>78</v>
      </c>
      <c r="B18" s="36">
        <v>36057</v>
      </c>
      <c r="C18" s="31">
        <f t="shared" si="0"/>
        <v>8399</v>
      </c>
      <c r="D18" s="30">
        <v>2746</v>
      </c>
      <c r="E18" s="30">
        <v>2472</v>
      </c>
      <c r="F18" s="30">
        <v>3181</v>
      </c>
      <c r="G18" s="31">
        <f t="shared" si="1"/>
        <v>7031</v>
      </c>
      <c r="H18" s="30">
        <v>4477</v>
      </c>
      <c r="I18" s="30">
        <v>2038</v>
      </c>
      <c r="J18" s="30">
        <v>516</v>
      </c>
      <c r="K18" s="31">
        <f t="shared" si="2"/>
        <v>13876</v>
      </c>
      <c r="L18" s="30">
        <v>13876</v>
      </c>
      <c r="M18" s="31">
        <v>6375</v>
      </c>
      <c r="N18" s="30">
        <v>430</v>
      </c>
      <c r="O18" s="30">
        <v>5945</v>
      </c>
      <c r="P18" s="32">
        <v>376</v>
      </c>
      <c r="Q18" s="33">
        <f t="shared" si="3"/>
        <v>38.4835122167679</v>
      </c>
      <c r="R18" s="33">
        <f t="shared" si="4"/>
        <v>17.68033946251768</v>
      </c>
      <c r="S18" s="33">
        <f t="shared" si="5"/>
        <v>19.49968106054303</v>
      </c>
      <c r="T18" s="48">
        <f t="shared" si="6"/>
        <v>23.293673905205647</v>
      </c>
      <c r="U18" s="37" t="s">
        <v>78</v>
      </c>
    </row>
    <row r="19" spans="1:21" s="1" customFormat="1" ht="26.25" customHeight="1">
      <c r="A19" s="35" t="s">
        <v>79</v>
      </c>
      <c r="B19" s="36">
        <v>19258</v>
      </c>
      <c r="C19" s="31">
        <f t="shared" si="0"/>
        <v>3984</v>
      </c>
      <c r="D19" s="30">
        <v>1323</v>
      </c>
      <c r="E19" s="30">
        <v>1395</v>
      </c>
      <c r="F19" s="30">
        <v>1266</v>
      </c>
      <c r="G19" s="31">
        <f t="shared" si="1"/>
        <v>3795</v>
      </c>
      <c r="H19" s="30">
        <v>2700</v>
      </c>
      <c r="I19" s="30">
        <v>962</v>
      </c>
      <c r="J19" s="30">
        <v>133</v>
      </c>
      <c r="K19" s="31">
        <f t="shared" si="2"/>
        <v>8971</v>
      </c>
      <c r="L19" s="30">
        <v>8971</v>
      </c>
      <c r="M19" s="31">
        <v>2311</v>
      </c>
      <c r="N19" s="30">
        <v>54</v>
      </c>
      <c r="O19" s="30">
        <v>2257</v>
      </c>
      <c r="P19" s="32">
        <v>197</v>
      </c>
      <c r="Q19" s="33">
        <f t="shared" si="3"/>
        <v>46.58323813480112</v>
      </c>
      <c r="R19" s="33">
        <f t="shared" si="4"/>
        <v>12.000207705888462</v>
      </c>
      <c r="S19" s="33">
        <f t="shared" si="5"/>
        <v>19.70609616782636</v>
      </c>
      <c r="T19" s="33">
        <f t="shared" si="6"/>
        <v>20.687506490809014</v>
      </c>
      <c r="U19" s="37" t="s">
        <v>79</v>
      </c>
    </row>
    <row r="20" spans="1:21" s="1" customFormat="1" ht="26.25" customHeight="1">
      <c r="A20" s="35" t="s">
        <v>80</v>
      </c>
      <c r="B20" s="36">
        <v>7571</v>
      </c>
      <c r="C20" s="31">
        <f t="shared" si="0"/>
        <v>1412</v>
      </c>
      <c r="D20" s="30">
        <v>469</v>
      </c>
      <c r="E20" s="30">
        <v>587</v>
      </c>
      <c r="F20" s="30">
        <v>356</v>
      </c>
      <c r="G20" s="31">
        <f t="shared" si="1"/>
        <v>1710</v>
      </c>
      <c r="H20" s="30">
        <v>1322</v>
      </c>
      <c r="I20" s="30">
        <v>363</v>
      </c>
      <c r="J20" s="30">
        <v>25</v>
      </c>
      <c r="K20" s="31">
        <f t="shared" si="2"/>
        <v>3631</v>
      </c>
      <c r="L20" s="30">
        <v>3631</v>
      </c>
      <c r="M20" s="31">
        <v>717</v>
      </c>
      <c r="N20" s="30">
        <v>10</v>
      </c>
      <c r="O20" s="30">
        <v>707</v>
      </c>
      <c r="P20" s="32">
        <v>101</v>
      </c>
      <c r="Q20" s="33">
        <f t="shared" si="3"/>
        <v>47.95931845198785</v>
      </c>
      <c r="R20" s="33">
        <f t="shared" si="4"/>
        <v>9.47034737815348</v>
      </c>
      <c r="S20" s="33">
        <f t="shared" si="5"/>
        <v>22.58618412362964</v>
      </c>
      <c r="T20" s="33">
        <f t="shared" si="6"/>
        <v>18.65011227050588</v>
      </c>
      <c r="U20" s="37" t="s">
        <v>80</v>
      </c>
    </row>
    <row r="21" spans="1:21" s="1" customFormat="1" ht="26.25" customHeight="1">
      <c r="A21" s="38" t="s">
        <v>81</v>
      </c>
      <c r="B21" s="39">
        <v>3025</v>
      </c>
      <c r="C21" s="22">
        <f t="shared" si="0"/>
        <v>590</v>
      </c>
      <c r="D21" s="39">
        <v>243</v>
      </c>
      <c r="E21" s="39">
        <v>249</v>
      </c>
      <c r="F21" s="39">
        <v>98</v>
      </c>
      <c r="G21" s="22">
        <f t="shared" si="1"/>
        <v>798</v>
      </c>
      <c r="H21" s="39">
        <v>644</v>
      </c>
      <c r="I21" s="39">
        <v>152</v>
      </c>
      <c r="J21" s="39">
        <v>2</v>
      </c>
      <c r="K21" s="22">
        <f t="shared" si="2"/>
        <v>1323</v>
      </c>
      <c r="L21" s="39">
        <v>1323</v>
      </c>
      <c r="M21" s="22">
        <v>261</v>
      </c>
      <c r="N21" s="64" t="s">
        <v>0</v>
      </c>
      <c r="O21" s="39">
        <v>261</v>
      </c>
      <c r="P21" s="40">
        <v>52</v>
      </c>
      <c r="Q21" s="85">
        <f t="shared" si="3"/>
        <v>43.735537190082646</v>
      </c>
      <c r="R21" s="41">
        <f t="shared" si="4"/>
        <v>8.62809917355372</v>
      </c>
      <c r="S21" s="41">
        <f t="shared" si="5"/>
        <v>26.380165289256198</v>
      </c>
      <c r="T21" s="88">
        <f t="shared" si="6"/>
        <v>19.50413223140496</v>
      </c>
      <c r="U21" s="42" t="s">
        <v>81</v>
      </c>
    </row>
    <row r="22" spans="1:21" ht="26.25" customHeight="1">
      <c r="A22" s="82" t="s">
        <v>82</v>
      </c>
      <c r="B22" s="30"/>
      <c r="C22" s="25"/>
      <c r="D22" s="30"/>
      <c r="E22" s="30"/>
      <c r="F22" s="30"/>
      <c r="G22" s="25"/>
      <c r="H22" s="30"/>
      <c r="I22" s="30"/>
      <c r="J22" s="30"/>
      <c r="K22" s="25"/>
      <c r="L22" s="30"/>
      <c r="M22" s="25"/>
      <c r="N22" s="56"/>
      <c r="O22" s="30"/>
      <c r="P22" s="30"/>
      <c r="Q22" s="46"/>
      <c r="R22" s="48"/>
      <c r="S22" s="48"/>
      <c r="T22" s="48"/>
      <c r="U22" s="21" t="s">
        <v>82</v>
      </c>
    </row>
    <row r="23" spans="1:21" ht="26.25" customHeight="1">
      <c r="A23" s="29" t="s">
        <v>100</v>
      </c>
      <c r="B23" s="30">
        <v>1472610</v>
      </c>
      <c r="C23" s="15">
        <v>525826</v>
      </c>
      <c r="D23" s="30">
        <v>185250</v>
      </c>
      <c r="E23" s="30">
        <v>62987</v>
      </c>
      <c r="F23" s="30">
        <v>277589</v>
      </c>
      <c r="G23" s="15">
        <v>350774</v>
      </c>
      <c r="H23" s="30">
        <v>218551</v>
      </c>
      <c r="I23" s="30">
        <v>105848</v>
      </c>
      <c r="J23" s="30">
        <v>26375</v>
      </c>
      <c r="K23" s="15">
        <v>83915</v>
      </c>
      <c r="L23" s="30">
        <v>83915</v>
      </c>
      <c r="M23" s="16">
        <v>504573</v>
      </c>
      <c r="N23" s="30">
        <v>53203</v>
      </c>
      <c r="O23" s="30">
        <v>421917</v>
      </c>
      <c r="P23" s="30">
        <v>15421</v>
      </c>
      <c r="Q23" s="28">
        <v>5.7</v>
      </c>
      <c r="R23" s="17">
        <v>34.3</v>
      </c>
      <c r="S23" s="17">
        <v>23.8</v>
      </c>
      <c r="T23" s="17">
        <v>35.7</v>
      </c>
      <c r="U23" s="34" t="s">
        <v>101</v>
      </c>
    </row>
    <row r="24" spans="1:22" ht="26.25" customHeight="1">
      <c r="A24" s="35" t="s">
        <v>83</v>
      </c>
      <c r="B24" s="30">
        <v>27424</v>
      </c>
      <c r="C24" s="31">
        <v>6091</v>
      </c>
      <c r="D24" s="30">
        <v>1659</v>
      </c>
      <c r="E24" s="30">
        <v>7</v>
      </c>
      <c r="F24" s="30">
        <v>4425</v>
      </c>
      <c r="G24" s="31">
        <v>9005</v>
      </c>
      <c r="H24" s="30">
        <v>3008</v>
      </c>
      <c r="I24" s="30">
        <v>5133</v>
      </c>
      <c r="J24" s="30">
        <v>864</v>
      </c>
      <c r="K24" s="31">
        <v>171</v>
      </c>
      <c r="L24" s="30">
        <v>171</v>
      </c>
      <c r="M24" s="31">
        <v>11750</v>
      </c>
      <c r="N24" s="30">
        <v>202</v>
      </c>
      <c r="O24" s="30">
        <v>8189</v>
      </c>
      <c r="P24" s="30">
        <v>1126</v>
      </c>
      <c r="Q24" s="28">
        <v>0.6</v>
      </c>
      <c r="R24" s="17">
        <v>42.8</v>
      </c>
      <c r="S24" s="17">
        <v>32.8</v>
      </c>
      <c r="T24" s="17">
        <v>22.2</v>
      </c>
      <c r="U24" s="37" t="s">
        <v>83</v>
      </c>
      <c r="V24" s="2"/>
    </row>
    <row r="25" spans="1:22" ht="26.25" customHeight="1">
      <c r="A25" s="35" t="s">
        <v>84</v>
      </c>
      <c r="B25" s="30">
        <v>156771</v>
      </c>
      <c r="C25" s="31">
        <v>63239</v>
      </c>
      <c r="D25" s="30">
        <v>20605</v>
      </c>
      <c r="E25" s="30">
        <v>158</v>
      </c>
      <c r="F25" s="30">
        <v>42476</v>
      </c>
      <c r="G25" s="31">
        <v>41340</v>
      </c>
      <c r="H25" s="30">
        <v>22701</v>
      </c>
      <c r="I25" s="30">
        <v>14899</v>
      </c>
      <c r="J25" s="30">
        <v>3740</v>
      </c>
      <c r="K25" s="31">
        <v>659</v>
      </c>
      <c r="L25" s="30">
        <v>659</v>
      </c>
      <c r="M25" s="31">
        <v>50280</v>
      </c>
      <c r="N25" s="30">
        <v>2472</v>
      </c>
      <c r="O25" s="30">
        <v>33700</v>
      </c>
      <c r="P25" s="30">
        <v>2741</v>
      </c>
      <c r="Q25" s="28">
        <v>0.4</v>
      </c>
      <c r="R25" s="17">
        <v>32.1</v>
      </c>
      <c r="S25" s="17">
        <v>26.4</v>
      </c>
      <c r="T25" s="17">
        <v>40.3</v>
      </c>
      <c r="U25" s="37" t="s">
        <v>84</v>
      </c>
      <c r="V25" s="3"/>
    </row>
    <row r="26" spans="1:21" ht="26.25" customHeight="1">
      <c r="A26" s="35" t="s">
        <v>85</v>
      </c>
      <c r="B26" s="30">
        <v>143395</v>
      </c>
      <c r="C26" s="31">
        <v>62046</v>
      </c>
      <c r="D26" s="30">
        <v>25312</v>
      </c>
      <c r="E26" s="30">
        <v>665</v>
      </c>
      <c r="F26" s="30">
        <v>36069</v>
      </c>
      <c r="G26" s="31">
        <v>35794</v>
      </c>
      <c r="H26" s="30">
        <v>24672</v>
      </c>
      <c r="I26" s="30">
        <v>8140</v>
      </c>
      <c r="J26" s="30">
        <v>2982</v>
      </c>
      <c r="K26" s="31">
        <v>716</v>
      </c>
      <c r="L26" s="30">
        <v>716</v>
      </c>
      <c r="M26" s="31">
        <v>44044</v>
      </c>
      <c r="N26" s="30">
        <v>5376</v>
      </c>
      <c r="O26" s="30">
        <v>48058</v>
      </c>
      <c r="P26" s="30">
        <v>1900</v>
      </c>
      <c r="Q26" s="28">
        <v>0.5</v>
      </c>
      <c r="R26" s="17">
        <v>30.7</v>
      </c>
      <c r="S26" s="33">
        <v>25</v>
      </c>
      <c r="T26" s="17">
        <v>43.3</v>
      </c>
      <c r="U26" s="37" t="s">
        <v>85</v>
      </c>
    </row>
    <row r="27" spans="1:21" ht="26.25" customHeight="1">
      <c r="A27" s="35" t="s">
        <v>86</v>
      </c>
      <c r="B27" s="30">
        <v>125958</v>
      </c>
      <c r="C27" s="31">
        <v>53577</v>
      </c>
      <c r="D27" s="30">
        <v>24576</v>
      </c>
      <c r="E27" s="30">
        <v>1666</v>
      </c>
      <c r="F27" s="30">
        <v>27335</v>
      </c>
      <c r="G27" s="31">
        <v>31956</v>
      </c>
      <c r="H27" s="30">
        <v>22293</v>
      </c>
      <c r="I27" s="30">
        <v>6857</v>
      </c>
      <c r="J27" s="30">
        <v>2806</v>
      </c>
      <c r="K27" s="31">
        <v>1013</v>
      </c>
      <c r="L27" s="30">
        <v>1013</v>
      </c>
      <c r="M27" s="31">
        <v>38868</v>
      </c>
      <c r="N27" s="30">
        <v>5472</v>
      </c>
      <c r="O27" s="30">
        <v>39021</v>
      </c>
      <c r="P27" s="30">
        <v>1496</v>
      </c>
      <c r="Q27" s="28">
        <v>0.8</v>
      </c>
      <c r="R27" s="17">
        <v>30.9</v>
      </c>
      <c r="S27" s="17">
        <v>25.4</v>
      </c>
      <c r="T27" s="17">
        <v>42.5</v>
      </c>
      <c r="U27" s="37" t="s">
        <v>86</v>
      </c>
    </row>
    <row r="28" spans="1:21" ht="26.25" customHeight="1">
      <c r="A28" s="35" t="s">
        <v>87</v>
      </c>
      <c r="B28" s="30">
        <v>135077</v>
      </c>
      <c r="C28" s="31">
        <v>57617</v>
      </c>
      <c r="D28" s="30">
        <v>25611</v>
      </c>
      <c r="E28" s="30">
        <v>3392</v>
      </c>
      <c r="F28" s="30">
        <v>28614</v>
      </c>
      <c r="G28" s="31">
        <v>32707</v>
      </c>
      <c r="H28" s="30">
        <v>22060</v>
      </c>
      <c r="I28" s="30">
        <v>7810</v>
      </c>
      <c r="J28" s="30">
        <v>2837</v>
      </c>
      <c r="K28" s="31">
        <v>1615</v>
      </c>
      <c r="L28" s="30">
        <v>1615</v>
      </c>
      <c r="M28" s="31">
        <v>42534</v>
      </c>
      <c r="N28" s="30">
        <v>5195</v>
      </c>
      <c r="O28" s="30">
        <v>35331</v>
      </c>
      <c r="P28" s="30">
        <v>1166</v>
      </c>
      <c r="Q28" s="28">
        <v>1.2</v>
      </c>
      <c r="R28" s="17">
        <v>31.5</v>
      </c>
      <c r="S28" s="17">
        <v>24.2</v>
      </c>
      <c r="T28" s="17">
        <v>42.7</v>
      </c>
      <c r="U28" s="37" t="s">
        <v>87</v>
      </c>
    </row>
    <row r="29" spans="1:21" ht="26.25" customHeight="1">
      <c r="A29" s="35" t="s">
        <v>88</v>
      </c>
      <c r="B29" s="30">
        <v>167112</v>
      </c>
      <c r="C29" s="31">
        <v>65807</v>
      </c>
      <c r="D29" s="30">
        <v>25137</v>
      </c>
      <c r="E29" s="30">
        <v>6627</v>
      </c>
      <c r="F29" s="30">
        <v>34043</v>
      </c>
      <c r="G29" s="31">
        <v>39105</v>
      </c>
      <c r="H29" s="30">
        <v>25266</v>
      </c>
      <c r="I29" s="30">
        <v>10690</v>
      </c>
      <c r="J29" s="30">
        <v>3149</v>
      </c>
      <c r="K29" s="31">
        <v>2381</v>
      </c>
      <c r="L29" s="30">
        <v>2381</v>
      </c>
      <c r="M29" s="31">
        <v>59053</v>
      </c>
      <c r="N29" s="30">
        <v>5291</v>
      </c>
      <c r="O29" s="30">
        <v>38200</v>
      </c>
      <c r="P29" s="30">
        <v>1286</v>
      </c>
      <c r="Q29" s="28">
        <v>1.4</v>
      </c>
      <c r="R29" s="17">
        <v>35.3</v>
      </c>
      <c r="S29" s="17">
        <v>23.4</v>
      </c>
      <c r="T29" s="17">
        <v>39.4</v>
      </c>
      <c r="U29" s="37" t="s">
        <v>88</v>
      </c>
    </row>
    <row r="30" spans="1:21" ht="26.25" customHeight="1">
      <c r="A30" s="35" t="s">
        <v>89</v>
      </c>
      <c r="B30" s="30">
        <v>207655</v>
      </c>
      <c r="C30" s="31">
        <v>73933</v>
      </c>
      <c r="D30" s="30">
        <v>23196</v>
      </c>
      <c r="E30" s="30">
        <v>11495</v>
      </c>
      <c r="F30" s="30">
        <v>39242</v>
      </c>
      <c r="G30" s="31">
        <v>50351</v>
      </c>
      <c r="H30" s="30">
        <v>32356</v>
      </c>
      <c r="I30" s="30">
        <v>14833</v>
      </c>
      <c r="J30" s="30">
        <v>3162</v>
      </c>
      <c r="K30" s="31">
        <v>3412</v>
      </c>
      <c r="L30" s="30">
        <v>3412</v>
      </c>
      <c r="M30" s="31">
        <v>79058</v>
      </c>
      <c r="N30" s="30">
        <v>6407</v>
      </c>
      <c r="O30" s="30">
        <v>51025</v>
      </c>
      <c r="P30" s="30">
        <v>1248</v>
      </c>
      <c r="Q30" s="28">
        <v>1.6</v>
      </c>
      <c r="R30" s="17">
        <v>38.1</v>
      </c>
      <c r="S30" s="17">
        <v>24.2</v>
      </c>
      <c r="T30" s="17">
        <v>35.6</v>
      </c>
      <c r="U30" s="37" t="s">
        <v>89</v>
      </c>
    </row>
    <row r="31" spans="1:21" ht="26.25" customHeight="1">
      <c r="A31" s="35" t="s">
        <v>90</v>
      </c>
      <c r="B31" s="30">
        <v>166933</v>
      </c>
      <c r="C31" s="31">
        <v>55451</v>
      </c>
      <c r="D31" s="30">
        <v>14873</v>
      </c>
      <c r="E31" s="30">
        <v>12252</v>
      </c>
      <c r="F31" s="30">
        <v>28326</v>
      </c>
      <c r="G31" s="31">
        <v>39326</v>
      </c>
      <c r="H31" s="30">
        <v>24209</v>
      </c>
      <c r="I31" s="30">
        <v>13138</v>
      </c>
      <c r="J31" s="30">
        <v>1979</v>
      </c>
      <c r="K31" s="31">
        <v>3872</v>
      </c>
      <c r="L31" s="30">
        <v>3872</v>
      </c>
      <c r="M31" s="31">
        <v>67639</v>
      </c>
      <c r="N31" s="30">
        <v>9381</v>
      </c>
      <c r="O31" s="30">
        <v>64419</v>
      </c>
      <c r="P31" s="30">
        <v>1443</v>
      </c>
      <c r="Q31" s="28">
        <v>2.3</v>
      </c>
      <c r="R31" s="17">
        <v>40.5</v>
      </c>
      <c r="S31" s="17">
        <v>23.6</v>
      </c>
      <c r="T31" s="17">
        <v>33.2</v>
      </c>
      <c r="U31" s="37" t="s">
        <v>90</v>
      </c>
    </row>
    <row r="32" spans="1:21" ht="26.25" customHeight="1">
      <c r="A32" s="35" t="s">
        <v>91</v>
      </c>
      <c r="B32" s="30">
        <v>128575</v>
      </c>
      <c r="C32" s="31">
        <v>38259</v>
      </c>
      <c r="D32" s="30">
        <v>9993</v>
      </c>
      <c r="E32" s="30">
        <v>10213</v>
      </c>
      <c r="F32" s="30">
        <v>18053</v>
      </c>
      <c r="G32" s="31">
        <v>28148</v>
      </c>
      <c r="H32" s="30">
        <v>15994</v>
      </c>
      <c r="I32" s="30">
        <v>10790</v>
      </c>
      <c r="J32" s="30">
        <v>1364</v>
      </c>
      <c r="K32" s="31">
        <v>6516</v>
      </c>
      <c r="L32" s="30">
        <v>6516</v>
      </c>
      <c r="M32" s="31">
        <v>55198</v>
      </c>
      <c r="N32" s="30">
        <v>7708</v>
      </c>
      <c r="O32" s="30">
        <v>52292</v>
      </c>
      <c r="P32" s="30">
        <v>1053</v>
      </c>
      <c r="Q32" s="28">
        <v>5.1</v>
      </c>
      <c r="R32" s="17">
        <v>42.9</v>
      </c>
      <c r="S32" s="17">
        <v>21.9</v>
      </c>
      <c r="T32" s="17">
        <v>29.8</v>
      </c>
      <c r="U32" s="37" t="s">
        <v>91</v>
      </c>
    </row>
    <row r="33" spans="1:21" ht="26.25" customHeight="1">
      <c r="A33" s="35" t="s">
        <v>92</v>
      </c>
      <c r="B33" s="30">
        <v>88179</v>
      </c>
      <c r="C33" s="31">
        <v>22456</v>
      </c>
      <c r="D33" s="30">
        <v>5818</v>
      </c>
      <c r="E33" s="30">
        <v>6998</v>
      </c>
      <c r="F33" s="30">
        <v>9640</v>
      </c>
      <c r="G33" s="31">
        <v>18682</v>
      </c>
      <c r="H33" s="30">
        <v>10139</v>
      </c>
      <c r="I33" s="30">
        <v>7025</v>
      </c>
      <c r="J33" s="30">
        <v>1518</v>
      </c>
      <c r="K33" s="31">
        <v>14835</v>
      </c>
      <c r="L33" s="30">
        <v>14835</v>
      </c>
      <c r="M33" s="31">
        <v>31773</v>
      </c>
      <c r="N33" s="30">
        <v>3566</v>
      </c>
      <c r="O33" s="30">
        <v>27095</v>
      </c>
      <c r="P33" s="30">
        <v>716</v>
      </c>
      <c r="Q33" s="28">
        <v>16.8</v>
      </c>
      <c r="R33" s="33">
        <v>36</v>
      </c>
      <c r="S33" s="17">
        <v>21.2</v>
      </c>
      <c r="T33" s="17">
        <v>25.5</v>
      </c>
      <c r="U33" s="37" t="s">
        <v>92</v>
      </c>
    </row>
    <row r="34" spans="1:21" ht="26.25" customHeight="1">
      <c r="A34" s="35" t="s">
        <v>93</v>
      </c>
      <c r="B34" s="30">
        <v>62075</v>
      </c>
      <c r="C34" s="31">
        <v>14855</v>
      </c>
      <c r="D34" s="30">
        <v>4484</v>
      </c>
      <c r="E34" s="30">
        <v>4760</v>
      </c>
      <c r="F34" s="30">
        <v>5611</v>
      </c>
      <c r="G34" s="31">
        <v>11900</v>
      </c>
      <c r="H34" s="30">
        <v>6849</v>
      </c>
      <c r="I34" s="30">
        <v>3721</v>
      </c>
      <c r="J34" s="30">
        <v>1330</v>
      </c>
      <c r="K34" s="31">
        <v>19516</v>
      </c>
      <c r="L34" s="30">
        <v>19516</v>
      </c>
      <c r="M34" s="31">
        <v>15492</v>
      </c>
      <c r="N34" s="30">
        <v>1638</v>
      </c>
      <c r="O34" s="30">
        <v>15417</v>
      </c>
      <c r="P34" s="30">
        <v>520</v>
      </c>
      <c r="Q34" s="28">
        <v>31.4</v>
      </c>
      <c r="R34" s="33">
        <v>25</v>
      </c>
      <c r="S34" s="17">
        <v>19.2</v>
      </c>
      <c r="T34" s="17">
        <v>23.9</v>
      </c>
      <c r="U34" s="37" t="s">
        <v>93</v>
      </c>
    </row>
    <row r="35" spans="1:21" ht="26.25" customHeight="1">
      <c r="A35" s="35" t="s">
        <v>94</v>
      </c>
      <c r="B35" s="30">
        <v>36053</v>
      </c>
      <c r="C35" s="31">
        <v>7533</v>
      </c>
      <c r="D35" s="30">
        <v>2327</v>
      </c>
      <c r="E35" s="30">
        <v>2638</v>
      </c>
      <c r="F35" s="30">
        <v>2568</v>
      </c>
      <c r="G35" s="31">
        <v>6764</v>
      </c>
      <c r="H35" s="30">
        <v>4589</v>
      </c>
      <c r="I35" s="30">
        <v>1690</v>
      </c>
      <c r="J35" s="30">
        <v>485</v>
      </c>
      <c r="K35" s="31">
        <v>15643</v>
      </c>
      <c r="L35" s="30">
        <v>15643</v>
      </c>
      <c r="M35" s="31">
        <v>5919</v>
      </c>
      <c r="N35" s="30">
        <v>430</v>
      </c>
      <c r="O35" s="30">
        <v>5945</v>
      </c>
      <c r="P35" s="30">
        <v>376</v>
      </c>
      <c r="Q35" s="28">
        <v>43.4</v>
      </c>
      <c r="R35" s="17">
        <v>16.4</v>
      </c>
      <c r="S35" s="17">
        <v>18.8</v>
      </c>
      <c r="T35" s="17">
        <v>20.9</v>
      </c>
      <c r="U35" s="37" t="s">
        <v>94</v>
      </c>
    </row>
    <row r="36" spans="1:21" ht="26.25" customHeight="1">
      <c r="A36" s="35" t="s">
        <v>95</v>
      </c>
      <c r="B36" s="30">
        <v>17396</v>
      </c>
      <c r="C36" s="31">
        <v>3131</v>
      </c>
      <c r="D36" s="30">
        <v>971</v>
      </c>
      <c r="E36" s="30">
        <v>1288</v>
      </c>
      <c r="F36" s="30">
        <v>872</v>
      </c>
      <c r="G36" s="31">
        <v>3428</v>
      </c>
      <c r="H36" s="30">
        <v>2533</v>
      </c>
      <c r="I36" s="30">
        <v>764</v>
      </c>
      <c r="J36" s="30">
        <v>131</v>
      </c>
      <c r="K36" s="31">
        <v>8639</v>
      </c>
      <c r="L36" s="30">
        <v>8639</v>
      </c>
      <c r="M36" s="31">
        <v>2082</v>
      </c>
      <c r="N36" s="30">
        <v>54</v>
      </c>
      <c r="O36" s="30">
        <v>2257</v>
      </c>
      <c r="P36" s="30">
        <v>197</v>
      </c>
      <c r="Q36" s="28">
        <v>49.7</v>
      </c>
      <c r="R36" s="33">
        <v>12</v>
      </c>
      <c r="S36" s="17">
        <v>19.7</v>
      </c>
      <c r="T36" s="33">
        <v>18</v>
      </c>
      <c r="U36" s="37" t="s">
        <v>95</v>
      </c>
    </row>
    <row r="37" spans="1:21" ht="26.25" customHeight="1">
      <c r="A37" s="35" t="s">
        <v>96</v>
      </c>
      <c r="B37" s="30">
        <v>7635</v>
      </c>
      <c r="C37" s="31">
        <v>1353</v>
      </c>
      <c r="D37" s="30">
        <v>485</v>
      </c>
      <c r="E37" s="30">
        <v>619</v>
      </c>
      <c r="F37" s="30">
        <v>249</v>
      </c>
      <c r="G37" s="31">
        <v>1661</v>
      </c>
      <c r="H37" s="30">
        <v>1352</v>
      </c>
      <c r="I37" s="30">
        <v>283</v>
      </c>
      <c r="J37" s="30">
        <v>26</v>
      </c>
      <c r="K37" s="31">
        <v>3856</v>
      </c>
      <c r="L37" s="30">
        <v>3856</v>
      </c>
      <c r="M37" s="31">
        <v>697</v>
      </c>
      <c r="N37" s="30">
        <v>10</v>
      </c>
      <c r="O37" s="30">
        <v>707</v>
      </c>
      <c r="P37" s="30">
        <v>101</v>
      </c>
      <c r="Q37" s="28">
        <v>50.5</v>
      </c>
      <c r="R37" s="17">
        <v>9.1</v>
      </c>
      <c r="S37" s="17">
        <v>21.8</v>
      </c>
      <c r="T37" s="17">
        <v>17.7</v>
      </c>
      <c r="U37" s="37" t="s">
        <v>96</v>
      </c>
    </row>
    <row r="38" spans="1:21" ht="26.25" customHeight="1">
      <c r="A38" s="38" t="s">
        <v>97</v>
      </c>
      <c r="B38" s="39">
        <v>2372</v>
      </c>
      <c r="C38" s="22">
        <v>478</v>
      </c>
      <c r="D38" s="39">
        <v>203</v>
      </c>
      <c r="E38" s="39">
        <v>209</v>
      </c>
      <c r="F38" s="39">
        <v>66</v>
      </c>
      <c r="G38" s="22">
        <v>607</v>
      </c>
      <c r="H38" s="39">
        <v>530</v>
      </c>
      <c r="I38" s="39">
        <v>75</v>
      </c>
      <c r="J38" s="39">
        <v>2</v>
      </c>
      <c r="K38" s="22">
        <v>1071</v>
      </c>
      <c r="L38" s="39">
        <v>1071</v>
      </c>
      <c r="M38" s="22">
        <v>186</v>
      </c>
      <c r="N38" s="39">
        <v>1</v>
      </c>
      <c r="O38" s="39">
        <v>261</v>
      </c>
      <c r="P38" s="39">
        <v>52</v>
      </c>
      <c r="Q38" s="24">
        <v>45.2</v>
      </c>
      <c r="R38" s="23">
        <v>7.8</v>
      </c>
      <c r="S38" s="23">
        <v>25.6</v>
      </c>
      <c r="T38" s="23">
        <v>20.2</v>
      </c>
      <c r="U38" s="42" t="s">
        <v>97</v>
      </c>
    </row>
    <row r="45" ht="13.5">
      <c r="U45" s="23"/>
    </row>
    <row r="46" ht="13.5">
      <c r="T46" s="47"/>
    </row>
    <row r="47" ht="13.5">
      <c r="T47" s="47"/>
    </row>
    <row r="109" ht="13.5">
      <c r="T109" s="47"/>
    </row>
    <row r="138" ht="13.5">
      <c r="T138" s="47"/>
    </row>
    <row r="200" ht="13.5">
      <c r="T200" s="47"/>
    </row>
    <row r="262" ht="13.5">
      <c r="T262" s="47"/>
    </row>
  </sheetData>
  <mergeCells count="7">
    <mergeCell ref="T2:U2"/>
    <mergeCell ref="Q3:T3"/>
    <mergeCell ref="C3:F3"/>
    <mergeCell ref="G3:J3"/>
    <mergeCell ref="K3:L3"/>
    <mergeCell ref="M3:O3"/>
    <mergeCell ref="P3:P4"/>
  </mergeCells>
  <printOptions/>
  <pageMargins left="0.75" right="0.75" top="1" bottom="1" header="0.512" footer="0.512"/>
  <pageSetup horizontalDpi="600" verticalDpi="600" orientation="portrait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A279"/>
  <sheetViews>
    <sheetView workbookViewId="0" topLeftCell="A1">
      <selection activeCell="A1" sqref="A1"/>
    </sheetView>
  </sheetViews>
  <sheetFormatPr defaultColWidth="9.875" defaultRowHeight="14.25" customHeight="1"/>
  <cols>
    <col min="1" max="1" width="10.50390625" style="129" customWidth="1"/>
    <col min="2" max="2" width="2.75390625" style="128" customWidth="1"/>
    <col min="3" max="3" width="2.125" style="128" customWidth="1"/>
    <col min="4" max="4" width="15.00390625" style="128" customWidth="1"/>
    <col min="5" max="5" width="2.75390625" style="128" customWidth="1"/>
    <col min="6" max="6" width="19.375" style="128" customWidth="1"/>
    <col min="7" max="7" width="11.75390625" style="129" hidden="1" customWidth="1"/>
    <col min="8" max="8" width="11.625" style="128" customWidth="1"/>
    <col min="9" max="9" width="10.875" style="128" customWidth="1"/>
    <col min="10" max="10" width="11.75390625" style="128" customWidth="1"/>
    <col min="11" max="18" width="10.875" style="128" customWidth="1"/>
    <col min="19" max="19" width="10.875" style="129" customWidth="1"/>
    <col min="20" max="25" width="10.875" style="128" customWidth="1"/>
    <col min="26" max="26" width="8.875" style="128" customWidth="1"/>
    <col min="27" max="27" width="9.625" style="129" customWidth="1"/>
    <col min="28" max="16384" width="9.875" style="111" customWidth="1"/>
  </cols>
  <sheetData>
    <row r="1" ht="15.75" customHeight="1">
      <c r="A1" s="130" t="s">
        <v>353</v>
      </c>
    </row>
    <row r="2" spans="1:27" s="110" customFormat="1" ht="14.25" customHeight="1">
      <c r="A2" s="98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R2" s="117"/>
      <c r="S2" s="117"/>
      <c r="T2" s="117"/>
      <c r="U2" s="117"/>
      <c r="V2" s="117"/>
      <c r="W2" s="117"/>
      <c r="X2" s="117"/>
      <c r="Y2" s="249" t="s">
        <v>202</v>
      </c>
      <c r="Z2" s="249"/>
      <c r="AA2" s="118"/>
    </row>
    <row r="3" spans="1:27" s="110" customFormat="1" ht="19.5" customHeight="1">
      <c r="A3" s="159"/>
      <c r="B3" s="160"/>
      <c r="C3" s="160"/>
      <c r="D3" s="160"/>
      <c r="E3" s="160"/>
      <c r="F3" s="162"/>
      <c r="G3" s="168" t="s">
        <v>251</v>
      </c>
      <c r="H3" s="186"/>
      <c r="I3" s="161"/>
      <c r="J3" s="161"/>
      <c r="K3" s="161"/>
      <c r="L3" s="161"/>
      <c r="M3" s="161"/>
      <c r="N3" s="161"/>
      <c r="O3" s="186"/>
      <c r="P3" s="161" t="s">
        <v>252</v>
      </c>
      <c r="Q3" s="161"/>
      <c r="R3" s="161"/>
      <c r="S3" s="161"/>
      <c r="T3" s="161"/>
      <c r="U3" s="158"/>
      <c r="V3" s="158"/>
      <c r="W3" s="158"/>
      <c r="X3" s="158"/>
      <c r="Y3" s="156"/>
      <c r="Z3" s="156"/>
      <c r="AA3" s="173"/>
    </row>
    <row r="4" spans="1:27" s="110" customFormat="1" ht="21" customHeight="1">
      <c r="A4" s="154"/>
      <c r="B4" s="154"/>
      <c r="C4" s="154"/>
      <c r="D4" s="154"/>
      <c r="E4" s="154"/>
      <c r="F4" s="121"/>
      <c r="G4" s="169"/>
      <c r="H4" s="187"/>
      <c r="I4" s="293"/>
      <c r="J4" s="247"/>
      <c r="K4" s="293"/>
      <c r="L4" s="293"/>
      <c r="M4" s="247"/>
      <c r="N4" s="293"/>
      <c r="O4" s="293"/>
      <c r="P4" s="293"/>
      <c r="Q4" s="293"/>
      <c r="R4" s="247"/>
      <c r="S4" s="247"/>
      <c r="T4" s="247"/>
      <c r="U4" s="247"/>
      <c r="V4" s="247"/>
      <c r="W4" s="247"/>
      <c r="X4" s="247"/>
      <c r="Y4" s="248"/>
      <c r="Z4" s="119"/>
      <c r="AA4" s="174"/>
    </row>
    <row r="5" spans="1:27" s="110" customFormat="1" ht="20.25" customHeight="1">
      <c r="A5" s="120"/>
      <c r="B5" s="255" t="s">
        <v>125</v>
      </c>
      <c r="C5" s="255"/>
      <c r="D5" s="255"/>
      <c r="E5" s="255"/>
      <c r="F5" s="256"/>
      <c r="G5" s="167" t="s">
        <v>5</v>
      </c>
      <c r="H5" s="188" t="s">
        <v>5</v>
      </c>
      <c r="I5" s="243" t="s">
        <v>5</v>
      </c>
      <c r="J5" s="250" t="s">
        <v>196</v>
      </c>
      <c r="K5" s="220"/>
      <c r="L5" s="220"/>
      <c r="M5" s="220"/>
      <c r="N5" s="294"/>
      <c r="O5" s="250" t="s">
        <v>152</v>
      </c>
      <c r="P5" s="247"/>
      <c r="Q5" s="247"/>
      <c r="R5" s="247"/>
      <c r="S5" s="247"/>
      <c r="T5" s="247"/>
      <c r="U5" s="247"/>
      <c r="V5" s="247"/>
      <c r="W5" s="247"/>
      <c r="X5" s="247"/>
      <c r="Y5" s="248"/>
      <c r="Z5" s="122" t="s">
        <v>153</v>
      </c>
      <c r="AA5" s="175" t="s">
        <v>154</v>
      </c>
    </row>
    <row r="6" spans="1:27" s="223" customFormat="1" ht="20.25" customHeight="1">
      <c r="A6" s="199"/>
      <c r="B6" s="255"/>
      <c r="C6" s="255"/>
      <c r="D6" s="255"/>
      <c r="E6" s="255"/>
      <c r="F6" s="256"/>
      <c r="G6" s="225"/>
      <c r="H6" s="226"/>
      <c r="I6" s="244"/>
      <c r="J6" s="227" t="s">
        <v>5</v>
      </c>
      <c r="K6" s="227" t="s">
        <v>155</v>
      </c>
      <c r="L6" s="228" t="s">
        <v>156</v>
      </c>
      <c r="M6" s="228" t="s">
        <v>117</v>
      </c>
      <c r="N6" s="228" t="s">
        <v>118</v>
      </c>
      <c r="O6" s="229" t="s">
        <v>5</v>
      </c>
      <c r="P6" s="230" t="s">
        <v>157</v>
      </c>
      <c r="Q6" s="228" t="s">
        <v>120</v>
      </c>
      <c r="R6" s="228" t="s">
        <v>121</v>
      </c>
      <c r="S6" s="231" t="s">
        <v>122</v>
      </c>
      <c r="T6" s="228" t="s">
        <v>123</v>
      </c>
      <c r="U6" s="228" t="s">
        <v>124</v>
      </c>
      <c r="V6" s="228" t="s">
        <v>126</v>
      </c>
      <c r="W6" s="228" t="s">
        <v>127</v>
      </c>
      <c r="X6" s="228" t="s">
        <v>128</v>
      </c>
      <c r="Y6" s="228" t="s">
        <v>129</v>
      </c>
      <c r="Z6" s="232" t="s">
        <v>158</v>
      </c>
      <c r="AA6" s="233" t="s">
        <v>159</v>
      </c>
    </row>
    <row r="7" spans="1:27" s="223" customFormat="1" ht="39" customHeight="1">
      <c r="A7" s="199"/>
      <c r="B7" s="199"/>
      <c r="C7" s="199"/>
      <c r="D7" s="199"/>
      <c r="E7" s="199"/>
      <c r="F7" s="200"/>
      <c r="G7" s="225"/>
      <c r="H7" s="226"/>
      <c r="I7" s="226"/>
      <c r="J7" s="234"/>
      <c r="K7" s="251" t="s">
        <v>160</v>
      </c>
      <c r="L7" s="251" t="s">
        <v>198</v>
      </c>
      <c r="M7" s="251" t="s">
        <v>199</v>
      </c>
      <c r="N7" s="251" t="s">
        <v>200</v>
      </c>
      <c r="O7" s="235"/>
      <c r="P7" s="251" t="s">
        <v>201</v>
      </c>
      <c r="Q7" s="251" t="s">
        <v>161</v>
      </c>
      <c r="R7" s="251" t="s">
        <v>162</v>
      </c>
      <c r="S7" s="253" t="s">
        <v>163</v>
      </c>
      <c r="T7" s="251" t="s">
        <v>357</v>
      </c>
      <c r="U7" s="251" t="s">
        <v>263</v>
      </c>
      <c r="V7" s="251" t="s">
        <v>164</v>
      </c>
      <c r="W7" s="251" t="s">
        <v>165</v>
      </c>
      <c r="X7" s="251" t="s">
        <v>166</v>
      </c>
      <c r="Y7" s="251" t="s">
        <v>167</v>
      </c>
      <c r="Z7" s="236"/>
      <c r="AA7" s="237"/>
    </row>
    <row r="8" spans="1:27" s="223" customFormat="1" ht="39" customHeight="1">
      <c r="A8" s="238"/>
      <c r="B8" s="238"/>
      <c r="C8" s="238"/>
      <c r="D8" s="238"/>
      <c r="E8" s="238"/>
      <c r="F8" s="215"/>
      <c r="G8" s="239"/>
      <c r="H8" s="240"/>
      <c r="I8" s="240"/>
      <c r="J8" s="241"/>
      <c r="K8" s="252"/>
      <c r="L8" s="252"/>
      <c r="M8" s="252"/>
      <c r="N8" s="252"/>
      <c r="O8" s="242"/>
      <c r="P8" s="252"/>
      <c r="Q8" s="252"/>
      <c r="R8" s="252"/>
      <c r="S8" s="254"/>
      <c r="T8" s="252"/>
      <c r="U8" s="252"/>
      <c r="V8" s="252"/>
      <c r="W8" s="252"/>
      <c r="X8" s="252"/>
      <c r="Y8" s="252"/>
      <c r="Z8" s="245"/>
      <c r="AA8" s="246"/>
    </row>
    <row r="9" spans="1:27" ht="35.25" customHeight="1">
      <c r="A9" s="271" t="s">
        <v>168</v>
      </c>
      <c r="B9" s="271"/>
      <c r="C9" s="271"/>
      <c r="D9" s="271"/>
      <c r="E9" s="45"/>
      <c r="F9" s="163"/>
      <c r="G9" s="176">
        <v>1046122</v>
      </c>
      <c r="H9" s="124">
        <v>1095905</v>
      </c>
      <c r="I9" s="124">
        <v>785888</v>
      </c>
      <c r="J9" s="125">
        <v>656863</v>
      </c>
      <c r="K9" s="125">
        <v>234159</v>
      </c>
      <c r="L9" s="56">
        <v>343321</v>
      </c>
      <c r="M9" s="56">
        <v>11570</v>
      </c>
      <c r="N9" s="56">
        <v>67813</v>
      </c>
      <c r="O9" s="124">
        <v>129025</v>
      </c>
      <c r="P9" s="56">
        <v>5586</v>
      </c>
      <c r="Q9" s="56">
        <v>20649</v>
      </c>
      <c r="R9" s="56">
        <v>24335</v>
      </c>
      <c r="S9" s="56">
        <v>42578</v>
      </c>
      <c r="T9" s="56">
        <v>2877</v>
      </c>
      <c r="U9" s="56">
        <v>7328</v>
      </c>
      <c r="V9" s="56">
        <v>1962</v>
      </c>
      <c r="W9" s="56">
        <v>6845</v>
      </c>
      <c r="X9" s="56">
        <v>5566</v>
      </c>
      <c r="Y9" s="56">
        <v>11299</v>
      </c>
      <c r="Z9" s="56">
        <v>2895</v>
      </c>
      <c r="AA9" s="125">
        <v>307122</v>
      </c>
    </row>
    <row r="10" spans="1:27" ht="35.25" customHeight="1">
      <c r="A10" s="43"/>
      <c r="B10" s="120" t="s">
        <v>169</v>
      </c>
      <c r="C10" s="271" t="s">
        <v>170</v>
      </c>
      <c r="D10" s="259"/>
      <c r="E10" s="259"/>
      <c r="F10" s="260"/>
      <c r="G10" s="176">
        <v>26587</v>
      </c>
      <c r="H10" s="124">
        <v>22422</v>
      </c>
      <c r="I10" s="124">
        <v>18628</v>
      </c>
      <c r="J10" s="125">
        <v>15321</v>
      </c>
      <c r="K10" s="125">
        <v>12272</v>
      </c>
      <c r="L10" s="56">
        <v>1974</v>
      </c>
      <c r="M10" s="56">
        <v>206</v>
      </c>
      <c r="N10" s="56">
        <v>869</v>
      </c>
      <c r="O10" s="124">
        <v>3307</v>
      </c>
      <c r="P10" s="56">
        <v>253</v>
      </c>
      <c r="Q10" s="56">
        <v>1558</v>
      </c>
      <c r="R10" s="56">
        <v>322</v>
      </c>
      <c r="S10" s="56">
        <v>409</v>
      </c>
      <c r="T10" s="56">
        <v>233</v>
      </c>
      <c r="U10" s="56">
        <v>126</v>
      </c>
      <c r="V10" s="56">
        <v>57</v>
      </c>
      <c r="W10" s="56">
        <v>106</v>
      </c>
      <c r="X10" s="56">
        <v>106</v>
      </c>
      <c r="Y10" s="56">
        <v>137</v>
      </c>
      <c r="Z10" s="56">
        <v>28</v>
      </c>
      <c r="AA10" s="125">
        <v>3766</v>
      </c>
    </row>
    <row r="11" spans="1:27" ht="35.25" customHeight="1">
      <c r="A11" s="43"/>
      <c r="B11" s="257" t="s">
        <v>155</v>
      </c>
      <c r="C11" s="258"/>
      <c r="D11" s="271" t="s">
        <v>171</v>
      </c>
      <c r="E11" s="271"/>
      <c r="F11" s="284"/>
      <c r="G11" s="176">
        <v>24299</v>
      </c>
      <c r="H11" s="124">
        <v>19843</v>
      </c>
      <c r="I11" s="124">
        <v>16776</v>
      </c>
      <c r="J11" s="125">
        <v>13775</v>
      </c>
      <c r="K11" s="125">
        <v>11548</v>
      </c>
      <c r="L11" s="56">
        <v>1405</v>
      </c>
      <c r="M11" s="56">
        <v>164</v>
      </c>
      <c r="N11" s="56">
        <v>658</v>
      </c>
      <c r="O11" s="124">
        <v>3001</v>
      </c>
      <c r="P11" s="56">
        <v>238</v>
      </c>
      <c r="Q11" s="56">
        <v>1460</v>
      </c>
      <c r="R11" s="56">
        <v>285</v>
      </c>
      <c r="S11" s="56">
        <v>343</v>
      </c>
      <c r="T11" s="56">
        <v>214</v>
      </c>
      <c r="U11" s="56">
        <v>107</v>
      </c>
      <c r="V11" s="56">
        <v>52</v>
      </c>
      <c r="W11" s="56">
        <v>95</v>
      </c>
      <c r="X11" s="56">
        <v>94</v>
      </c>
      <c r="Y11" s="56">
        <v>113</v>
      </c>
      <c r="Z11" s="56">
        <v>15</v>
      </c>
      <c r="AA11" s="125">
        <v>3052</v>
      </c>
    </row>
    <row r="12" spans="1:27" ht="35.25" customHeight="1">
      <c r="A12" s="43"/>
      <c r="B12" s="257" t="s">
        <v>156</v>
      </c>
      <c r="C12" s="258"/>
      <c r="D12" s="271" t="s">
        <v>172</v>
      </c>
      <c r="E12" s="271"/>
      <c r="F12" s="284"/>
      <c r="G12" s="176">
        <v>2288</v>
      </c>
      <c r="H12" s="124">
        <v>2579</v>
      </c>
      <c r="I12" s="124">
        <v>1852</v>
      </c>
      <c r="J12" s="125">
        <v>1546</v>
      </c>
      <c r="K12" s="125">
        <v>724</v>
      </c>
      <c r="L12" s="56">
        <v>569</v>
      </c>
      <c r="M12" s="56">
        <v>42</v>
      </c>
      <c r="N12" s="56">
        <v>211</v>
      </c>
      <c r="O12" s="124">
        <v>306</v>
      </c>
      <c r="P12" s="56">
        <v>15</v>
      </c>
      <c r="Q12" s="56">
        <v>98</v>
      </c>
      <c r="R12" s="56">
        <v>37</v>
      </c>
      <c r="S12" s="56">
        <v>66</v>
      </c>
      <c r="T12" s="56">
        <v>19</v>
      </c>
      <c r="U12" s="56">
        <v>19</v>
      </c>
      <c r="V12" s="56">
        <v>5</v>
      </c>
      <c r="W12" s="56">
        <v>11</v>
      </c>
      <c r="X12" s="56">
        <v>12</v>
      </c>
      <c r="Y12" s="56">
        <v>24</v>
      </c>
      <c r="Z12" s="56">
        <v>13</v>
      </c>
      <c r="AA12" s="125">
        <v>714</v>
      </c>
    </row>
    <row r="13" spans="1:27" ht="35.25" customHeight="1">
      <c r="A13" s="43"/>
      <c r="B13" s="43" t="s">
        <v>173</v>
      </c>
      <c r="C13" s="271" t="s">
        <v>174</v>
      </c>
      <c r="D13" s="259"/>
      <c r="E13" s="259"/>
      <c r="F13" s="260"/>
      <c r="G13" s="176">
        <v>30089</v>
      </c>
      <c r="H13" s="124">
        <v>21648</v>
      </c>
      <c r="I13" s="124">
        <v>21648</v>
      </c>
      <c r="J13" s="125">
        <v>8768</v>
      </c>
      <c r="K13" s="125">
        <v>2568</v>
      </c>
      <c r="L13" s="56">
        <v>5208</v>
      </c>
      <c r="M13" s="56">
        <v>258</v>
      </c>
      <c r="N13" s="56">
        <v>734</v>
      </c>
      <c r="O13" s="124">
        <v>12880</v>
      </c>
      <c r="P13" s="56">
        <v>956</v>
      </c>
      <c r="Q13" s="56">
        <v>1290</v>
      </c>
      <c r="R13" s="56">
        <v>4708</v>
      </c>
      <c r="S13" s="56">
        <v>3207</v>
      </c>
      <c r="T13" s="56">
        <v>138</v>
      </c>
      <c r="U13" s="56">
        <v>742</v>
      </c>
      <c r="V13" s="56">
        <v>271</v>
      </c>
      <c r="W13" s="56">
        <v>1143</v>
      </c>
      <c r="X13" s="56">
        <v>35</v>
      </c>
      <c r="Y13" s="56">
        <v>390</v>
      </c>
      <c r="Z13" s="56" t="s">
        <v>0</v>
      </c>
      <c r="AA13" s="125" t="s">
        <v>0</v>
      </c>
    </row>
    <row r="14" spans="1:27" ht="35.25" customHeight="1">
      <c r="A14" s="43"/>
      <c r="B14" s="257" t="s">
        <v>175</v>
      </c>
      <c r="C14" s="258"/>
      <c r="D14" s="271" t="s">
        <v>130</v>
      </c>
      <c r="E14" s="271"/>
      <c r="F14" s="284"/>
      <c r="G14" s="176">
        <v>16862</v>
      </c>
      <c r="H14" s="124">
        <v>11921</v>
      </c>
      <c r="I14" s="124">
        <v>11921</v>
      </c>
      <c r="J14" s="125">
        <v>4563</v>
      </c>
      <c r="K14" s="125">
        <v>1045</v>
      </c>
      <c r="L14" s="56">
        <v>3014</v>
      </c>
      <c r="M14" s="56">
        <v>208</v>
      </c>
      <c r="N14" s="56">
        <v>296</v>
      </c>
      <c r="O14" s="124">
        <v>7358</v>
      </c>
      <c r="P14" s="56">
        <v>620</v>
      </c>
      <c r="Q14" s="56">
        <v>439</v>
      </c>
      <c r="R14" s="56">
        <v>3312</v>
      </c>
      <c r="S14" s="56">
        <v>1217</v>
      </c>
      <c r="T14" s="56">
        <v>97</v>
      </c>
      <c r="U14" s="56">
        <v>564</v>
      </c>
      <c r="V14" s="56">
        <v>166</v>
      </c>
      <c r="W14" s="56">
        <v>718</v>
      </c>
      <c r="X14" s="56">
        <v>13</v>
      </c>
      <c r="Y14" s="56">
        <v>212</v>
      </c>
      <c r="Z14" s="56" t="s">
        <v>0</v>
      </c>
      <c r="AA14" s="125" t="s">
        <v>0</v>
      </c>
    </row>
    <row r="15" spans="1:27" ht="35.25" customHeight="1">
      <c r="A15" s="43"/>
      <c r="B15" s="257" t="s">
        <v>118</v>
      </c>
      <c r="C15" s="258"/>
      <c r="D15" s="271" t="s">
        <v>131</v>
      </c>
      <c r="E15" s="271"/>
      <c r="F15" s="284"/>
      <c r="G15" s="176">
        <v>1493</v>
      </c>
      <c r="H15" s="124">
        <v>1721</v>
      </c>
      <c r="I15" s="124">
        <v>1721</v>
      </c>
      <c r="J15" s="125">
        <v>1108</v>
      </c>
      <c r="K15" s="125">
        <v>276</v>
      </c>
      <c r="L15" s="56">
        <v>706</v>
      </c>
      <c r="M15" s="56">
        <v>19</v>
      </c>
      <c r="N15" s="56">
        <v>107</v>
      </c>
      <c r="O15" s="124">
        <v>613</v>
      </c>
      <c r="P15" s="56">
        <v>41</v>
      </c>
      <c r="Q15" s="56">
        <v>56</v>
      </c>
      <c r="R15" s="56">
        <v>174</v>
      </c>
      <c r="S15" s="56">
        <v>172</v>
      </c>
      <c r="T15" s="56">
        <v>10</v>
      </c>
      <c r="U15" s="56">
        <v>43</v>
      </c>
      <c r="V15" s="56">
        <v>19</v>
      </c>
      <c r="W15" s="56">
        <v>58</v>
      </c>
      <c r="X15" s="56">
        <v>7</v>
      </c>
      <c r="Y15" s="56">
        <v>33</v>
      </c>
      <c r="Z15" s="56" t="s">
        <v>0</v>
      </c>
      <c r="AA15" s="125" t="s">
        <v>0</v>
      </c>
    </row>
    <row r="16" spans="1:27" ht="35.25" customHeight="1">
      <c r="A16" s="43"/>
      <c r="B16" s="257" t="s">
        <v>119</v>
      </c>
      <c r="C16" s="258"/>
      <c r="D16" s="271" t="s">
        <v>132</v>
      </c>
      <c r="E16" s="271"/>
      <c r="F16" s="284"/>
      <c r="G16" s="176">
        <v>1182</v>
      </c>
      <c r="H16" s="124">
        <v>864</v>
      </c>
      <c r="I16" s="124">
        <v>864</v>
      </c>
      <c r="J16" s="125">
        <v>377</v>
      </c>
      <c r="K16" s="125">
        <v>185</v>
      </c>
      <c r="L16" s="56">
        <v>157</v>
      </c>
      <c r="M16" s="56">
        <v>5</v>
      </c>
      <c r="N16" s="56">
        <v>30</v>
      </c>
      <c r="O16" s="124">
        <v>487</v>
      </c>
      <c r="P16" s="56">
        <v>31</v>
      </c>
      <c r="Q16" s="56">
        <v>70</v>
      </c>
      <c r="R16" s="56">
        <v>128</v>
      </c>
      <c r="S16" s="56">
        <v>166</v>
      </c>
      <c r="T16" s="56">
        <v>7</v>
      </c>
      <c r="U16" s="56">
        <v>18</v>
      </c>
      <c r="V16" s="56">
        <v>11</v>
      </c>
      <c r="W16" s="56">
        <v>44</v>
      </c>
      <c r="X16" s="56">
        <v>2</v>
      </c>
      <c r="Y16" s="56">
        <v>10</v>
      </c>
      <c r="Z16" s="56" t="s">
        <v>0</v>
      </c>
      <c r="AA16" s="125" t="s">
        <v>0</v>
      </c>
    </row>
    <row r="17" spans="1:27" ht="35.25" customHeight="1">
      <c r="A17" s="43"/>
      <c r="B17" s="257" t="s">
        <v>120</v>
      </c>
      <c r="C17" s="258"/>
      <c r="D17" s="271" t="s">
        <v>133</v>
      </c>
      <c r="E17" s="271"/>
      <c r="F17" s="284"/>
      <c r="G17" s="176">
        <v>10552</v>
      </c>
      <c r="H17" s="124">
        <v>7142</v>
      </c>
      <c r="I17" s="124">
        <v>7142</v>
      </c>
      <c r="J17" s="125">
        <v>2720</v>
      </c>
      <c r="K17" s="125">
        <v>1062</v>
      </c>
      <c r="L17" s="56">
        <v>1331</v>
      </c>
      <c r="M17" s="56">
        <v>26</v>
      </c>
      <c r="N17" s="56">
        <v>301</v>
      </c>
      <c r="O17" s="124">
        <v>4422</v>
      </c>
      <c r="P17" s="56">
        <v>264</v>
      </c>
      <c r="Q17" s="56">
        <v>725</v>
      </c>
      <c r="R17" s="56">
        <v>1094</v>
      </c>
      <c r="S17" s="56">
        <v>1652</v>
      </c>
      <c r="T17" s="56">
        <v>24</v>
      </c>
      <c r="U17" s="56">
        <v>117</v>
      </c>
      <c r="V17" s="56">
        <v>75</v>
      </c>
      <c r="W17" s="56">
        <v>323</v>
      </c>
      <c r="X17" s="56">
        <v>13</v>
      </c>
      <c r="Y17" s="56">
        <v>135</v>
      </c>
      <c r="Z17" s="56" t="s">
        <v>0</v>
      </c>
      <c r="AA17" s="125" t="s">
        <v>0</v>
      </c>
    </row>
    <row r="18" spans="1:27" ht="35.25" customHeight="1">
      <c r="A18" s="43"/>
      <c r="B18" s="43" t="s">
        <v>176</v>
      </c>
      <c r="C18" s="271" t="s">
        <v>134</v>
      </c>
      <c r="D18" s="271"/>
      <c r="E18" s="271"/>
      <c r="F18" s="284"/>
      <c r="G18" s="176">
        <v>802374</v>
      </c>
      <c r="H18" s="124">
        <v>798749</v>
      </c>
      <c r="I18" s="124">
        <v>633022</v>
      </c>
      <c r="J18" s="125">
        <v>528902</v>
      </c>
      <c r="K18" s="125">
        <v>141861</v>
      </c>
      <c r="L18" s="56">
        <v>325548</v>
      </c>
      <c r="M18" s="56">
        <v>9332</v>
      </c>
      <c r="N18" s="56">
        <v>52161</v>
      </c>
      <c r="O18" s="124">
        <v>104120</v>
      </c>
      <c r="P18" s="56">
        <v>4162</v>
      </c>
      <c r="Q18" s="56">
        <v>14775</v>
      </c>
      <c r="R18" s="56">
        <v>19059</v>
      </c>
      <c r="S18" s="56">
        <v>38297</v>
      </c>
      <c r="T18" s="56">
        <v>1751</v>
      </c>
      <c r="U18" s="56">
        <v>5984</v>
      </c>
      <c r="V18" s="56">
        <v>1560</v>
      </c>
      <c r="W18" s="56">
        <v>5513</v>
      </c>
      <c r="X18" s="56">
        <v>3867</v>
      </c>
      <c r="Y18" s="56">
        <v>9152</v>
      </c>
      <c r="Z18" s="56">
        <v>2169</v>
      </c>
      <c r="AA18" s="125">
        <v>163558</v>
      </c>
    </row>
    <row r="19" spans="1:27" ht="35.25" customHeight="1">
      <c r="A19" s="43"/>
      <c r="B19" s="257" t="s">
        <v>177</v>
      </c>
      <c r="C19" s="258"/>
      <c r="D19" s="271" t="s">
        <v>135</v>
      </c>
      <c r="E19" s="271"/>
      <c r="F19" s="284"/>
      <c r="G19" s="176">
        <v>68891</v>
      </c>
      <c r="H19" s="124">
        <v>65185</v>
      </c>
      <c r="I19" s="124">
        <v>51959</v>
      </c>
      <c r="J19" s="125">
        <v>43379</v>
      </c>
      <c r="K19" s="125">
        <v>20906</v>
      </c>
      <c r="L19" s="56">
        <v>17548</v>
      </c>
      <c r="M19" s="56">
        <v>888</v>
      </c>
      <c r="N19" s="56">
        <v>4037</v>
      </c>
      <c r="O19" s="124">
        <v>8580</v>
      </c>
      <c r="P19" s="56">
        <v>429</v>
      </c>
      <c r="Q19" s="56">
        <v>2203</v>
      </c>
      <c r="R19" s="56">
        <v>1363</v>
      </c>
      <c r="S19" s="56">
        <v>2476</v>
      </c>
      <c r="T19" s="56">
        <v>275</v>
      </c>
      <c r="U19" s="56">
        <v>385</v>
      </c>
      <c r="V19" s="56">
        <v>147</v>
      </c>
      <c r="W19" s="56">
        <v>332</v>
      </c>
      <c r="X19" s="56">
        <v>284</v>
      </c>
      <c r="Y19" s="56">
        <v>686</v>
      </c>
      <c r="Z19" s="56">
        <v>314</v>
      </c>
      <c r="AA19" s="125">
        <v>12912</v>
      </c>
    </row>
    <row r="20" spans="1:27" ht="35.25" customHeight="1">
      <c r="A20" s="43"/>
      <c r="B20" s="257" t="s">
        <v>122</v>
      </c>
      <c r="C20" s="258"/>
      <c r="D20" s="271" t="s">
        <v>178</v>
      </c>
      <c r="E20" s="271"/>
      <c r="F20" s="284"/>
      <c r="G20" s="176">
        <v>675638</v>
      </c>
      <c r="H20" s="124">
        <v>679986</v>
      </c>
      <c r="I20" s="124">
        <v>527485</v>
      </c>
      <c r="J20" s="125">
        <v>446057</v>
      </c>
      <c r="K20" s="125">
        <v>113188</v>
      </c>
      <c r="L20" s="56">
        <v>279292</v>
      </c>
      <c r="M20" s="56">
        <v>7790</v>
      </c>
      <c r="N20" s="56">
        <v>45787</v>
      </c>
      <c r="O20" s="124">
        <v>81428</v>
      </c>
      <c r="P20" s="56">
        <v>3168</v>
      </c>
      <c r="Q20" s="56">
        <v>11248</v>
      </c>
      <c r="R20" s="56">
        <v>14527</v>
      </c>
      <c r="S20" s="56">
        <v>30395</v>
      </c>
      <c r="T20" s="56">
        <v>1319</v>
      </c>
      <c r="U20" s="56">
        <v>4719</v>
      </c>
      <c r="V20" s="56">
        <v>1112</v>
      </c>
      <c r="W20" s="56">
        <v>3947</v>
      </c>
      <c r="X20" s="56">
        <v>3373</v>
      </c>
      <c r="Y20" s="56">
        <v>7620</v>
      </c>
      <c r="Z20" s="56">
        <v>1855</v>
      </c>
      <c r="AA20" s="125">
        <v>150646</v>
      </c>
    </row>
    <row r="21" spans="1:27" ht="35.25" customHeight="1">
      <c r="A21" s="43"/>
      <c r="B21" s="257" t="s">
        <v>123</v>
      </c>
      <c r="C21" s="258"/>
      <c r="D21" s="261" t="s">
        <v>179</v>
      </c>
      <c r="E21" s="261"/>
      <c r="F21" s="262"/>
      <c r="G21" s="176">
        <v>34700</v>
      </c>
      <c r="H21" s="124">
        <v>34953</v>
      </c>
      <c r="I21" s="124">
        <v>34953</v>
      </c>
      <c r="J21" s="125">
        <v>25674</v>
      </c>
      <c r="K21" s="125">
        <v>4023</v>
      </c>
      <c r="L21" s="56">
        <v>19216</v>
      </c>
      <c r="M21" s="56">
        <v>588</v>
      </c>
      <c r="N21" s="56">
        <v>1847</v>
      </c>
      <c r="O21" s="124">
        <v>9279</v>
      </c>
      <c r="P21" s="56">
        <v>377</v>
      </c>
      <c r="Q21" s="56">
        <v>636</v>
      </c>
      <c r="R21" s="56">
        <v>2185</v>
      </c>
      <c r="S21" s="56">
        <v>3517</v>
      </c>
      <c r="T21" s="56">
        <v>112</v>
      </c>
      <c r="U21" s="56">
        <v>637</v>
      </c>
      <c r="V21" s="56">
        <v>208</v>
      </c>
      <c r="W21" s="56">
        <v>835</v>
      </c>
      <c r="X21" s="56">
        <v>134</v>
      </c>
      <c r="Y21" s="56">
        <v>638</v>
      </c>
      <c r="Z21" s="56" t="s">
        <v>0</v>
      </c>
      <c r="AA21" s="125" t="s">
        <v>0</v>
      </c>
    </row>
    <row r="22" spans="1:27" ht="35.25" customHeight="1">
      <c r="A22" s="43"/>
      <c r="B22" s="257" t="s">
        <v>124</v>
      </c>
      <c r="C22" s="258"/>
      <c r="D22" s="261" t="s">
        <v>180</v>
      </c>
      <c r="E22" s="261"/>
      <c r="F22" s="262"/>
      <c r="G22" s="176">
        <v>23145</v>
      </c>
      <c r="H22" s="124">
        <v>18625</v>
      </c>
      <c r="I22" s="124">
        <v>18625</v>
      </c>
      <c r="J22" s="125">
        <v>13792</v>
      </c>
      <c r="K22" s="125">
        <v>3744</v>
      </c>
      <c r="L22" s="56">
        <v>9492</v>
      </c>
      <c r="M22" s="56">
        <v>66</v>
      </c>
      <c r="N22" s="56">
        <v>490</v>
      </c>
      <c r="O22" s="124">
        <v>4833</v>
      </c>
      <c r="P22" s="56">
        <v>188</v>
      </c>
      <c r="Q22" s="56">
        <v>688</v>
      </c>
      <c r="R22" s="56">
        <v>984</v>
      </c>
      <c r="S22" s="56">
        <v>1909</v>
      </c>
      <c r="T22" s="56">
        <v>45</v>
      </c>
      <c r="U22" s="56">
        <v>243</v>
      </c>
      <c r="V22" s="56">
        <v>93</v>
      </c>
      <c r="W22" s="56">
        <v>399</v>
      </c>
      <c r="X22" s="56">
        <v>76</v>
      </c>
      <c r="Y22" s="56">
        <v>208</v>
      </c>
      <c r="Z22" s="56" t="s">
        <v>0</v>
      </c>
      <c r="AA22" s="125" t="s">
        <v>0</v>
      </c>
    </row>
    <row r="23" spans="1:27" ht="35.25" customHeight="1">
      <c r="A23" s="43"/>
      <c r="B23" s="43" t="s">
        <v>181</v>
      </c>
      <c r="C23" s="271" t="s">
        <v>182</v>
      </c>
      <c r="D23" s="259"/>
      <c r="E23" s="259"/>
      <c r="F23" s="260"/>
      <c r="G23" s="176">
        <v>182450</v>
      </c>
      <c r="H23" s="124">
        <v>244143</v>
      </c>
      <c r="I23" s="124">
        <v>107256</v>
      </c>
      <c r="J23" s="125">
        <v>99386</v>
      </c>
      <c r="K23" s="125">
        <v>76191</v>
      </c>
      <c r="L23" s="56">
        <v>8179</v>
      </c>
      <c r="M23" s="56">
        <v>1605</v>
      </c>
      <c r="N23" s="56">
        <v>13411</v>
      </c>
      <c r="O23" s="124">
        <v>7870</v>
      </c>
      <c r="P23" s="56">
        <v>179</v>
      </c>
      <c r="Q23" s="56">
        <v>2956</v>
      </c>
      <c r="R23" s="56">
        <v>101</v>
      </c>
      <c r="S23" s="56">
        <v>437</v>
      </c>
      <c r="T23" s="56">
        <v>735</v>
      </c>
      <c r="U23" s="56">
        <v>416</v>
      </c>
      <c r="V23" s="56">
        <v>57</v>
      </c>
      <c r="W23" s="56">
        <v>36</v>
      </c>
      <c r="X23" s="56">
        <v>1449</v>
      </c>
      <c r="Y23" s="56">
        <v>1504</v>
      </c>
      <c r="Z23" s="56">
        <v>645</v>
      </c>
      <c r="AA23" s="125">
        <v>136242</v>
      </c>
    </row>
    <row r="24" spans="1:27" ht="35.25" customHeight="1">
      <c r="A24" s="43"/>
      <c r="B24" s="43" t="s">
        <v>183</v>
      </c>
      <c r="C24" s="271" t="s">
        <v>184</v>
      </c>
      <c r="D24" s="271"/>
      <c r="E24" s="271"/>
      <c r="F24" s="284"/>
      <c r="G24" s="176">
        <v>4622</v>
      </c>
      <c r="H24" s="124">
        <v>8943</v>
      </c>
      <c r="I24" s="124">
        <v>5334</v>
      </c>
      <c r="J24" s="125">
        <v>4486</v>
      </c>
      <c r="K24" s="125">
        <v>1267</v>
      </c>
      <c r="L24" s="56">
        <v>2412</v>
      </c>
      <c r="M24" s="56">
        <v>169</v>
      </c>
      <c r="N24" s="56">
        <v>638</v>
      </c>
      <c r="O24" s="124">
        <v>848</v>
      </c>
      <c r="P24" s="56">
        <v>36</v>
      </c>
      <c r="Q24" s="56">
        <v>70</v>
      </c>
      <c r="R24" s="56">
        <v>145</v>
      </c>
      <c r="S24" s="56">
        <v>228</v>
      </c>
      <c r="T24" s="56">
        <v>20</v>
      </c>
      <c r="U24" s="56">
        <v>60</v>
      </c>
      <c r="V24" s="56">
        <v>17</v>
      </c>
      <c r="W24" s="56">
        <v>47</v>
      </c>
      <c r="X24" s="56">
        <v>109</v>
      </c>
      <c r="Y24" s="56">
        <v>116</v>
      </c>
      <c r="Z24" s="56">
        <v>53</v>
      </c>
      <c r="AA24" s="125">
        <v>3556</v>
      </c>
    </row>
    <row r="25" spans="1:27" ht="35.25" customHeight="1">
      <c r="A25" s="271" t="s">
        <v>185</v>
      </c>
      <c r="B25" s="271"/>
      <c r="C25" s="271"/>
      <c r="D25" s="271"/>
      <c r="E25" s="45"/>
      <c r="F25" s="29"/>
      <c r="G25" s="177">
        <v>2829403</v>
      </c>
      <c r="H25" s="124">
        <v>2821836</v>
      </c>
      <c r="I25" s="124">
        <v>2508871</v>
      </c>
      <c r="J25" s="125">
        <v>1927514</v>
      </c>
      <c r="K25" s="125">
        <v>468607</v>
      </c>
      <c r="L25" s="56">
        <v>1267857</v>
      </c>
      <c r="M25" s="56">
        <v>27290</v>
      </c>
      <c r="N25" s="56">
        <v>163760</v>
      </c>
      <c r="O25" s="124">
        <v>581357</v>
      </c>
      <c r="P25" s="56">
        <v>22353</v>
      </c>
      <c r="Q25" s="56">
        <v>61998</v>
      </c>
      <c r="R25" s="56">
        <v>145890</v>
      </c>
      <c r="S25" s="56">
        <v>202624</v>
      </c>
      <c r="T25" s="56">
        <v>9193</v>
      </c>
      <c r="U25" s="56">
        <v>34464</v>
      </c>
      <c r="V25" s="56">
        <v>9918</v>
      </c>
      <c r="W25" s="56">
        <v>46017</v>
      </c>
      <c r="X25" s="56">
        <v>11639</v>
      </c>
      <c r="Y25" s="56">
        <v>37261</v>
      </c>
      <c r="Z25" s="56">
        <v>5843</v>
      </c>
      <c r="AA25" s="125">
        <v>307122</v>
      </c>
    </row>
    <row r="26" spans="1:27" ht="35.25" customHeight="1">
      <c r="A26" s="43"/>
      <c r="B26" s="120" t="s">
        <v>169</v>
      </c>
      <c r="C26" s="271" t="s">
        <v>170</v>
      </c>
      <c r="D26" s="259"/>
      <c r="E26" s="259"/>
      <c r="F26" s="260"/>
      <c r="G26" s="177">
        <v>59064</v>
      </c>
      <c r="H26" s="124">
        <v>50030</v>
      </c>
      <c r="I26" s="124">
        <v>46206</v>
      </c>
      <c r="J26" s="125">
        <v>33681</v>
      </c>
      <c r="K26" s="125">
        <v>24560</v>
      </c>
      <c r="L26" s="56">
        <v>6818</v>
      </c>
      <c r="M26" s="56">
        <v>441</v>
      </c>
      <c r="N26" s="56">
        <v>1862</v>
      </c>
      <c r="O26" s="124">
        <v>12525</v>
      </c>
      <c r="P26" s="56">
        <v>1013</v>
      </c>
      <c r="Q26" s="56">
        <v>4678</v>
      </c>
      <c r="R26" s="56">
        <v>1956</v>
      </c>
      <c r="S26" s="56">
        <v>1910</v>
      </c>
      <c r="T26" s="56">
        <v>728</v>
      </c>
      <c r="U26" s="56">
        <v>593</v>
      </c>
      <c r="V26" s="56">
        <v>253</v>
      </c>
      <c r="W26" s="56">
        <v>724</v>
      </c>
      <c r="X26" s="56">
        <v>225</v>
      </c>
      <c r="Y26" s="56">
        <v>445</v>
      </c>
      <c r="Z26" s="56">
        <v>58</v>
      </c>
      <c r="AA26" s="125">
        <v>3766</v>
      </c>
    </row>
    <row r="27" spans="1:27" ht="35.25" customHeight="1">
      <c r="A27" s="43"/>
      <c r="B27" s="257" t="s">
        <v>155</v>
      </c>
      <c r="C27" s="258"/>
      <c r="D27" s="271" t="s">
        <v>171</v>
      </c>
      <c r="E27" s="271"/>
      <c r="F27" s="284"/>
      <c r="G27" s="177">
        <v>53563</v>
      </c>
      <c r="H27" s="124">
        <v>43879</v>
      </c>
      <c r="I27" s="124">
        <v>40795</v>
      </c>
      <c r="J27" s="125">
        <v>29527</v>
      </c>
      <c r="K27" s="125">
        <v>23105</v>
      </c>
      <c r="L27" s="56">
        <v>4699</v>
      </c>
      <c r="M27" s="56">
        <v>342</v>
      </c>
      <c r="N27" s="56">
        <v>1381</v>
      </c>
      <c r="O27" s="124">
        <v>11268</v>
      </c>
      <c r="P27" s="56">
        <v>953</v>
      </c>
      <c r="Q27" s="56">
        <v>4382</v>
      </c>
      <c r="R27" s="56">
        <v>1725</v>
      </c>
      <c r="S27" s="56">
        <v>1600</v>
      </c>
      <c r="T27" s="56">
        <v>669</v>
      </c>
      <c r="U27" s="56">
        <v>494</v>
      </c>
      <c r="V27" s="56">
        <v>229</v>
      </c>
      <c r="W27" s="56">
        <v>655</v>
      </c>
      <c r="X27" s="56">
        <v>199</v>
      </c>
      <c r="Y27" s="56">
        <v>362</v>
      </c>
      <c r="Z27" s="56">
        <v>32</v>
      </c>
      <c r="AA27" s="125">
        <v>3052</v>
      </c>
    </row>
    <row r="28" spans="1:27" ht="35.25" customHeight="1">
      <c r="A28" s="43"/>
      <c r="B28" s="257" t="s">
        <v>156</v>
      </c>
      <c r="C28" s="258"/>
      <c r="D28" s="271" t="s">
        <v>172</v>
      </c>
      <c r="E28" s="271"/>
      <c r="F28" s="284"/>
      <c r="G28" s="177">
        <v>5501</v>
      </c>
      <c r="H28" s="124">
        <v>6151</v>
      </c>
      <c r="I28" s="124">
        <v>5411</v>
      </c>
      <c r="J28" s="125">
        <v>4154</v>
      </c>
      <c r="K28" s="125">
        <v>1455</v>
      </c>
      <c r="L28" s="56">
        <v>2119</v>
      </c>
      <c r="M28" s="56">
        <v>99</v>
      </c>
      <c r="N28" s="56">
        <v>481</v>
      </c>
      <c r="O28" s="124">
        <v>1257</v>
      </c>
      <c r="P28" s="56">
        <v>60</v>
      </c>
      <c r="Q28" s="56">
        <v>296</v>
      </c>
      <c r="R28" s="56">
        <v>231</v>
      </c>
      <c r="S28" s="56">
        <v>310</v>
      </c>
      <c r="T28" s="56">
        <v>59</v>
      </c>
      <c r="U28" s="56">
        <v>99</v>
      </c>
      <c r="V28" s="56">
        <v>24</v>
      </c>
      <c r="W28" s="56">
        <v>69</v>
      </c>
      <c r="X28" s="56">
        <v>26</v>
      </c>
      <c r="Y28" s="56">
        <v>83</v>
      </c>
      <c r="Z28" s="56">
        <v>26</v>
      </c>
      <c r="AA28" s="125">
        <v>714</v>
      </c>
    </row>
    <row r="29" spans="1:27" ht="35.25" customHeight="1">
      <c r="A29" s="43"/>
      <c r="B29" s="43" t="s">
        <v>173</v>
      </c>
      <c r="C29" s="271" t="s">
        <v>174</v>
      </c>
      <c r="D29" s="259"/>
      <c r="E29" s="259"/>
      <c r="F29" s="260"/>
      <c r="G29" s="177">
        <v>132759</v>
      </c>
      <c r="H29" s="124">
        <v>91532</v>
      </c>
      <c r="I29" s="124">
        <v>91532</v>
      </c>
      <c r="J29" s="125">
        <v>25213</v>
      </c>
      <c r="K29" s="125">
        <v>5141</v>
      </c>
      <c r="L29" s="56">
        <v>17792</v>
      </c>
      <c r="M29" s="56">
        <v>578</v>
      </c>
      <c r="N29" s="56">
        <v>1702</v>
      </c>
      <c r="O29" s="124">
        <v>66319</v>
      </c>
      <c r="P29" s="56">
        <v>3826</v>
      </c>
      <c r="Q29" s="56">
        <v>3874</v>
      </c>
      <c r="R29" s="56">
        <v>28448</v>
      </c>
      <c r="S29" s="56">
        <v>15180</v>
      </c>
      <c r="T29" s="56">
        <v>449</v>
      </c>
      <c r="U29" s="56">
        <v>3566</v>
      </c>
      <c r="V29" s="56">
        <v>1513</v>
      </c>
      <c r="W29" s="56">
        <v>7993</v>
      </c>
      <c r="X29" s="56">
        <v>77</v>
      </c>
      <c r="Y29" s="56">
        <v>1393</v>
      </c>
      <c r="Z29" s="56" t="s">
        <v>0</v>
      </c>
      <c r="AA29" s="125" t="s">
        <v>0</v>
      </c>
    </row>
    <row r="30" spans="1:27" ht="35.25" customHeight="1">
      <c r="A30" s="43"/>
      <c r="B30" s="257" t="s">
        <v>175</v>
      </c>
      <c r="C30" s="258"/>
      <c r="D30" s="271" t="s">
        <v>130</v>
      </c>
      <c r="E30" s="271"/>
      <c r="F30" s="284"/>
      <c r="G30" s="177">
        <v>77295</v>
      </c>
      <c r="H30" s="124">
        <v>52457</v>
      </c>
      <c r="I30" s="124">
        <v>52457</v>
      </c>
      <c r="J30" s="125">
        <v>13120</v>
      </c>
      <c r="K30" s="125">
        <v>2091</v>
      </c>
      <c r="L30" s="56">
        <v>9880</v>
      </c>
      <c r="M30" s="56">
        <v>461</v>
      </c>
      <c r="N30" s="56">
        <v>688</v>
      </c>
      <c r="O30" s="124">
        <v>39337</v>
      </c>
      <c r="P30" s="56">
        <v>2480</v>
      </c>
      <c r="Q30" s="56">
        <v>1317</v>
      </c>
      <c r="R30" s="56">
        <v>20083</v>
      </c>
      <c r="S30" s="56">
        <v>5600</v>
      </c>
      <c r="T30" s="56">
        <v>322</v>
      </c>
      <c r="U30" s="56">
        <v>2701</v>
      </c>
      <c r="V30" s="56">
        <v>976</v>
      </c>
      <c r="W30" s="56">
        <v>5086</v>
      </c>
      <c r="X30" s="56">
        <v>29</v>
      </c>
      <c r="Y30" s="56">
        <v>743</v>
      </c>
      <c r="Z30" s="56" t="s">
        <v>0</v>
      </c>
      <c r="AA30" s="125" t="s">
        <v>0</v>
      </c>
    </row>
    <row r="31" spans="1:27" ht="35.25" customHeight="1">
      <c r="A31" s="43"/>
      <c r="B31" s="257" t="s">
        <v>118</v>
      </c>
      <c r="C31" s="258"/>
      <c r="D31" s="271" t="s">
        <v>131</v>
      </c>
      <c r="E31" s="271"/>
      <c r="F31" s="284"/>
      <c r="G31" s="177">
        <v>5848</v>
      </c>
      <c r="H31" s="124">
        <v>6513</v>
      </c>
      <c r="I31" s="124">
        <v>6513</v>
      </c>
      <c r="J31" s="125">
        <v>3422</v>
      </c>
      <c r="K31" s="125">
        <v>553</v>
      </c>
      <c r="L31" s="56">
        <v>2554</v>
      </c>
      <c r="M31" s="56">
        <v>48</v>
      </c>
      <c r="N31" s="56">
        <v>267</v>
      </c>
      <c r="O31" s="124">
        <v>3091</v>
      </c>
      <c r="P31" s="56">
        <v>164</v>
      </c>
      <c r="Q31" s="56">
        <v>168</v>
      </c>
      <c r="R31" s="56">
        <v>1057</v>
      </c>
      <c r="S31" s="56">
        <v>800</v>
      </c>
      <c r="T31" s="56">
        <v>32</v>
      </c>
      <c r="U31" s="56">
        <v>220</v>
      </c>
      <c r="V31" s="56">
        <v>97</v>
      </c>
      <c r="W31" s="56">
        <v>418</v>
      </c>
      <c r="X31" s="56">
        <v>17</v>
      </c>
      <c r="Y31" s="56">
        <v>118</v>
      </c>
      <c r="Z31" s="56" t="s">
        <v>0</v>
      </c>
      <c r="AA31" s="125" t="s">
        <v>0</v>
      </c>
    </row>
    <row r="32" spans="1:27" ht="35.25" customHeight="1">
      <c r="A32" s="43"/>
      <c r="B32" s="257" t="s">
        <v>119</v>
      </c>
      <c r="C32" s="258"/>
      <c r="D32" s="271" t="s">
        <v>132</v>
      </c>
      <c r="E32" s="271"/>
      <c r="F32" s="284"/>
      <c r="G32" s="177">
        <v>4927</v>
      </c>
      <c r="H32" s="124">
        <v>3423</v>
      </c>
      <c r="I32" s="124">
        <v>3423</v>
      </c>
      <c r="J32" s="125">
        <v>993</v>
      </c>
      <c r="K32" s="125">
        <v>371</v>
      </c>
      <c r="L32" s="56">
        <v>541</v>
      </c>
      <c r="M32" s="56">
        <v>12</v>
      </c>
      <c r="N32" s="56">
        <v>69</v>
      </c>
      <c r="O32" s="124">
        <v>2430</v>
      </c>
      <c r="P32" s="56">
        <v>124</v>
      </c>
      <c r="Q32" s="56">
        <v>210</v>
      </c>
      <c r="R32" s="56">
        <v>772</v>
      </c>
      <c r="S32" s="56">
        <v>816</v>
      </c>
      <c r="T32" s="56">
        <v>21</v>
      </c>
      <c r="U32" s="56">
        <v>84</v>
      </c>
      <c r="V32" s="56">
        <v>65</v>
      </c>
      <c r="W32" s="56">
        <v>300</v>
      </c>
      <c r="X32" s="56">
        <v>4</v>
      </c>
      <c r="Y32" s="56">
        <v>34</v>
      </c>
      <c r="Z32" s="56" t="s">
        <v>0</v>
      </c>
      <c r="AA32" s="125" t="s">
        <v>0</v>
      </c>
    </row>
    <row r="33" spans="1:27" ht="35.25" customHeight="1">
      <c r="A33" s="43"/>
      <c r="B33" s="257" t="s">
        <v>120</v>
      </c>
      <c r="C33" s="258"/>
      <c r="D33" s="271" t="s">
        <v>133</v>
      </c>
      <c r="E33" s="271"/>
      <c r="F33" s="284"/>
      <c r="G33" s="177">
        <v>44689</v>
      </c>
      <c r="H33" s="124">
        <v>29139</v>
      </c>
      <c r="I33" s="124">
        <v>29139</v>
      </c>
      <c r="J33" s="125">
        <v>7678</v>
      </c>
      <c r="K33" s="125">
        <v>2126</v>
      </c>
      <c r="L33" s="56">
        <v>4817</v>
      </c>
      <c r="M33" s="56">
        <v>57</v>
      </c>
      <c r="N33" s="56">
        <v>678</v>
      </c>
      <c r="O33" s="124">
        <v>21461</v>
      </c>
      <c r="P33" s="56">
        <v>1058</v>
      </c>
      <c r="Q33" s="56">
        <v>2179</v>
      </c>
      <c r="R33" s="56">
        <v>6536</v>
      </c>
      <c r="S33" s="56">
        <v>7964</v>
      </c>
      <c r="T33" s="56">
        <v>74</v>
      </c>
      <c r="U33" s="56">
        <v>561</v>
      </c>
      <c r="V33" s="56">
        <v>375</v>
      </c>
      <c r="W33" s="56">
        <v>2189</v>
      </c>
      <c r="X33" s="56">
        <v>27</v>
      </c>
      <c r="Y33" s="56">
        <v>498</v>
      </c>
      <c r="Z33" s="56" t="s">
        <v>0</v>
      </c>
      <c r="AA33" s="125" t="s">
        <v>0</v>
      </c>
    </row>
    <row r="34" spans="1:27" ht="35.25" customHeight="1">
      <c r="A34" s="43"/>
      <c r="B34" s="43" t="s">
        <v>176</v>
      </c>
      <c r="C34" s="271" t="s">
        <v>134</v>
      </c>
      <c r="D34" s="271"/>
      <c r="E34" s="271"/>
      <c r="F34" s="284"/>
      <c r="G34" s="177">
        <v>2348742</v>
      </c>
      <c r="H34" s="124">
        <v>2283142</v>
      </c>
      <c r="I34" s="124">
        <v>2115210</v>
      </c>
      <c r="J34" s="125">
        <v>1640421</v>
      </c>
      <c r="K34" s="125">
        <v>283941</v>
      </c>
      <c r="L34" s="56">
        <v>1207350</v>
      </c>
      <c r="M34" s="56">
        <v>22400</v>
      </c>
      <c r="N34" s="56">
        <v>126730</v>
      </c>
      <c r="O34" s="124">
        <v>474789</v>
      </c>
      <c r="P34" s="56">
        <v>16654</v>
      </c>
      <c r="Q34" s="56">
        <v>44362</v>
      </c>
      <c r="R34" s="56">
        <v>114054</v>
      </c>
      <c r="S34" s="56">
        <v>182550</v>
      </c>
      <c r="T34" s="56">
        <v>5644</v>
      </c>
      <c r="U34" s="56">
        <v>28154</v>
      </c>
      <c r="V34" s="56">
        <v>7824</v>
      </c>
      <c r="W34" s="56">
        <v>36763</v>
      </c>
      <c r="X34" s="56">
        <v>8114</v>
      </c>
      <c r="Y34" s="56">
        <v>30670</v>
      </c>
      <c r="Z34" s="56">
        <v>4374</v>
      </c>
      <c r="AA34" s="125">
        <v>163558</v>
      </c>
    </row>
    <row r="35" spans="1:27" ht="35.25" customHeight="1">
      <c r="A35" s="43"/>
      <c r="B35" s="257" t="s">
        <v>177</v>
      </c>
      <c r="C35" s="258"/>
      <c r="D35" s="271" t="s">
        <v>135</v>
      </c>
      <c r="E35" s="271"/>
      <c r="F35" s="284"/>
      <c r="G35" s="177">
        <v>189492</v>
      </c>
      <c r="H35" s="124">
        <v>168773</v>
      </c>
      <c r="I35" s="124">
        <v>155219</v>
      </c>
      <c r="J35" s="125">
        <v>118437</v>
      </c>
      <c r="K35" s="125">
        <v>41881</v>
      </c>
      <c r="L35" s="56">
        <v>65323</v>
      </c>
      <c r="M35" s="56">
        <v>2137</v>
      </c>
      <c r="N35" s="56">
        <v>9096</v>
      </c>
      <c r="O35" s="124">
        <v>36782</v>
      </c>
      <c r="P35" s="56">
        <v>1717</v>
      </c>
      <c r="Q35" s="56">
        <v>6619</v>
      </c>
      <c r="R35" s="56">
        <v>8243</v>
      </c>
      <c r="S35" s="56">
        <v>11807</v>
      </c>
      <c r="T35" s="56">
        <v>871</v>
      </c>
      <c r="U35" s="56">
        <v>1784</v>
      </c>
      <c r="V35" s="56">
        <v>703</v>
      </c>
      <c r="W35" s="56">
        <v>2246</v>
      </c>
      <c r="X35" s="56">
        <v>585</v>
      </c>
      <c r="Y35" s="56">
        <v>2207</v>
      </c>
      <c r="Z35" s="56">
        <v>642</v>
      </c>
      <c r="AA35" s="125">
        <v>12912</v>
      </c>
    </row>
    <row r="36" spans="1:27" ht="35.25" customHeight="1">
      <c r="A36" s="43"/>
      <c r="B36" s="257" t="s">
        <v>122</v>
      </c>
      <c r="C36" s="258"/>
      <c r="D36" s="271" t="s">
        <v>178</v>
      </c>
      <c r="E36" s="271"/>
      <c r="F36" s="284"/>
      <c r="G36" s="177">
        <v>1939028</v>
      </c>
      <c r="H36" s="124">
        <v>1916975</v>
      </c>
      <c r="I36" s="124">
        <v>1762597</v>
      </c>
      <c r="J36" s="125">
        <v>1393668</v>
      </c>
      <c r="K36" s="125">
        <v>226503</v>
      </c>
      <c r="L36" s="56">
        <v>1036636</v>
      </c>
      <c r="M36" s="56">
        <v>18656</v>
      </c>
      <c r="N36" s="56">
        <v>111873</v>
      </c>
      <c r="O36" s="124">
        <v>368929</v>
      </c>
      <c r="P36" s="56">
        <v>12677</v>
      </c>
      <c r="Q36" s="56">
        <v>33764</v>
      </c>
      <c r="R36" s="56">
        <v>86806</v>
      </c>
      <c r="S36" s="56">
        <v>144999</v>
      </c>
      <c r="T36" s="56">
        <v>4261</v>
      </c>
      <c r="U36" s="56">
        <v>22139</v>
      </c>
      <c r="V36" s="56">
        <v>5538</v>
      </c>
      <c r="W36" s="56">
        <v>26214</v>
      </c>
      <c r="X36" s="56">
        <v>7074</v>
      </c>
      <c r="Y36" s="56">
        <v>25457</v>
      </c>
      <c r="Z36" s="56">
        <v>3732</v>
      </c>
      <c r="AA36" s="125">
        <v>150646</v>
      </c>
    </row>
    <row r="37" spans="1:27" ht="35.25" customHeight="1">
      <c r="A37" s="43"/>
      <c r="B37" s="257" t="s">
        <v>123</v>
      </c>
      <c r="C37" s="258"/>
      <c r="D37" s="261" t="s">
        <v>179</v>
      </c>
      <c r="E37" s="261"/>
      <c r="F37" s="262"/>
      <c r="G37" s="177">
        <v>133080</v>
      </c>
      <c r="H37" s="124">
        <v>130063</v>
      </c>
      <c r="I37" s="124">
        <v>130063</v>
      </c>
      <c r="J37" s="125">
        <v>84184</v>
      </c>
      <c r="K37" s="125">
        <v>8057</v>
      </c>
      <c r="L37" s="56">
        <v>70125</v>
      </c>
      <c r="M37" s="56">
        <v>1438</v>
      </c>
      <c r="N37" s="56">
        <v>4564</v>
      </c>
      <c r="O37" s="124">
        <v>45879</v>
      </c>
      <c r="P37" s="56">
        <v>1508</v>
      </c>
      <c r="Q37" s="56">
        <v>1914</v>
      </c>
      <c r="R37" s="56">
        <v>13101</v>
      </c>
      <c r="S37" s="56">
        <v>16640</v>
      </c>
      <c r="T37" s="56">
        <v>371</v>
      </c>
      <c r="U37" s="56">
        <v>3056</v>
      </c>
      <c r="V37" s="56">
        <v>1111</v>
      </c>
      <c r="W37" s="56">
        <v>5656</v>
      </c>
      <c r="X37" s="56">
        <v>292</v>
      </c>
      <c r="Y37" s="56">
        <v>2230</v>
      </c>
      <c r="Z37" s="56" t="s">
        <v>0</v>
      </c>
      <c r="AA37" s="125" t="s">
        <v>0</v>
      </c>
    </row>
    <row r="38" spans="1:27" ht="35.25" customHeight="1">
      <c r="A38" s="43"/>
      <c r="B38" s="257" t="s">
        <v>124</v>
      </c>
      <c r="C38" s="258"/>
      <c r="D38" s="261" t="s">
        <v>180</v>
      </c>
      <c r="E38" s="261"/>
      <c r="F38" s="262"/>
      <c r="G38" s="177">
        <v>87142</v>
      </c>
      <c r="H38" s="124">
        <v>67331</v>
      </c>
      <c r="I38" s="124">
        <v>67331</v>
      </c>
      <c r="J38" s="125">
        <v>44132</v>
      </c>
      <c r="K38" s="125">
        <v>7500</v>
      </c>
      <c r="L38" s="56">
        <v>35266</v>
      </c>
      <c r="M38" s="56">
        <v>169</v>
      </c>
      <c r="N38" s="56">
        <v>1197</v>
      </c>
      <c r="O38" s="124">
        <v>23199</v>
      </c>
      <c r="P38" s="56">
        <v>752</v>
      </c>
      <c r="Q38" s="56">
        <v>2065</v>
      </c>
      <c r="R38" s="56">
        <v>5904</v>
      </c>
      <c r="S38" s="56">
        <v>9104</v>
      </c>
      <c r="T38" s="56">
        <v>141</v>
      </c>
      <c r="U38" s="56">
        <v>1175</v>
      </c>
      <c r="V38" s="56">
        <v>472</v>
      </c>
      <c r="W38" s="56">
        <v>2647</v>
      </c>
      <c r="X38" s="56">
        <v>163</v>
      </c>
      <c r="Y38" s="56">
        <v>776</v>
      </c>
      <c r="Z38" s="56" t="s">
        <v>0</v>
      </c>
      <c r="AA38" s="125" t="s">
        <v>0</v>
      </c>
    </row>
    <row r="39" spans="1:27" ht="35.25" customHeight="1">
      <c r="A39" s="43"/>
      <c r="B39" s="43" t="s">
        <v>181</v>
      </c>
      <c r="C39" s="271" t="s">
        <v>182</v>
      </c>
      <c r="D39" s="271"/>
      <c r="E39" s="271"/>
      <c r="F39" s="284"/>
      <c r="G39" s="177">
        <v>277900</v>
      </c>
      <c r="H39" s="124">
        <v>376312</v>
      </c>
      <c r="I39" s="124">
        <v>238769</v>
      </c>
      <c r="J39" s="125">
        <v>214697</v>
      </c>
      <c r="K39" s="125">
        <v>152431</v>
      </c>
      <c r="L39" s="56">
        <v>26942</v>
      </c>
      <c r="M39" s="56">
        <v>3458</v>
      </c>
      <c r="N39" s="56">
        <v>31866</v>
      </c>
      <c r="O39" s="124">
        <v>24072</v>
      </c>
      <c r="P39" s="56">
        <v>716</v>
      </c>
      <c r="Q39" s="56">
        <v>8873</v>
      </c>
      <c r="R39" s="56">
        <v>574</v>
      </c>
      <c r="S39" s="56">
        <v>1907</v>
      </c>
      <c r="T39" s="56">
        <v>2308</v>
      </c>
      <c r="U39" s="56">
        <v>1874</v>
      </c>
      <c r="V39" s="56">
        <v>247</v>
      </c>
      <c r="W39" s="56">
        <v>212</v>
      </c>
      <c r="X39" s="56">
        <v>2988</v>
      </c>
      <c r="Y39" s="56">
        <v>4373</v>
      </c>
      <c r="Z39" s="56">
        <v>1301</v>
      </c>
      <c r="AA39" s="125">
        <v>136242</v>
      </c>
    </row>
    <row r="40" spans="1:27" ht="35.25" customHeight="1">
      <c r="A40" s="102"/>
      <c r="B40" s="102" t="s">
        <v>183</v>
      </c>
      <c r="C40" s="272" t="s">
        <v>184</v>
      </c>
      <c r="D40" s="272"/>
      <c r="E40" s="272"/>
      <c r="F40" s="285"/>
      <c r="G40" s="178">
        <v>10938</v>
      </c>
      <c r="H40" s="149">
        <v>20820</v>
      </c>
      <c r="I40" s="149">
        <v>17154</v>
      </c>
      <c r="J40" s="150">
        <v>13502</v>
      </c>
      <c r="K40" s="150">
        <v>2534</v>
      </c>
      <c r="L40" s="64">
        <v>8955</v>
      </c>
      <c r="M40" s="64">
        <v>413</v>
      </c>
      <c r="N40" s="64">
        <v>1600</v>
      </c>
      <c r="O40" s="149">
        <v>3652</v>
      </c>
      <c r="P40" s="64">
        <v>144</v>
      </c>
      <c r="Q40" s="64">
        <v>211</v>
      </c>
      <c r="R40" s="64">
        <v>858</v>
      </c>
      <c r="S40" s="64">
        <v>1077</v>
      </c>
      <c r="T40" s="64">
        <v>64</v>
      </c>
      <c r="U40" s="64">
        <v>277</v>
      </c>
      <c r="V40" s="64">
        <v>81</v>
      </c>
      <c r="W40" s="64">
        <v>325</v>
      </c>
      <c r="X40" s="64">
        <v>235</v>
      </c>
      <c r="Y40" s="64">
        <v>380</v>
      </c>
      <c r="Z40" s="64">
        <v>110</v>
      </c>
      <c r="AA40" s="150">
        <v>3556</v>
      </c>
    </row>
    <row r="41" spans="1:27" ht="25.5" customHeight="1">
      <c r="A41" s="43"/>
      <c r="B41" s="43"/>
      <c r="C41" s="45"/>
      <c r="D41" s="45"/>
      <c r="E41" s="45"/>
      <c r="F41" s="45"/>
      <c r="G41" s="123"/>
      <c r="H41" s="124"/>
      <c r="I41" s="124"/>
      <c r="J41" s="125"/>
      <c r="K41" s="125"/>
      <c r="L41" s="56"/>
      <c r="M41" s="56"/>
      <c r="N41" s="56"/>
      <c r="O41" s="124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125"/>
    </row>
    <row r="62" ht="14.25" customHeight="1">
      <c r="S62" s="127"/>
    </row>
    <row r="63" ht="14.25" customHeight="1">
      <c r="R63" s="129"/>
    </row>
    <row r="64" ht="14.25" customHeight="1">
      <c r="R64" s="129"/>
    </row>
    <row r="68" spans="8:17" ht="14.25" customHeight="1">
      <c r="H68" s="130"/>
      <c r="P68" s="130"/>
      <c r="Q68" s="130"/>
    </row>
    <row r="101" spans="1:21" ht="14.25" customHeight="1">
      <c r="A101" s="127"/>
      <c r="B101" s="127"/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</row>
    <row r="124" spans="2:21" ht="14.25" customHeight="1">
      <c r="B124" s="129"/>
      <c r="C124" s="129"/>
      <c r="D124" s="129"/>
      <c r="E124" s="129"/>
      <c r="F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T124" s="129"/>
      <c r="U124" s="129"/>
    </row>
    <row r="125" spans="2:21" ht="14.25" customHeight="1">
      <c r="B125" s="129"/>
      <c r="C125" s="129"/>
      <c r="D125" s="129"/>
      <c r="E125" s="129"/>
      <c r="F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T125" s="129"/>
      <c r="U125" s="129"/>
    </row>
    <row r="126" spans="2:21" ht="14.25" customHeight="1">
      <c r="B126" s="129"/>
      <c r="C126" s="129"/>
      <c r="D126" s="129"/>
      <c r="E126" s="129"/>
      <c r="F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T126" s="129"/>
      <c r="U126" s="129"/>
    </row>
    <row r="127" spans="11:21" ht="14.25" customHeight="1">
      <c r="K127" s="129"/>
      <c r="L127" s="129"/>
      <c r="M127" s="129"/>
      <c r="N127" s="129"/>
      <c r="O127" s="129"/>
      <c r="P127" s="129"/>
      <c r="Q127" s="129"/>
      <c r="R127" s="129"/>
      <c r="T127" s="129"/>
      <c r="U127" s="129"/>
    </row>
    <row r="128" spans="2:22" ht="14.25" customHeight="1">
      <c r="B128" s="129"/>
      <c r="C128" s="129"/>
      <c r="D128" s="129"/>
      <c r="E128" s="129"/>
      <c r="F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T128" s="129"/>
      <c r="U128" s="129"/>
      <c r="V128" s="129"/>
    </row>
    <row r="132" spans="8:17" ht="14.25" customHeight="1">
      <c r="H132" s="130"/>
      <c r="P132" s="130"/>
      <c r="Q132" s="130"/>
    </row>
    <row r="155" ht="14.25" customHeight="1">
      <c r="R155" s="129"/>
    </row>
    <row r="217" ht="14.25" customHeight="1">
      <c r="R217" s="129"/>
    </row>
    <row r="279" ht="14.25" customHeight="1">
      <c r="R279" s="129"/>
    </row>
  </sheetData>
  <mergeCells count="72">
    <mergeCell ref="C29:F29"/>
    <mergeCell ref="A25:D25"/>
    <mergeCell ref="N7:N8"/>
    <mergeCell ref="B17:C17"/>
    <mergeCell ref="D17:F17"/>
    <mergeCell ref="B28:C28"/>
    <mergeCell ref="D28:F28"/>
    <mergeCell ref="C26:F26"/>
    <mergeCell ref="B27:C27"/>
    <mergeCell ref="D27:F27"/>
    <mergeCell ref="K7:K8"/>
    <mergeCell ref="L7:L8"/>
    <mergeCell ref="M7:M8"/>
    <mergeCell ref="I5:I6"/>
    <mergeCell ref="J5:N5"/>
    <mergeCell ref="C40:F40"/>
    <mergeCell ref="B38:C38"/>
    <mergeCell ref="D38:F38"/>
    <mergeCell ref="C18:F18"/>
    <mergeCell ref="B36:C36"/>
    <mergeCell ref="D36:F36"/>
    <mergeCell ref="C34:F34"/>
    <mergeCell ref="D30:F30"/>
    <mergeCell ref="B31:C31"/>
    <mergeCell ref="D31:F31"/>
    <mergeCell ref="B30:C30"/>
    <mergeCell ref="B37:C37"/>
    <mergeCell ref="D37:F37"/>
    <mergeCell ref="B12:C12"/>
    <mergeCell ref="D12:F12"/>
    <mergeCell ref="C13:F13"/>
    <mergeCell ref="D16:F16"/>
    <mergeCell ref="B16:C16"/>
    <mergeCell ref="B15:C15"/>
    <mergeCell ref="D15:F15"/>
    <mergeCell ref="C39:F39"/>
    <mergeCell ref="B32:C32"/>
    <mergeCell ref="D32:F32"/>
    <mergeCell ref="B33:C33"/>
    <mergeCell ref="D33:F33"/>
    <mergeCell ref="B35:C35"/>
    <mergeCell ref="D35:F35"/>
    <mergeCell ref="C24:F24"/>
    <mergeCell ref="C23:F23"/>
    <mergeCell ref="B21:C21"/>
    <mergeCell ref="D21:F21"/>
    <mergeCell ref="B22:C22"/>
    <mergeCell ref="D22:F22"/>
    <mergeCell ref="B20:C20"/>
    <mergeCell ref="D20:F20"/>
    <mergeCell ref="B19:C19"/>
    <mergeCell ref="D19:F19"/>
    <mergeCell ref="U7:U8"/>
    <mergeCell ref="B5:F6"/>
    <mergeCell ref="B14:C14"/>
    <mergeCell ref="D14:F14"/>
    <mergeCell ref="C10:F10"/>
    <mergeCell ref="B11:C11"/>
    <mergeCell ref="D11:F11"/>
    <mergeCell ref="P7:P8"/>
    <mergeCell ref="Q7:Q8"/>
    <mergeCell ref="R7:R8"/>
    <mergeCell ref="I4:Y4"/>
    <mergeCell ref="Y2:Z2"/>
    <mergeCell ref="O5:Y5"/>
    <mergeCell ref="A9:D9"/>
    <mergeCell ref="W7:W8"/>
    <mergeCell ref="X7:X8"/>
    <mergeCell ref="Y7:Y8"/>
    <mergeCell ref="V7:V8"/>
    <mergeCell ref="S7:S8"/>
    <mergeCell ref="T7:T8"/>
  </mergeCells>
  <printOptions/>
  <pageMargins left="1.11" right="0" top="0.7874015748031497" bottom="0" header="0.5118110236220472" footer="0.5118110236220472"/>
  <pageSetup horizontalDpi="600" verticalDpi="600" orientation="portrait" pageOrder="overThenDown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2"/>
  <sheetViews>
    <sheetView zoomScaleSheetLayoutView="25" workbookViewId="0" topLeftCell="A1">
      <selection activeCell="A1" sqref="A1"/>
    </sheetView>
  </sheetViews>
  <sheetFormatPr defaultColWidth="9.00390625" defaultRowHeight="13.5"/>
  <cols>
    <col min="1" max="1" width="10.875" style="47" customWidth="1"/>
    <col min="2" max="16" width="10.875" style="17" customWidth="1"/>
    <col min="17" max="20" width="9.00390625" style="17" customWidth="1"/>
    <col min="21" max="21" width="9.00390625" style="47" customWidth="1"/>
  </cols>
  <sheetData>
    <row r="1" ht="14.25">
      <c r="A1" s="140" t="s">
        <v>348</v>
      </c>
    </row>
    <row r="2" spans="1:21" s="1" customFormat="1" ht="13.5">
      <c r="A2" s="4"/>
      <c r="B2" s="17"/>
      <c r="C2" s="17"/>
      <c r="D2" s="18"/>
      <c r="E2" s="17"/>
      <c r="F2" s="1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264" t="s">
        <v>137</v>
      </c>
      <c r="U2" s="264"/>
    </row>
    <row r="3" spans="1:21" s="196" customFormat="1" ht="23.25" customHeight="1">
      <c r="A3" s="191" t="s">
        <v>344</v>
      </c>
      <c r="B3" s="192" t="s">
        <v>51</v>
      </c>
      <c r="C3" s="265" t="s">
        <v>52</v>
      </c>
      <c r="D3" s="266"/>
      <c r="E3" s="266"/>
      <c r="F3" s="268"/>
      <c r="G3" s="265" t="s">
        <v>53</v>
      </c>
      <c r="H3" s="266"/>
      <c r="I3" s="266"/>
      <c r="J3" s="268"/>
      <c r="K3" s="265" t="s">
        <v>54</v>
      </c>
      <c r="L3" s="268"/>
      <c r="M3" s="265" t="s">
        <v>55</v>
      </c>
      <c r="N3" s="266"/>
      <c r="O3" s="268"/>
      <c r="P3" s="269" t="s">
        <v>56</v>
      </c>
      <c r="Q3" s="265" t="s">
        <v>98</v>
      </c>
      <c r="R3" s="266"/>
      <c r="S3" s="266"/>
      <c r="T3" s="267"/>
      <c r="U3" s="195" t="s">
        <v>343</v>
      </c>
    </row>
    <row r="4" spans="1:21" s="196" customFormat="1" ht="40.5">
      <c r="A4" s="190" t="s">
        <v>342</v>
      </c>
      <c r="B4" s="197"/>
      <c r="C4" s="198" t="s">
        <v>51</v>
      </c>
      <c r="D4" s="201" t="s">
        <v>354</v>
      </c>
      <c r="E4" s="201" t="s">
        <v>355</v>
      </c>
      <c r="F4" s="201" t="s">
        <v>59</v>
      </c>
      <c r="G4" s="198" t="s">
        <v>51</v>
      </c>
      <c r="H4" s="201" t="s">
        <v>60</v>
      </c>
      <c r="I4" s="201" t="s">
        <v>61</v>
      </c>
      <c r="J4" s="201" t="s">
        <v>62</v>
      </c>
      <c r="K4" s="198" t="s">
        <v>51</v>
      </c>
      <c r="L4" s="202" t="s">
        <v>63</v>
      </c>
      <c r="M4" s="198" t="s">
        <v>51</v>
      </c>
      <c r="N4" s="201" t="s">
        <v>64</v>
      </c>
      <c r="O4" s="203" t="s">
        <v>65</v>
      </c>
      <c r="P4" s="270"/>
      <c r="Q4" s="204" t="s">
        <v>138</v>
      </c>
      <c r="R4" s="204" t="s">
        <v>45</v>
      </c>
      <c r="S4" s="204" t="s">
        <v>46</v>
      </c>
      <c r="T4" s="204" t="s">
        <v>139</v>
      </c>
      <c r="U4" s="205" t="s">
        <v>341</v>
      </c>
    </row>
    <row r="5" spans="1:21" s="1" customFormat="1" ht="26.25" customHeight="1">
      <c r="A5" s="20" t="s">
        <v>99</v>
      </c>
      <c r="B5" s="25"/>
      <c r="C5" s="5"/>
      <c r="D5" s="26"/>
      <c r="E5" s="26"/>
      <c r="F5" s="26"/>
      <c r="G5" s="5"/>
      <c r="H5" s="26"/>
      <c r="I5" s="26"/>
      <c r="J5" s="26"/>
      <c r="K5" s="5"/>
      <c r="L5" s="26"/>
      <c r="M5" s="5"/>
      <c r="N5" s="26"/>
      <c r="O5" s="27"/>
      <c r="P5" s="20"/>
      <c r="Q5" s="17"/>
      <c r="R5" s="17"/>
      <c r="S5" s="17"/>
      <c r="T5" s="17"/>
      <c r="U5" s="28" t="s">
        <v>99</v>
      </c>
    </row>
    <row r="6" spans="1:21" s="1" customFormat="1" ht="26.25" customHeight="1">
      <c r="A6" s="29" t="s">
        <v>66</v>
      </c>
      <c r="B6" s="30">
        <v>830071</v>
      </c>
      <c r="C6" s="31">
        <f aca="true" t="shared" si="0" ref="C6:C21">SUM(D6:F6)</f>
        <v>232637</v>
      </c>
      <c r="D6" s="30">
        <v>100119</v>
      </c>
      <c r="E6" s="30">
        <v>36350</v>
      </c>
      <c r="F6" s="30">
        <v>96168</v>
      </c>
      <c r="G6" s="31">
        <f aca="true" t="shared" si="1" ref="G6:G21">SUM(H6:J6)</f>
        <v>200585</v>
      </c>
      <c r="H6" s="30">
        <v>136487</v>
      </c>
      <c r="I6" s="30">
        <v>37707</v>
      </c>
      <c r="J6" s="30">
        <v>26391</v>
      </c>
      <c r="K6" s="31">
        <f aca="true" t="shared" si="2" ref="K6:K21">L6</f>
        <v>35947</v>
      </c>
      <c r="L6" s="30">
        <v>35947</v>
      </c>
      <c r="M6" s="31">
        <f aca="true" t="shared" si="3" ref="M6:M21">SUM(N6:O6)</f>
        <v>352506</v>
      </c>
      <c r="N6" s="30">
        <v>50795</v>
      </c>
      <c r="O6" s="30">
        <v>301711</v>
      </c>
      <c r="P6" s="32">
        <v>8396</v>
      </c>
      <c r="Q6" s="33">
        <f>K6/B6*100</f>
        <v>4.330593407069998</v>
      </c>
      <c r="R6" s="33">
        <f>M6/B6*100</f>
        <v>42.466969692953974</v>
      </c>
      <c r="S6" s="33">
        <f>G6/B6*100</f>
        <v>24.164800360451093</v>
      </c>
      <c r="T6" s="33">
        <f>C6/B6*100</f>
        <v>28.0261567986353</v>
      </c>
      <c r="U6" s="34" t="s">
        <v>66</v>
      </c>
    </row>
    <row r="7" spans="1:21" s="1" customFormat="1" ht="26.25" customHeight="1">
      <c r="A7" s="35" t="s">
        <v>67</v>
      </c>
      <c r="B7" s="36">
        <v>12746</v>
      </c>
      <c r="C7" s="31">
        <f t="shared" si="0"/>
        <v>776</v>
      </c>
      <c r="D7" s="30">
        <v>254</v>
      </c>
      <c r="E7" s="30">
        <v>1</v>
      </c>
      <c r="F7" s="30">
        <v>521</v>
      </c>
      <c r="G7" s="31">
        <f t="shared" si="1"/>
        <v>4471</v>
      </c>
      <c r="H7" s="30">
        <v>1611</v>
      </c>
      <c r="I7" s="30">
        <v>2148</v>
      </c>
      <c r="J7" s="30">
        <v>712</v>
      </c>
      <c r="K7" s="31">
        <f t="shared" si="2"/>
        <v>139</v>
      </c>
      <c r="L7" s="30">
        <v>139</v>
      </c>
      <c r="M7" s="31">
        <f t="shared" si="3"/>
        <v>6805</v>
      </c>
      <c r="N7" s="30">
        <v>183</v>
      </c>
      <c r="O7" s="30">
        <v>6622</v>
      </c>
      <c r="P7" s="32">
        <v>555</v>
      </c>
      <c r="Q7" s="33">
        <f aca="true" t="shared" si="4" ref="Q7:Q21">K7/B7*100</f>
        <v>1.0905382080652752</v>
      </c>
      <c r="R7" s="33">
        <f aca="true" t="shared" si="5" ref="R7:R21">M7/B7*100</f>
        <v>53.38929860348345</v>
      </c>
      <c r="S7" s="33">
        <f aca="true" t="shared" si="6" ref="S7:S21">G7/B7*100</f>
        <v>35.07767142632983</v>
      </c>
      <c r="T7" s="33">
        <f aca="true" t="shared" si="7" ref="T7:T21">C7/B7*100</f>
        <v>6.088184528479523</v>
      </c>
      <c r="U7" s="37" t="s">
        <v>67</v>
      </c>
    </row>
    <row r="8" spans="1:21" s="1" customFormat="1" ht="26.25" customHeight="1">
      <c r="A8" s="35" t="s">
        <v>68</v>
      </c>
      <c r="B8" s="36">
        <v>59790</v>
      </c>
      <c r="C8" s="31">
        <f t="shared" si="0"/>
        <v>8807</v>
      </c>
      <c r="D8" s="30">
        <v>4467</v>
      </c>
      <c r="E8" s="30">
        <v>59</v>
      </c>
      <c r="F8" s="30">
        <v>4281</v>
      </c>
      <c r="G8" s="31">
        <f t="shared" si="1"/>
        <v>18982</v>
      </c>
      <c r="H8" s="30">
        <v>9506</v>
      </c>
      <c r="I8" s="30">
        <v>6644</v>
      </c>
      <c r="J8" s="30">
        <v>2832</v>
      </c>
      <c r="K8" s="31">
        <f t="shared" si="2"/>
        <v>510</v>
      </c>
      <c r="L8" s="30">
        <v>510</v>
      </c>
      <c r="M8" s="31">
        <f t="shared" si="3"/>
        <v>30062</v>
      </c>
      <c r="N8" s="30">
        <v>2293</v>
      </c>
      <c r="O8" s="30">
        <v>27769</v>
      </c>
      <c r="P8" s="32">
        <v>1429</v>
      </c>
      <c r="Q8" s="33">
        <f t="shared" si="4"/>
        <v>0.8529854490717512</v>
      </c>
      <c r="R8" s="33">
        <f t="shared" si="5"/>
        <v>50.27931092155878</v>
      </c>
      <c r="S8" s="33">
        <f t="shared" si="6"/>
        <v>31.7477839103529</v>
      </c>
      <c r="T8" s="33">
        <f t="shared" si="7"/>
        <v>14.729887941127279</v>
      </c>
      <c r="U8" s="37" t="s">
        <v>68</v>
      </c>
    </row>
    <row r="9" spans="1:21" s="1" customFormat="1" ht="26.25" customHeight="1">
      <c r="A9" s="35" t="s">
        <v>69</v>
      </c>
      <c r="B9" s="36">
        <v>96035</v>
      </c>
      <c r="C9" s="31">
        <f t="shared" si="0"/>
        <v>22347</v>
      </c>
      <c r="D9" s="30">
        <v>11492</v>
      </c>
      <c r="E9" s="30">
        <v>374</v>
      </c>
      <c r="F9" s="30">
        <v>10481</v>
      </c>
      <c r="G9" s="31">
        <f t="shared" si="1"/>
        <v>26839</v>
      </c>
      <c r="H9" s="30">
        <v>18471</v>
      </c>
      <c r="I9" s="30">
        <v>4989</v>
      </c>
      <c r="J9" s="30">
        <v>3379</v>
      </c>
      <c r="K9" s="31">
        <f t="shared" si="2"/>
        <v>760</v>
      </c>
      <c r="L9" s="30">
        <v>760</v>
      </c>
      <c r="M9" s="31">
        <f t="shared" si="3"/>
        <v>45042</v>
      </c>
      <c r="N9" s="30">
        <v>5002</v>
      </c>
      <c r="O9" s="30">
        <v>40040</v>
      </c>
      <c r="P9" s="32">
        <v>1047</v>
      </c>
      <c r="Q9" s="33">
        <f t="shared" si="4"/>
        <v>0.791378143385224</v>
      </c>
      <c r="R9" s="33">
        <f t="shared" si="5"/>
        <v>46.90165043994377</v>
      </c>
      <c r="S9" s="33">
        <f t="shared" si="6"/>
        <v>27.947102618836883</v>
      </c>
      <c r="T9" s="33">
        <f t="shared" si="7"/>
        <v>23.2696412766179</v>
      </c>
      <c r="U9" s="37" t="s">
        <v>69</v>
      </c>
    </row>
    <row r="10" spans="1:21" s="1" customFormat="1" ht="26.25" customHeight="1">
      <c r="A10" s="35" t="s">
        <v>70</v>
      </c>
      <c r="B10" s="36">
        <v>84945</v>
      </c>
      <c r="C10" s="31">
        <f t="shared" si="0"/>
        <v>24345</v>
      </c>
      <c r="D10" s="30">
        <v>12829</v>
      </c>
      <c r="E10" s="30">
        <v>852</v>
      </c>
      <c r="F10" s="30">
        <v>10664</v>
      </c>
      <c r="G10" s="31">
        <f t="shared" si="1"/>
        <v>22965</v>
      </c>
      <c r="H10" s="30">
        <v>16909</v>
      </c>
      <c r="I10" s="30">
        <v>3372</v>
      </c>
      <c r="J10" s="30">
        <v>2684</v>
      </c>
      <c r="K10" s="31">
        <f t="shared" si="2"/>
        <v>665</v>
      </c>
      <c r="L10" s="30">
        <v>665</v>
      </c>
      <c r="M10" s="31">
        <f t="shared" si="3"/>
        <v>36118</v>
      </c>
      <c r="N10" s="30">
        <v>5218</v>
      </c>
      <c r="O10" s="30">
        <v>30900</v>
      </c>
      <c r="P10" s="32">
        <v>852</v>
      </c>
      <c r="Q10" s="33">
        <f t="shared" si="4"/>
        <v>0.7828594973217964</v>
      </c>
      <c r="R10" s="33">
        <f t="shared" si="5"/>
        <v>42.51927717935134</v>
      </c>
      <c r="S10" s="33">
        <f t="shared" si="6"/>
        <v>27.03514038495497</v>
      </c>
      <c r="T10" s="33">
        <f t="shared" si="7"/>
        <v>28.65972099593855</v>
      </c>
      <c r="U10" s="37" t="s">
        <v>70</v>
      </c>
    </row>
    <row r="11" spans="1:21" s="1" customFormat="1" ht="26.25" customHeight="1">
      <c r="A11" s="35" t="s">
        <v>71</v>
      </c>
      <c r="B11" s="36">
        <v>79634</v>
      </c>
      <c r="C11" s="31">
        <f t="shared" si="0"/>
        <v>27046</v>
      </c>
      <c r="D11" s="30">
        <v>14155</v>
      </c>
      <c r="E11" s="30">
        <v>1553</v>
      </c>
      <c r="F11" s="30">
        <v>11338</v>
      </c>
      <c r="G11" s="31">
        <f t="shared" si="1"/>
        <v>20539</v>
      </c>
      <c r="H11" s="30">
        <v>15453</v>
      </c>
      <c r="I11" s="30">
        <v>2592</v>
      </c>
      <c r="J11" s="30">
        <v>2494</v>
      </c>
      <c r="K11" s="31">
        <f t="shared" si="2"/>
        <v>673</v>
      </c>
      <c r="L11" s="30">
        <v>673</v>
      </c>
      <c r="M11" s="31">
        <f t="shared" si="3"/>
        <v>30721</v>
      </c>
      <c r="N11" s="30">
        <v>4933</v>
      </c>
      <c r="O11" s="30">
        <v>25788</v>
      </c>
      <c r="P11" s="32">
        <v>655</v>
      </c>
      <c r="Q11" s="33">
        <f t="shared" si="4"/>
        <v>0.845116407564608</v>
      </c>
      <c r="R11" s="33">
        <f t="shared" si="5"/>
        <v>38.577743175025745</v>
      </c>
      <c r="S11" s="33">
        <f t="shared" si="6"/>
        <v>25.79174724363965</v>
      </c>
      <c r="T11" s="33">
        <f t="shared" si="7"/>
        <v>33.9628801768089</v>
      </c>
      <c r="U11" s="37" t="s">
        <v>71</v>
      </c>
    </row>
    <row r="12" spans="1:21" s="1" customFormat="1" ht="26.25" customHeight="1">
      <c r="A12" s="35" t="s">
        <v>72</v>
      </c>
      <c r="B12" s="36">
        <v>80742</v>
      </c>
      <c r="C12" s="31">
        <f t="shared" si="0"/>
        <v>28259</v>
      </c>
      <c r="D12" s="30">
        <v>13531</v>
      </c>
      <c r="E12" s="30">
        <v>2616</v>
      </c>
      <c r="F12" s="30">
        <v>12112</v>
      </c>
      <c r="G12" s="31">
        <f t="shared" si="1"/>
        <v>20252</v>
      </c>
      <c r="H12" s="30">
        <v>14972</v>
      </c>
      <c r="I12" s="30">
        <v>2562</v>
      </c>
      <c r="J12" s="30">
        <v>2718</v>
      </c>
      <c r="K12" s="31">
        <f t="shared" si="2"/>
        <v>883</v>
      </c>
      <c r="L12" s="30">
        <v>883</v>
      </c>
      <c r="M12" s="31">
        <f t="shared" si="3"/>
        <v>30665</v>
      </c>
      <c r="N12" s="30">
        <v>5015</v>
      </c>
      <c r="O12" s="30">
        <v>25650</v>
      </c>
      <c r="P12" s="32">
        <v>683</v>
      </c>
      <c r="Q12" s="33">
        <f t="shared" si="4"/>
        <v>1.0936067969582126</v>
      </c>
      <c r="R12" s="33">
        <f t="shared" si="5"/>
        <v>37.97899482301652</v>
      </c>
      <c r="S12" s="33">
        <f t="shared" si="6"/>
        <v>25.082361100790173</v>
      </c>
      <c r="T12" s="33">
        <f t="shared" si="7"/>
        <v>34.99913304104431</v>
      </c>
      <c r="U12" s="37" t="s">
        <v>72</v>
      </c>
    </row>
    <row r="13" spans="1:21" s="1" customFormat="1" ht="26.25" customHeight="1">
      <c r="A13" s="35" t="s">
        <v>73</v>
      </c>
      <c r="B13" s="36">
        <v>92817</v>
      </c>
      <c r="C13" s="31">
        <f t="shared" si="0"/>
        <v>30091</v>
      </c>
      <c r="D13" s="30">
        <v>13018</v>
      </c>
      <c r="E13" s="30">
        <v>4387</v>
      </c>
      <c r="F13" s="30">
        <v>12686</v>
      </c>
      <c r="G13" s="31">
        <f t="shared" si="1"/>
        <v>21192</v>
      </c>
      <c r="H13" s="30">
        <v>15271</v>
      </c>
      <c r="I13" s="30">
        <v>2753</v>
      </c>
      <c r="J13" s="30">
        <v>3168</v>
      </c>
      <c r="K13" s="31">
        <f t="shared" si="2"/>
        <v>1321</v>
      </c>
      <c r="L13" s="30">
        <v>1321</v>
      </c>
      <c r="M13" s="31">
        <f t="shared" si="3"/>
        <v>39518</v>
      </c>
      <c r="N13" s="30">
        <v>6083</v>
      </c>
      <c r="O13" s="30">
        <v>33435</v>
      </c>
      <c r="P13" s="32">
        <v>695</v>
      </c>
      <c r="Q13" s="33">
        <f t="shared" si="4"/>
        <v>1.4232306581768426</v>
      </c>
      <c r="R13" s="33">
        <f t="shared" si="5"/>
        <v>42.57625219517976</v>
      </c>
      <c r="S13" s="33">
        <f t="shared" si="6"/>
        <v>22.83202430589224</v>
      </c>
      <c r="T13" s="33">
        <f t="shared" si="7"/>
        <v>32.419707596668715</v>
      </c>
      <c r="U13" s="37" t="s">
        <v>73</v>
      </c>
    </row>
    <row r="14" spans="1:21" s="1" customFormat="1" ht="26.25" customHeight="1">
      <c r="A14" s="35" t="s">
        <v>74</v>
      </c>
      <c r="B14" s="36">
        <v>112458</v>
      </c>
      <c r="C14" s="31">
        <f t="shared" si="0"/>
        <v>34025</v>
      </c>
      <c r="D14" s="30">
        <v>12306</v>
      </c>
      <c r="E14" s="30">
        <v>7529</v>
      </c>
      <c r="F14" s="30">
        <v>14190</v>
      </c>
      <c r="G14" s="31">
        <f t="shared" si="1"/>
        <v>24200</v>
      </c>
      <c r="H14" s="30">
        <v>17607</v>
      </c>
      <c r="I14" s="30">
        <v>3427</v>
      </c>
      <c r="J14" s="30">
        <v>3166</v>
      </c>
      <c r="K14" s="31">
        <f t="shared" si="2"/>
        <v>1758</v>
      </c>
      <c r="L14" s="30">
        <v>1758</v>
      </c>
      <c r="M14" s="31">
        <f t="shared" si="3"/>
        <v>51674</v>
      </c>
      <c r="N14" s="30">
        <v>8981</v>
      </c>
      <c r="O14" s="30">
        <v>42693</v>
      </c>
      <c r="P14" s="32">
        <v>801</v>
      </c>
      <c r="Q14" s="33">
        <f t="shared" si="4"/>
        <v>1.5632502801045722</v>
      </c>
      <c r="R14" s="33">
        <f t="shared" si="5"/>
        <v>45.94959896139003</v>
      </c>
      <c r="S14" s="33">
        <f t="shared" si="6"/>
        <v>21.519144925216523</v>
      </c>
      <c r="T14" s="33">
        <f t="shared" si="7"/>
        <v>30.255739920681503</v>
      </c>
      <c r="U14" s="37" t="s">
        <v>74</v>
      </c>
    </row>
    <row r="15" spans="1:21" s="1" customFormat="1" ht="26.25" customHeight="1">
      <c r="A15" s="35" t="s">
        <v>75</v>
      </c>
      <c r="B15" s="36">
        <v>87832</v>
      </c>
      <c r="C15" s="31">
        <f t="shared" si="0"/>
        <v>25868</v>
      </c>
      <c r="D15" s="30">
        <v>7931</v>
      </c>
      <c r="E15" s="30">
        <v>7563</v>
      </c>
      <c r="F15" s="30">
        <v>10374</v>
      </c>
      <c r="G15" s="31">
        <f t="shared" si="1"/>
        <v>17348</v>
      </c>
      <c r="H15" s="30">
        <v>12278</v>
      </c>
      <c r="I15" s="30">
        <v>3137</v>
      </c>
      <c r="J15" s="30">
        <v>1933</v>
      </c>
      <c r="K15" s="31">
        <f t="shared" si="2"/>
        <v>1859</v>
      </c>
      <c r="L15" s="30">
        <v>1859</v>
      </c>
      <c r="M15" s="31">
        <f t="shared" si="3"/>
        <v>42151</v>
      </c>
      <c r="N15" s="30">
        <v>7474</v>
      </c>
      <c r="O15" s="30">
        <v>34677</v>
      </c>
      <c r="P15" s="32">
        <v>606</v>
      </c>
      <c r="Q15" s="33">
        <f t="shared" si="4"/>
        <v>2.116540668549048</v>
      </c>
      <c r="R15" s="33">
        <f t="shared" si="5"/>
        <v>47.990481828946166</v>
      </c>
      <c r="S15" s="33">
        <f t="shared" si="6"/>
        <v>19.75134347390473</v>
      </c>
      <c r="T15" s="33">
        <f t="shared" si="7"/>
        <v>29.451680480918117</v>
      </c>
      <c r="U15" s="37" t="s">
        <v>75</v>
      </c>
    </row>
    <row r="16" spans="1:21" s="1" customFormat="1" ht="26.25" customHeight="1">
      <c r="A16" s="35" t="s">
        <v>76</v>
      </c>
      <c r="B16" s="36">
        <v>49329</v>
      </c>
      <c r="C16" s="31">
        <f t="shared" si="0"/>
        <v>13095</v>
      </c>
      <c r="D16" s="30">
        <v>3823</v>
      </c>
      <c r="E16" s="30">
        <v>4716</v>
      </c>
      <c r="F16" s="30">
        <v>4556</v>
      </c>
      <c r="G16" s="31">
        <f t="shared" si="1"/>
        <v>10380</v>
      </c>
      <c r="H16" s="30">
        <v>6085</v>
      </c>
      <c r="I16" s="30">
        <v>2854</v>
      </c>
      <c r="J16" s="30">
        <v>1441</v>
      </c>
      <c r="K16" s="31">
        <f t="shared" si="2"/>
        <v>4327</v>
      </c>
      <c r="L16" s="30">
        <v>4327</v>
      </c>
      <c r="M16" s="31">
        <f t="shared" si="3"/>
        <v>21132</v>
      </c>
      <c r="N16" s="30">
        <v>3507</v>
      </c>
      <c r="O16" s="30">
        <v>17625</v>
      </c>
      <c r="P16" s="32">
        <v>395</v>
      </c>
      <c r="Q16" s="33">
        <f t="shared" si="4"/>
        <v>8.771716434551683</v>
      </c>
      <c r="R16" s="33">
        <f t="shared" si="5"/>
        <v>42.838898011311805</v>
      </c>
      <c r="S16" s="33">
        <f t="shared" si="6"/>
        <v>21.042388858480813</v>
      </c>
      <c r="T16" s="33">
        <f t="shared" si="7"/>
        <v>26.54625068418172</v>
      </c>
      <c r="U16" s="37" t="s">
        <v>76</v>
      </c>
    </row>
    <row r="17" spans="1:21" s="1" customFormat="1" ht="26.25" customHeight="1">
      <c r="A17" s="35" t="s">
        <v>77</v>
      </c>
      <c r="B17" s="36">
        <v>34524</v>
      </c>
      <c r="C17" s="31">
        <f t="shared" si="0"/>
        <v>8336</v>
      </c>
      <c r="D17" s="30">
        <v>2734</v>
      </c>
      <c r="E17" s="30">
        <v>2955</v>
      </c>
      <c r="F17" s="30">
        <v>2647</v>
      </c>
      <c r="G17" s="31">
        <f t="shared" si="1"/>
        <v>6854</v>
      </c>
      <c r="H17" s="30">
        <v>3772</v>
      </c>
      <c r="I17" s="30">
        <v>1886</v>
      </c>
      <c r="J17" s="30">
        <v>1196</v>
      </c>
      <c r="K17" s="31">
        <f t="shared" si="2"/>
        <v>6897</v>
      </c>
      <c r="L17" s="30">
        <v>6897</v>
      </c>
      <c r="M17" s="31">
        <f t="shared" si="3"/>
        <v>12151</v>
      </c>
      <c r="N17" s="30">
        <v>1618</v>
      </c>
      <c r="O17" s="30">
        <v>10533</v>
      </c>
      <c r="P17" s="32">
        <v>286</v>
      </c>
      <c r="Q17" s="33">
        <f t="shared" si="4"/>
        <v>19.97740702120264</v>
      </c>
      <c r="R17" s="33">
        <f t="shared" si="5"/>
        <v>35.19580581624378</v>
      </c>
      <c r="S17" s="33">
        <f t="shared" si="6"/>
        <v>19.852855984242844</v>
      </c>
      <c r="T17" s="33">
        <f t="shared" si="7"/>
        <v>24.145521955740932</v>
      </c>
      <c r="U17" s="37" t="s">
        <v>77</v>
      </c>
    </row>
    <row r="18" spans="1:21" s="1" customFormat="1" ht="26.25" customHeight="1">
      <c r="A18" s="35" t="s">
        <v>78</v>
      </c>
      <c r="B18" s="36">
        <v>21496</v>
      </c>
      <c r="C18" s="31">
        <f t="shared" si="0"/>
        <v>5614</v>
      </c>
      <c r="D18" s="30">
        <v>2090</v>
      </c>
      <c r="E18" s="30">
        <v>2004</v>
      </c>
      <c r="F18" s="30">
        <v>1520</v>
      </c>
      <c r="G18" s="31">
        <f t="shared" si="1"/>
        <v>3584</v>
      </c>
      <c r="H18" s="30">
        <v>2289</v>
      </c>
      <c r="I18" s="30">
        <v>785</v>
      </c>
      <c r="J18" s="30">
        <v>510</v>
      </c>
      <c r="K18" s="31">
        <f t="shared" si="2"/>
        <v>7656</v>
      </c>
      <c r="L18" s="30">
        <v>7656</v>
      </c>
      <c r="M18" s="31">
        <f t="shared" si="3"/>
        <v>4438</v>
      </c>
      <c r="N18" s="30">
        <v>423</v>
      </c>
      <c r="O18" s="30">
        <v>4015</v>
      </c>
      <c r="P18" s="32">
        <v>204</v>
      </c>
      <c r="Q18" s="33">
        <f t="shared" si="4"/>
        <v>35.61592854484555</v>
      </c>
      <c r="R18" s="33">
        <f t="shared" si="5"/>
        <v>20.645701525865277</v>
      </c>
      <c r="S18" s="33">
        <f t="shared" si="6"/>
        <v>16.672869371045778</v>
      </c>
      <c r="T18" s="48">
        <f t="shared" si="7"/>
        <v>26.116486788239673</v>
      </c>
      <c r="U18" s="37" t="s">
        <v>78</v>
      </c>
    </row>
    <row r="19" spans="1:21" s="1" customFormat="1" ht="26.25" customHeight="1">
      <c r="A19" s="35" t="s">
        <v>79</v>
      </c>
      <c r="B19" s="36">
        <v>11324</v>
      </c>
      <c r="C19" s="31">
        <f t="shared" si="0"/>
        <v>2634</v>
      </c>
      <c r="D19" s="30">
        <v>960</v>
      </c>
      <c r="E19" s="30">
        <v>1095</v>
      </c>
      <c r="F19" s="30">
        <v>579</v>
      </c>
      <c r="G19" s="31">
        <f t="shared" si="1"/>
        <v>1801</v>
      </c>
      <c r="H19" s="30">
        <v>1326</v>
      </c>
      <c r="I19" s="30">
        <v>344</v>
      </c>
      <c r="J19" s="30">
        <v>131</v>
      </c>
      <c r="K19" s="31">
        <f t="shared" si="2"/>
        <v>5338</v>
      </c>
      <c r="L19" s="30">
        <v>5338</v>
      </c>
      <c r="M19" s="31">
        <f t="shared" si="3"/>
        <v>1440</v>
      </c>
      <c r="N19" s="30">
        <v>54</v>
      </c>
      <c r="O19" s="30">
        <v>1386</v>
      </c>
      <c r="P19" s="32">
        <v>111</v>
      </c>
      <c r="Q19" s="33">
        <f t="shared" si="4"/>
        <v>47.138820204874605</v>
      </c>
      <c r="R19" s="33">
        <f t="shared" si="5"/>
        <v>12.716354645001765</v>
      </c>
      <c r="S19" s="33">
        <f t="shared" si="6"/>
        <v>15.904274108089014</v>
      </c>
      <c r="T19" s="33">
        <f t="shared" si="7"/>
        <v>23.260332038149066</v>
      </c>
      <c r="U19" s="37" t="s">
        <v>79</v>
      </c>
    </row>
    <row r="20" spans="1:21" s="1" customFormat="1" ht="26.25" customHeight="1">
      <c r="A20" s="35" t="s">
        <v>80</v>
      </c>
      <c r="B20" s="36">
        <v>4586</v>
      </c>
      <c r="C20" s="31">
        <f t="shared" si="0"/>
        <v>971</v>
      </c>
      <c r="D20" s="30">
        <v>347</v>
      </c>
      <c r="E20" s="30">
        <v>454</v>
      </c>
      <c r="F20" s="30">
        <v>170</v>
      </c>
      <c r="G20" s="31">
        <f t="shared" si="1"/>
        <v>803</v>
      </c>
      <c r="H20" s="30">
        <v>626</v>
      </c>
      <c r="I20" s="30">
        <v>152</v>
      </c>
      <c r="J20" s="30">
        <v>25</v>
      </c>
      <c r="K20" s="31">
        <f t="shared" si="2"/>
        <v>2325</v>
      </c>
      <c r="L20" s="30">
        <v>2325</v>
      </c>
      <c r="M20" s="31">
        <f t="shared" si="3"/>
        <v>436</v>
      </c>
      <c r="N20" s="30">
        <v>10</v>
      </c>
      <c r="O20" s="30">
        <v>426</v>
      </c>
      <c r="P20" s="32">
        <v>51</v>
      </c>
      <c r="Q20" s="33">
        <f t="shared" si="4"/>
        <v>50.697775839511564</v>
      </c>
      <c r="R20" s="33">
        <f t="shared" si="5"/>
        <v>9.507195813344962</v>
      </c>
      <c r="S20" s="33">
        <f t="shared" si="6"/>
        <v>17.509812472743132</v>
      </c>
      <c r="T20" s="33">
        <f t="shared" si="7"/>
        <v>21.173135630178805</v>
      </c>
      <c r="U20" s="37" t="s">
        <v>80</v>
      </c>
    </row>
    <row r="21" spans="1:21" s="1" customFormat="1" ht="26.25" customHeight="1">
      <c r="A21" s="38" t="s">
        <v>81</v>
      </c>
      <c r="B21" s="39">
        <v>1813</v>
      </c>
      <c r="C21" s="22">
        <f t="shared" si="0"/>
        <v>423</v>
      </c>
      <c r="D21" s="39">
        <v>182</v>
      </c>
      <c r="E21" s="39">
        <v>192</v>
      </c>
      <c r="F21" s="39">
        <v>49</v>
      </c>
      <c r="G21" s="22">
        <f t="shared" si="1"/>
        <v>375</v>
      </c>
      <c r="H21" s="39">
        <v>311</v>
      </c>
      <c r="I21" s="39">
        <v>62</v>
      </c>
      <c r="J21" s="39">
        <v>2</v>
      </c>
      <c r="K21" s="22">
        <f t="shared" si="2"/>
        <v>836</v>
      </c>
      <c r="L21" s="39">
        <v>836</v>
      </c>
      <c r="M21" s="22">
        <f t="shared" si="3"/>
        <v>153</v>
      </c>
      <c r="N21" s="39">
        <v>1</v>
      </c>
      <c r="O21" s="39">
        <v>152</v>
      </c>
      <c r="P21" s="40">
        <v>26</v>
      </c>
      <c r="Q21" s="41">
        <f t="shared" si="4"/>
        <v>46.11141753998897</v>
      </c>
      <c r="R21" s="41">
        <f t="shared" si="5"/>
        <v>8.439051296194153</v>
      </c>
      <c r="S21" s="41">
        <f t="shared" si="6"/>
        <v>20.683949255377826</v>
      </c>
      <c r="T21" s="41">
        <f t="shared" si="7"/>
        <v>23.33149476006619</v>
      </c>
      <c r="U21" s="42" t="s">
        <v>81</v>
      </c>
    </row>
    <row r="22" spans="1:21" ht="26.25" customHeight="1">
      <c r="A22" s="47" t="s">
        <v>103</v>
      </c>
      <c r="B22" s="28"/>
      <c r="Q22" s="28"/>
      <c r="U22" s="28" t="s">
        <v>103</v>
      </c>
    </row>
    <row r="23" spans="1:21" ht="26.25" customHeight="1">
      <c r="A23" s="43" t="s">
        <v>104</v>
      </c>
      <c r="B23" s="44">
        <v>867946</v>
      </c>
      <c r="C23" s="31">
        <v>253235</v>
      </c>
      <c r="D23" s="30">
        <v>99903</v>
      </c>
      <c r="E23" s="30">
        <v>56602</v>
      </c>
      <c r="F23" s="30">
        <v>96730</v>
      </c>
      <c r="G23" s="31">
        <v>193334</v>
      </c>
      <c r="H23" s="30">
        <v>133831</v>
      </c>
      <c r="I23" s="30">
        <v>34262</v>
      </c>
      <c r="J23" s="30">
        <v>25241</v>
      </c>
      <c r="K23" s="31">
        <v>44869</v>
      </c>
      <c r="L23" s="30">
        <v>44869</v>
      </c>
      <c r="M23" s="31">
        <v>372566</v>
      </c>
      <c r="N23" s="30">
        <v>54028</v>
      </c>
      <c r="O23" s="30">
        <v>318538</v>
      </c>
      <c r="P23" s="30">
        <v>3942</v>
      </c>
      <c r="Q23" s="28">
        <v>5.2</v>
      </c>
      <c r="R23" s="17">
        <v>42.9</v>
      </c>
      <c r="S23" s="17">
        <v>22.3</v>
      </c>
      <c r="T23" s="17">
        <v>29.2</v>
      </c>
      <c r="U23" s="34" t="s">
        <v>104</v>
      </c>
    </row>
    <row r="24" spans="1:21" ht="26.25" customHeight="1">
      <c r="A24" s="45" t="s">
        <v>83</v>
      </c>
      <c r="B24" s="44">
        <v>15665</v>
      </c>
      <c r="C24" s="31">
        <v>1535</v>
      </c>
      <c r="D24" s="30">
        <v>478</v>
      </c>
      <c r="E24" s="30">
        <v>6</v>
      </c>
      <c r="F24" s="30">
        <v>1051</v>
      </c>
      <c r="G24" s="31">
        <v>3958</v>
      </c>
      <c r="H24" s="30">
        <v>1066</v>
      </c>
      <c r="I24" s="30">
        <v>2093</v>
      </c>
      <c r="J24" s="30">
        <v>799</v>
      </c>
      <c r="K24" s="31">
        <v>149</v>
      </c>
      <c r="L24" s="30">
        <v>149</v>
      </c>
      <c r="M24" s="31">
        <v>9808</v>
      </c>
      <c r="N24" s="30">
        <v>367</v>
      </c>
      <c r="O24" s="30">
        <v>9441</v>
      </c>
      <c r="P24" s="30">
        <v>215</v>
      </c>
      <c r="Q24" s="46">
        <v>1</v>
      </c>
      <c r="R24" s="17">
        <v>62.6</v>
      </c>
      <c r="S24" s="17">
        <v>25.3</v>
      </c>
      <c r="T24" s="17">
        <v>9.8</v>
      </c>
      <c r="U24" s="37" t="s">
        <v>83</v>
      </c>
    </row>
    <row r="25" spans="1:21" ht="26.25" customHeight="1">
      <c r="A25" s="45" t="s">
        <v>84</v>
      </c>
      <c r="B25" s="44">
        <v>80323</v>
      </c>
      <c r="C25" s="31">
        <v>14667</v>
      </c>
      <c r="D25" s="30">
        <v>6543</v>
      </c>
      <c r="E25" s="30">
        <v>116</v>
      </c>
      <c r="F25" s="30">
        <v>8008</v>
      </c>
      <c r="G25" s="31">
        <v>22004</v>
      </c>
      <c r="H25" s="30">
        <v>12084</v>
      </c>
      <c r="I25" s="30">
        <v>6619</v>
      </c>
      <c r="J25" s="30">
        <v>3301</v>
      </c>
      <c r="K25" s="31">
        <v>544</v>
      </c>
      <c r="L25" s="30">
        <v>544</v>
      </c>
      <c r="M25" s="31">
        <v>42469</v>
      </c>
      <c r="N25" s="30">
        <v>3834</v>
      </c>
      <c r="O25" s="30">
        <v>38635</v>
      </c>
      <c r="P25" s="30">
        <v>639</v>
      </c>
      <c r="Q25" s="28">
        <v>0.7</v>
      </c>
      <c r="R25" s="17">
        <v>52.9</v>
      </c>
      <c r="S25" s="17">
        <v>27.4</v>
      </c>
      <c r="T25" s="17">
        <v>18.3</v>
      </c>
      <c r="U25" s="37" t="s">
        <v>84</v>
      </c>
    </row>
    <row r="26" spans="1:21" ht="26.25" customHeight="1">
      <c r="A26" s="45" t="s">
        <v>85</v>
      </c>
      <c r="B26" s="44">
        <v>85444</v>
      </c>
      <c r="C26" s="31">
        <v>23013</v>
      </c>
      <c r="D26" s="30">
        <v>12192</v>
      </c>
      <c r="E26" s="30">
        <v>573</v>
      </c>
      <c r="F26" s="30">
        <v>10248</v>
      </c>
      <c r="G26" s="31">
        <v>23914</v>
      </c>
      <c r="H26" s="30">
        <v>17550</v>
      </c>
      <c r="I26" s="30">
        <v>3539</v>
      </c>
      <c r="J26" s="30">
        <v>2825</v>
      </c>
      <c r="K26" s="31">
        <v>574</v>
      </c>
      <c r="L26" s="30">
        <v>574</v>
      </c>
      <c r="M26" s="31">
        <v>37503</v>
      </c>
      <c r="N26" s="30">
        <v>5075</v>
      </c>
      <c r="O26" s="30">
        <v>32428</v>
      </c>
      <c r="P26" s="30">
        <v>440</v>
      </c>
      <c r="Q26" s="28">
        <v>0.7</v>
      </c>
      <c r="R26" s="17">
        <v>43.9</v>
      </c>
      <c r="S26" s="33">
        <v>28</v>
      </c>
      <c r="T26" s="17">
        <v>26.9</v>
      </c>
      <c r="U26" s="37" t="s">
        <v>85</v>
      </c>
    </row>
    <row r="27" spans="1:21" ht="26.25" customHeight="1">
      <c r="A27" s="45" t="s">
        <v>86</v>
      </c>
      <c r="B27" s="44">
        <v>81867</v>
      </c>
      <c r="C27" s="31">
        <v>27006</v>
      </c>
      <c r="D27" s="30">
        <v>14405</v>
      </c>
      <c r="E27" s="30">
        <v>1501</v>
      </c>
      <c r="F27" s="30">
        <v>11100</v>
      </c>
      <c r="G27" s="31">
        <v>22210</v>
      </c>
      <c r="H27" s="30">
        <v>16765</v>
      </c>
      <c r="I27" s="30">
        <v>2720</v>
      </c>
      <c r="J27" s="30">
        <v>2725</v>
      </c>
      <c r="K27" s="31">
        <v>669</v>
      </c>
      <c r="L27" s="30">
        <v>669</v>
      </c>
      <c r="M27" s="31">
        <v>31675</v>
      </c>
      <c r="N27" s="30">
        <v>4916</v>
      </c>
      <c r="O27" s="30">
        <v>26759</v>
      </c>
      <c r="P27" s="30">
        <v>307</v>
      </c>
      <c r="Q27" s="28">
        <v>0.8</v>
      </c>
      <c r="R27" s="17">
        <v>38.7</v>
      </c>
      <c r="S27" s="17">
        <v>27.1</v>
      </c>
      <c r="T27" s="33">
        <v>33</v>
      </c>
      <c r="U27" s="37" t="s">
        <v>86</v>
      </c>
    </row>
    <row r="28" spans="1:21" ht="26.25" customHeight="1">
      <c r="A28" s="45" t="s">
        <v>87</v>
      </c>
      <c r="B28" s="44">
        <v>83111</v>
      </c>
      <c r="C28" s="31">
        <v>29082</v>
      </c>
      <c r="D28" s="30">
        <v>14107</v>
      </c>
      <c r="E28" s="30">
        <v>3085</v>
      </c>
      <c r="F28" s="30">
        <v>11890</v>
      </c>
      <c r="G28" s="31">
        <v>21262</v>
      </c>
      <c r="H28" s="30">
        <v>15789</v>
      </c>
      <c r="I28" s="30">
        <v>2700</v>
      </c>
      <c r="J28" s="30">
        <v>2773</v>
      </c>
      <c r="K28" s="31">
        <v>908</v>
      </c>
      <c r="L28" s="30">
        <v>908</v>
      </c>
      <c r="M28" s="31">
        <v>31529</v>
      </c>
      <c r="N28" s="30">
        <v>4959</v>
      </c>
      <c r="O28" s="30">
        <v>26570</v>
      </c>
      <c r="P28" s="30">
        <v>330</v>
      </c>
      <c r="Q28" s="28">
        <v>1.1</v>
      </c>
      <c r="R28" s="17">
        <v>37.9</v>
      </c>
      <c r="S28" s="17">
        <v>25.6</v>
      </c>
      <c r="T28" s="33">
        <v>35</v>
      </c>
      <c r="U28" s="37" t="s">
        <v>87</v>
      </c>
    </row>
    <row r="29" spans="1:21" ht="26.25" customHeight="1">
      <c r="A29" s="45" t="s">
        <v>88</v>
      </c>
      <c r="B29" s="44">
        <v>97357</v>
      </c>
      <c r="C29" s="31">
        <v>32408</v>
      </c>
      <c r="D29" s="30">
        <v>13774</v>
      </c>
      <c r="E29" s="30">
        <v>6046</v>
      </c>
      <c r="F29" s="30">
        <v>12588</v>
      </c>
      <c r="G29" s="31">
        <v>21959</v>
      </c>
      <c r="H29" s="30">
        <v>15964</v>
      </c>
      <c r="I29" s="30">
        <v>2922</v>
      </c>
      <c r="J29" s="30">
        <v>3073</v>
      </c>
      <c r="K29" s="31">
        <v>1273</v>
      </c>
      <c r="L29" s="30">
        <v>1273</v>
      </c>
      <c r="M29" s="31">
        <v>41351</v>
      </c>
      <c r="N29" s="30">
        <v>6096</v>
      </c>
      <c r="O29" s="30">
        <v>35255</v>
      </c>
      <c r="P29" s="30">
        <v>366</v>
      </c>
      <c r="Q29" s="28">
        <v>1.3</v>
      </c>
      <c r="R29" s="17">
        <v>42.5</v>
      </c>
      <c r="S29" s="17">
        <v>22.6</v>
      </c>
      <c r="T29" s="17">
        <v>33.3</v>
      </c>
      <c r="U29" s="37" t="s">
        <v>88</v>
      </c>
    </row>
    <row r="30" spans="1:21" ht="26.25" customHeight="1">
      <c r="A30" s="45" t="s">
        <v>89</v>
      </c>
      <c r="B30" s="44">
        <v>119901</v>
      </c>
      <c r="C30" s="31">
        <v>37774</v>
      </c>
      <c r="D30" s="30">
        <v>13255</v>
      </c>
      <c r="E30" s="30">
        <v>10526</v>
      </c>
      <c r="F30" s="30">
        <v>13993</v>
      </c>
      <c r="G30" s="31">
        <v>25339</v>
      </c>
      <c r="H30" s="30">
        <v>18772</v>
      </c>
      <c r="I30" s="30">
        <v>3489</v>
      </c>
      <c r="J30" s="30">
        <v>3078</v>
      </c>
      <c r="K30" s="31">
        <v>1631</v>
      </c>
      <c r="L30" s="30">
        <v>1631</v>
      </c>
      <c r="M30" s="31">
        <v>54699</v>
      </c>
      <c r="N30" s="30">
        <v>9257</v>
      </c>
      <c r="O30" s="30">
        <v>45442</v>
      </c>
      <c r="P30" s="30">
        <v>458</v>
      </c>
      <c r="Q30" s="28">
        <v>1.4</v>
      </c>
      <c r="R30" s="17">
        <v>45.6</v>
      </c>
      <c r="S30" s="17">
        <v>21.1</v>
      </c>
      <c r="T30" s="17">
        <v>31.5</v>
      </c>
      <c r="U30" s="37" t="s">
        <v>89</v>
      </c>
    </row>
    <row r="31" spans="1:21" ht="26.25" customHeight="1">
      <c r="A31" s="45" t="s">
        <v>90</v>
      </c>
      <c r="B31" s="44">
        <v>96946</v>
      </c>
      <c r="C31" s="31">
        <v>30583</v>
      </c>
      <c r="D31" s="30">
        <v>8638</v>
      </c>
      <c r="E31" s="30">
        <v>11299</v>
      </c>
      <c r="F31" s="30">
        <v>10646</v>
      </c>
      <c r="G31" s="31">
        <v>18336</v>
      </c>
      <c r="H31" s="30">
        <v>13557</v>
      </c>
      <c r="I31" s="30">
        <v>2877</v>
      </c>
      <c r="J31" s="30">
        <v>1902</v>
      </c>
      <c r="K31" s="31">
        <v>1539</v>
      </c>
      <c r="L31" s="30">
        <v>1539</v>
      </c>
      <c r="M31" s="31">
        <v>46172</v>
      </c>
      <c r="N31" s="30">
        <v>8278</v>
      </c>
      <c r="O31" s="30">
        <v>37894</v>
      </c>
      <c r="P31" s="30">
        <v>316</v>
      </c>
      <c r="Q31" s="28">
        <v>1.6</v>
      </c>
      <c r="R31" s="17">
        <v>47.6</v>
      </c>
      <c r="S31" s="17">
        <v>18.9</v>
      </c>
      <c r="T31" s="17">
        <v>31.5</v>
      </c>
      <c r="U31" s="37" t="s">
        <v>90</v>
      </c>
    </row>
    <row r="32" spans="1:21" ht="26.25" customHeight="1">
      <c r="A32" s="45" t="s">
        <v>91</v>
      </c>
      <c r="B32" s="44">
        <v>77639</v>
      </c>
      <c r="C32" s="31">
        <v>23479</v>
      </c>
      <c r="D32" s="30">
        <v>6214</v>
      </c>
      <c r="E32" s="30">
        <v>9372</v>
      </c>
      <c r="F32" s="30">
        <v>7893</v>
      </c>
      <c r="G32" s="31">
        <v>12875</v>
      </c>
      <c r="H32" s="30">
        <v>8904</v>
      </c>
      <c r="I32" s="30">
        <v>2651</v>
      </c>
      <c r="J32" s="30">
        <v>1320</v>
      </c>
      <c r="K32" s="31">
        <v>2508</v>
      </c>
      <c r="L32" s="30">
        <v>2508</v>
      </c>
      <c r="M32" s="31">
        <v>38538</v>
      </c>
      <c r="N32" s="30">
        <v>6549</v>
      </c>
      <c r="O32" s="30">
        <v>31989</v>
      </c>
      <c r="P32" s="30">
        <v>239</v>
      </c>
      <c r="Q32" s="28">
        <v>3.2</v>
      </c>
      <c r="R32" s="17">
        <v>49.6</v>
      </c>
      <c r="S32" s="17">
        <v>16.6</v>
      </c>
      <c r="T32" s="17">
        <v>30.2</v>
      </c>
      <c r="U32" s="37" t="s">
        <v>91</v>
      </c>
    </row>
    <row r="33" spans="1:21" ht="26.25" customHeight="1">
      <c r="A33" s="45" t="s">
        <v>92</v>
      </c>
      <c r="B33" s="44">
        <v>53391</v>
      </c>
      <c r="C33" s="31">
        <v>14642</v>
      </c>
      <c r="D33" s="30">
        <v>4000</v>
      </c>
      <c r="E33" s="30">
        <v>6186</v>
      </c>
      <c r="F33" s="30">
        <v>4456</v>
      </c>
      <c r="G33" s="31">
        <v>9188</v>
      </c>
      <c r="H33" s="30">
        <v>5500</v>
      </c>
      <c r="I33" s="30">
        <v>2200</v>
      </c>
      <c r="J33" s="30">
        <v>1488</v>
      </c>
      <c r="K33" s="31">
        <v>7153</v>
      </c>
      <c r="L33" s="30">
        <v>7153</v>
      </c>
      <c r="M33" s="31">
        <v>22173</v>
      </c>
      <c r="N33" s="30">
        <v>3164</v>
      </c>
      <c r="O33" s="30">
        <v>19009</v>
      </c>
      <c r="P33" s="30">
        <v>235</v>
      </c>
      <c r="Q33" s="28">
        <v>13.4</v>
      </c>
      <c r="R33" s="17">
        <v>41.5</v>
      </c>
      <c r="S33" s="17">
        <v>17.2</v>
      </c>
      <c r="T33" s="17">
        <v>27.4</v>
      </c>
      <c r="U33" s="37" t="s">
        <v>92</v>
      </c>
    </row>
    <row r="34" spans="1:21" ht="26.25" customHeight="1">
      <c r="A34" s="45" t="s">
        <v>93</v>
      </c>
      <c r="B34" s="44">
        <v>37873</v>
      </c>
      <c r="C34" s="31">
        <v>10259</v>
      </c>
      <c r="D34" s="30">
        <v>3363</v>
      </c>
      <c r="E34" s="30">
        <v>4052</v>
      </c>
      <c r="F34" s="30">
        <v>2844</v>
      </c>
      <c r="G34" s="31">
        <v>6142</v>
      </c>
      <c r="H34" s="30">
        <v>3454</v>
      </c>
      <c r="I34" s="30">
        <v>1368</v>
      </c>
      <c r="J34" s="30">
        <v>1320</v>
      </c>
      <c r="K34" s="31">
        <v>10360</v>
      </c>
      <c r="L34" s="30">
        <v>10360</v>
      </c>
      <c r="M34" s="31">
        <v>10939</v>
      </c>
      <c r="N34" s="30">
        <v>1210</v>
      </c>
      <c r="O34" s="30">
        <v>9729</v>
      </c>
      <c r="P34" s="30">
        <v>173</v>
      </c>
      <c r="Q34" s="28">
        <v>27.4</v>
      </c>
      <c r="R34" s="17">
        <v>28.9</v>
      </c>
      <c r="S34" s="17">
        <v>16.2</v>
      </c>
      <c r="T34" s="17">
        <v>27.1</v>
      </c>
      <c r="U34" s="37" t="s">
        <v>93</v>
      </c>
    </row>
    <row r="35" spans="1:21" ht="26.25" customHeight="1">
      <c r="A35" s="45" t="s">
        <v>94</v>
      </c>
      <c r="B35" s="44">
        <v>21413</v>
      </c>
      <c r="C35" s="31">
        <v>5173</v>
      </c>
      <c r="D35" s="30">
        <v>1702</v>
      </c>
      <c r="E35" s="30">
        <v>2142</v>
      </c>
      <c r="F35" s="30">
        <v>1329</v>
      </c>
      <c r="G35" s="31">
        <v>3319</v>
      </c>
      <c r="H35" s="30">
        <v>2236</v>
      </c>
      <c r="I35" s="30">
        <v>602</v>
      </c>
      <c r="J35" s="30">
        <v>481</v>
      </c>
      <c r="K35" s="31">
        <v>8943</v>
      </c>
      <c r="L35" s="30">
        <v>8943</v>
      </c>
      <c r="M35" s="31">
        <v>3867</v>
      </c>
      <c r="N35" s="30">
        <v>271</v>
      </c>
      <c r="O35" s="30">
        <v>3596</v>
      </c>
      <c r="P35" s="30">
        <v>111</v>
      </c>
      <c r="Q35" s="28">
        <v>41.8</v>
      </c>
      <c r="R35" s="17">
        <v>18.1</v>
      </c>
      <c r="S35" s="17">
        <v>15.5</v>
      </c>
      <c r="T35" s="17">
        <v>24.2</v>
      </c>
      <c r="U35" s="37" t="s">
        <v>94</v>
      </c>
    </row>
    <row r="36" spans="1:21" ht="26.25" customHeight="1">
      <c r="A36" s="45" t="s">
        <v>95</v>
      </c>
      <c r="B36" s="44">
        <v>10669</v>
      </c>
      <c r="C36" s="25">
        <v>2266</v>
      </c>
      <c r="D36" s="30">
        <v>714</v>
      </c>
      <c r="E36" s="30">
        <v>1056</v>
      </c>
      <c r="F36" s="30">
        <v>496</v>
      </c>
      <c r="G36" s="25">
        <v>1697</v>
      </c>
      <c r="H36" s="30">
        <v>1251</v>
      </c>
      <c r="I36" s="30">
        <v>318</v>
      </c>
      <c r="J36" s="30">
        <v>128</v>
      </c>
      <c r="K36" s="25">
        <v>5358</v>
      </c>
      <c r="L36" s="30">
        <v>5358</v>
      </c>
      <c r="M36" s="25">
        <v>1289</v>
      </c>
      <c r="N36" s="30">
        <v>49</v>
      </c>
      <c r="O36" s="30">
        <v>1240</v>
      </c>
      <c r="P36" s="30">
        <v>59</v>
      </c>
      <c r="Q36" s="28">
        <v>50.2</v>
      </c>
      <c r="R36" s="47">
        <v>12.1</v>
      </c>
      <c r="S36" s="47">
        <v>15.9</v>
      </c>
      <c r="T36" s="47">
        <v>21.2</v>
      </c>
      <c r="U36" s="37" t="s">
        <v>95</v>
      </c>
    </row>
    <row r="37" spans="1:21" ht="26.25" customHeight="1">
      <c r="A37" s="45" t="s">
        <v>96</v>
      </c>
      <c r="B37" s="44">
        <v>4839</v>
      </c>
      <c r="C37" s="25">
        <v>992</v>
      </c>
      <c r="D37" s="30">
        <v>366</v>
      </c>
      <c r="E37" s="30">
        <v>479</v>
      </c>
      <c r="F37" s="30">
        <v>147</v>
      </c>
      <c r="G37" s="25">
        <v>837</v>
      </c>
      <c r="H37" s="30">
        <v>682</v>
      </c>
      <c r="I37" s="30">
        <v>129</v>
      </c>
      <c r="J37" s="30">
        <v>26</v>
      </c>
      <c r="K37" s="25">
        <v>2541</v>
      </c>
      <c r="L37" s="30">
        <v>2541</v>
      </c>
      <c r="M37" s="25">
        <v>435</v>
      </c>
      <c r="N37" s="30">
        <v>2</v>
      </c>
      <c r="O37" s="30">
        <v>433</v>
      </c>
      <c r="P37" s="30">
        <v>34</v>
      </c>
      <c r="Q37" s="28">
        <v>52.5</v>
      </c>
      <c r="R37" s="48">
        <v>9</v>
      </c>
      <c r="S37" s="47">
        <v>17.3</v>
      </c>
      <c r="T37" s="47">
        <v>20.5</v>
      </c>
      <c r="U37" s="37" t="s">
        <v>96</v>
      </c>
    </row>
    <row r="38" spans="1:21" ht="26.25" customHeight="1">
      <c r="A38" s="49" t="s">
        <v>97</v>
      </c>
      <c r="B38" s="50">
        <v>1508</v>
      </c>
      <c r="C38" s="22">
        <v>356</v>
      </c>
      <c r="D38" s="39">
        <v>152</v>
      </c>
      <c r="E38" s="39">
        <v>163</v>
      </c>
      <c r="F38" s="39">
        <v>41</v>
      </c>
      <c r="G38" s="22">
        <v>294</v>
      </c>
      <c r="H38" s="39">
        <v>257</v>
      </c>
      <c r="I38" s="39">
        <v>35</v>
      </c>
      <c r="J38" s="39">
        <v>2</v>
      </c>
      <c r="K38" s="22">
        <v>719</v>
      </c>
      <c r="L38" s="39">
        <v>719</v>
      </c>
      <c r="M38" s="22">
        <v>119</v>
      </c>
      <c r="N38" s="39">
        <v>1</v>
      </c>
      <c r="O38" s="39">
        <v>118</v>
      </c>
      <c r="P38" s="39">
        <v>20</v>
      </c>
      <c r="Q38" s="24">
        <v>47.7</v>
      </c>
      <c r="R38" s="23">
        <v>7.9</v>
      </c>
      <c r="S38" s="23">
        <v>19.5</v>
      </c>
      <c r="T38" s="23">
        <v>23.6</v>
      </c>
      <c r="U38" s="42" t="s">
        <v>97</v>
      </c>
    </row>
    <row r="45" ht="13.5">
      <c r="U45" s="23"/>
    </row>
    <row r="46" ht="13.5">
      <c r="T46" s="47"/>
    </row>
    <row r="47" ht="13.5">
      <c r="T47" s="47"/>
    </row>
    <row r="109" ht="13.5">
      <c r="T109" s="47"/>
    </row>
    <row r="138" ht="13.5">
      <c r="T138" s="47"/>
    </row>
    <row r="200" ht="13.5">
      <c r="T200" s="47"/>
    </row>
    <row r="262" ht="13.5">
      <c r="T262" s="47"/>
    </row>
  </sheetData>
  <mergeCells count="7">
    <mergeCell ref="T2:U2"/>
    <mergeCell ref="Q3:T3"/>
    <mergeCell ref="C3:F3"/>
    <mergeCell ref="G3:J3"/>
    <mergeCell ref="K3:L3"/>
    <mergeCell ref="M3:O3"/>
    <mergeCell ref="P3:P4"/>
  </mergeCells>
  <printOptions/>
  <pageMargins left="0.75" right="0.75" top="1" bottom="1" header="0.512" footer="0.512"/>
  <pageSetup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62"/>
  <sheetViews>
    <sheetView workbookViewId="0" topLeftCell="A1">
      <selection activeCell="A1" sqref="A1"/>
    </sheetView>
  </sheetViews>
  <sheetFormatPr defaultColWidth="9.00390625" defaultRowHeight="13.5"/>
  <cols>
    <col min="1" max="1" width="10.875" style="47" customWidth="1"/>
    <col min="2" max="16" width="10.875" style="17" customWidth="1"/>
    <col min="17" max="20" width="9.00390625" style="17" customWidth="1"/>
    <col min="21" max="21" width="9.00390625" style="47" customWidth="1"/>
    <col min="22" max="16384" width="9.00390625" style="79" customWidth="1"/>
  </cols>
  <sheetData>
    <row r="1" ht="14.25">
      <c r="A1" s="140" t="s">
        <v>349</v>
      </c>
    </row>
    <row r="2" spans="1:21" s="89" customFormat="1" ht="13.5">
      <c r="A2" s="171"/>
      <c r="B2" s="17"/>
      <c r="C2" s="17"/>
      <c r="D2" s="18"/>
      <c r="E2" s="17"/>
      <c r="F2" s="19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264" t="s">
        <v>137</v>
      </c>
      <c r="U2" s="264"/>
    </row>
    <row r="3" spans="1:21" s="196" customFormat="1" ht="23.25" customHeight="1">
      <c r="A3" s="191" t="s">
        <v>344</v>
      </c>
      <c r="B3" s="192" t="s">
        <v>51</v>
      </c>
      <c r="C3" s="265" t="s">
        <v>52</v>
      </c>
      <c r="D3" s="266"/>
      <c r="E3" s="266"/>
      <c r="F3" s="268"/>
      <c r="G3" s="265" t="s">
        <v>53</v>
      </c>
      <c r="H3" s="266"/>
      <c r="I3" s="266"/>
      <c r="J3" s="268"/>
      <c r="K3" s="265" t="s">
        <v>54</v>
      </c>
      <c r="L3" s="268"/>
      <c r="M3" s="265" t="s">
        <v>55</v>
      </c>
      <c r="N3" s="266"/>
      <c r="O3" s="268"/>
      <c r="P3" s="269" t="s">
        <v>56</v>
      </c>
      <c r="Q3" s="265" t="s">
        <v>98</v>
      </c>
      <c r="R3" s="266"/>
      <c r="S3" s="266"/>
      <c r="T3" s="267"/>
      <c r="U3" s="195" t="s">
        <v>343</v>
      </c>
    </row>
    <row r="4" spans="1:21" s="196" customFormat="1" ht="40.5">
      <c r="A4" s="190" t="s">
        <v>342</v>
      </c>
      <c r="B4" s="197"/>
      <c r="C4" s="198" t="s">
        <v>51</v>
      </c>
      <c r="D4" s="201" t="s">
        <v>354</v>
      </c>
      <c r="E4" s="201" t="s">
        <v>355</v>
      </c>
      <c r="F4" s="201" t="s">
        <v>59</v>
      </c>
      <c r="G4" s="198" t="s">
        <v>51</v>
      </c>
      <c r="H4" s="201" t="s">
        <v>60</v>
      </c>
      <c r="I4" s="201" t="s">
        <v>61</v>
      </c>
      <c r="J4" s="201" t="s">
        <v>62</v>
      </c>
      <c r="K4" s="198" t="s">
        <v>51</v>
      </c>
      <c r="L4" s="202" t="s">
        <v>63</v>
      </c>
      <c r="M4" s="198" t="s">
        <v>51</v>
      </c>
      <c r="N4" s="201" t="s">
        <v>64</v>
      </c>
      <c r="O4" s="203" t="s">
        <v>65</v>
      </c>
      <c r="P4" s="270"/>
      <c r="Q4" s="204" t="s">
        <v>138</v>
      </c>
      <c r="R4" s="204" t="s">
        <v>45</v>
      </c>
      <c r="S4" s="204" t="s">
        <v>46</v>
      </c>
      <c r="T4" s="204" t="s">
        <v>139</v>
      </c>
      <c r="U4" s="205" t="s">
        <v>341</v>
      </c>
    </row>
    <row r="5" spans="1:21" s="90" customFormat="1" ht="26.25" customHeight="1">
      <c r="A5" s="82" t="s">
        <v>99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20"/>
      <c r="Q5" s="17"/>
      <c r="R5" s="17"/>
      <c r="S5" s="17"/>
      <c r="T5" s="17"/>
      <c r="U5" s="21" t="s">
        <v>99</v>
      </c>
    </row>
    <row r="6" spans="1:21" s="90" customFormat="1" ht="26.25" customHeight="1">
      <c r="A6" s="29" t="s">
        <v>66</v>
      </c>
      <c r="B6" s="30">
        <v>598255</v>
      </c>
      <c r="C6" s="31">
        <f aca="true" t="shared" si="0" ref="C6:C21">SUM(D6:F6)</f>
        <v>274572</v>
      </c>
      <c r="D6" s="30">
        <v>92930</v>
      </c>
      <c r="E6" s="30">
        <v>4867</v>
      </c>
      <c r="F6" s="30">
        <v>176775</v>
      </c>
      <c r="G6" s="31">
        <f aca="true" t="shared" si="1" ref="G6:G21">SUM(H6:J6)</f>
        <v>164320</v>
      </c>
      <c r="H6" s="30">
        <v>80493</v>
      </c>
      <c r="I6" s="30">
        <v>82458</v>
      </c>
      <c r="J6" s="30">
        <v>1369</v>
      </c>
      <c r="K6" s="31">
        <f aca="true" t="shared" si="2" ref="K6:K21">L6</f>
        <v>29724</v>
      </c>
      <c r="L6" s="30">
        <v>29724</v>
      </c>
      <c r="M6" s="31">
        <f aca="true" t="shared" si="3" ref="M6:M21">SUM(N6:O6)</f>
        <v>122614</v>
      </c>
      <c r="N6" s="30">
        <v>2408</v>
      </c>
      <c r="O6" s="30">
        <v>120206</v>
      </c>
      <c r="P6" s="32">
        <v>7025</v>
      </c>
      <c r="Q6" s="33">
        <f>K6/B6*100</f>
        <v>4.968449908483841</v>
      </c>
      <c r="R6" s="33">
        <f>M6/B6*100</f>
        <v>20.49527375450268</v>
      </c>
      <c r="S6" s="33">
        <f>G6/B6*100</f>
        <v>27.466548545352737</v>
      </c>
      <c r="T6" s="33">
        <f>C6/B6*100</f>
        <v>45.89547935245004</v>
      </c>
      <c r="U6" s="34" t="s">
        <v>66</v>
      </c>
    </row>
    <row r="7" spans="1:21" s="90" customFormat="1" ht="26.25" customHeight="1">
      <c r="A7" s="35" t="s">
        <v>67</v>
      </c>
      <c r="B7" s="36">
        <v>10691</v>
      </c>
      <c r="C7" s="31">
        <f t="shared" si="0"/>
        <v>3057</v>
      </c>
      <c r="D7" s="30">
        <v>705</v>
      </c>
      <c r="E7" s="30">
        <v>1</v>
      </c>
      <c r="F7" s="30">
        <v>2351</v>
      </c>
      <c r="G7" s="31">
        <f t="shared" si="1"/>
        <v>5448</v>
      </c>
      <c r="H7" s="30">
        <v>2297</v>
      </c>
      <c r="I7" s="30">
        <v>3092</v>
      </c>
      <c r="J7" s="30">
        <v>59</v>
      </c>
      <c r="K7" s="31">
        <f t="shared" si="2"/>
        <v>29</v>
      </c>
      <c r="L7" s="30">
        <v>29</v>
      </c>
      <c r="M7" s="31">
        <f t="shared" si="3"/>
        <v>1586</v>
      </c>
      <c r="N7" s="30">
        <v>19</v>
      </c>
      <c r="O7" s="30">
        <v>1567</v>
      </c>
      <c r="P7" s="32">
        <v>571</v>
      </c>
      <c r="Q7" s="33">
        <f aca="true" t="shared" si="4" ref="Q7:Q21">K7/B7*100</f>
        <v>0.2712561968010476</v>
      </c>
      <c r="R7" s="33">
        <f aca="true" t="shared" si="5" ref="R7:R21">M7/B7*100</f>
        <v>14.834907866429708</v>
      </c>
      <c r="S7" s="33">
        <f aca="true" t="shared" si="6" ref="S7:S21">G7/B7*100</f>
        <v>50.95875035076233</v>
      </c>
      <c r="T7" s="33">
        <f aca="true" t="shared" si="7" ref="T7:T21">C7/B7*100</f>
        <v>28.59414460761388</v>
      </c>
      <c r="U7" s="37" t="s">
        <v>67</v>
      </c>
    </row>
    <row r="8" spans="1:21" s="90" customFormat="1" ht="26.25" customHeight="1">
      <c r="A8" s="35" t="s">
        <v>68</v>
      </c>
      <c r="B8" s="36">
        <v>58975</v>
      </c>
      <c r="C8" s="31">
        <f t="shared" si="0"/>
        <v>31906</v>
      </c>
      <c r="D8" s="30">
        <v>11872</v>
      </c>
      <c r="E8" s="30">
        <v>18</v>
      </c>
      <c r="F8" s="30">
        <v>20016</v>
      </c>
      <c r="G8" s="31">
        <f t="shared" si="1"/>
        <v>19521</v>
      </c>
      <c r="H8" s="30">
        <v>9882</v>
      </c>
      <c r="I8" s="30">
        <v>9393</v>
      </c>
      <c r="J8" s="30">
        <v>246</v>
      </c>
      <c r="K8" s="31">
        <f t="shared" si="2"/>
        <v>126</v>
      </c>
      <c r="L8" s="30">
        <v>126</v>
      </c>
      <c r="M8" s="31">
        <f t="shared" si="3"/>
        <v>6110</v>
      </c>
      <c r="N8" s="30">
        <v>179</v>
      </c>
      <c r="O8" s="30">
        <v>5931</v>
      </c>
      <c r="P8" s="32">
        <v>1312</v>
      </c>
      <c r="Q8" s="33">
        <f t="shared" si="4"/>
        <v>0.21364985163204747</v>
      </c>
      <c r="R8" s="33">
        <f t="shared" si="5"/>
        <v>10.360322170411191</v>
      </c>
      <c r="S8" s="33">
        <f t="shared" si="6"/>
        <v>33.100466299279354</v>
      </c>
      <c r="T8" s="33">
        <f t="shared" si="7"/>
        <v>54.10089020771514</v>
      </c>
      <c r="U8" s="37" t="s">
        <v>68</v>
      </c>
    </row>
    <row r="9" spans="1:21" s="90" customFormat="1" ht="26.25" customHeight="1">
      <c r="A9" s="35" t="s">
        <v>69</v>
      </c>
      <c r="B9" s="36">
        <v>70833</v>
      </c>
      <c r="C9" s="31">
        <f t="shared" si="0"/>
        <v>45170</v>
      </c>
      <c r="D9" s="30">
        <v>14656</v>
      </c>
      <c r="E9" s="30">
        <v>70</v>
      </c>
      <c r="F9" s="30">
        <v>30444</v>
      </c>
      <c r="G9" s="31">
        <f t="shared" si="1"/>
        <v>16242</v>
      </c>
      <c r="H9" s="30">
        <v>8992</v>
      </c>
      <c r="I9" s="30">
        <v>6970</v>
      </c>
      <c r="J9" s="30">
        <v>280</v>
      </c>
      <c r="K9" s="31">
        <f t="shared" si="2"/>
        <v>176</v>
      </c>
      <c r="L9" s="30">
        <v>176</v>
      </c>
      <c r="M9" s="31">
        <f t="shared" si="3"/>
        <v>8392</v>
      </c>
      <c r="N9" s="30">
        <v>374</v>
      </c>
      <c r="O9" s="30">
        <v>8018</v>
      </c>
      <c r="P9" s="32">
        <v>853</v>
      </c>
      <c r="Q9" s="33">
        <f t="shared" si="4"/>
        <v>0.24847175751415299</v>
      </c>
      <c r="R9" s="33">
        <f t="shared" si="5"/>
        <v>11.84758516510666</v>
      </c>
      <c r="S9" s="33">
        <f t="shared" si="6"/>
        <v>22.92999025877769</v>
      </c>
      <c r="T9" s="33">
        <f t="shared" si="7"/>
        <v>63.769711857467556</v>
      </c>
      <c r="U9" s="37" t="s">
        <v>69</v>
      </c>
    </row>
    <row r="10" spans="1:21" s="90" customFormat="1" ht="26.25" customHeight="1">
      <c r="A10" s="35" t="s">
        <v>70</v>
      </c>
      <c r="B10" s="36">
        <v>51402</v>
      </c>
      <c r="C10" s="31">
        <f t="shared" si="0"/>
        <v>30866</v>
      </c>
      <c r="D10" s="30">
        <v>11043</v>
      </c>
      <c r="E10" s="30">
        <v>116</v>
      </c>
      <c r="F10" s="30">
        <v>19707</v>
      </c>
      <c r="G10" s="31">
        <f t="shared" si="1"/>
        <v>11264</v>
      </c>
      <c r="H10" s="30">
        <v>5896</v>
      </c>
      <c r="I10" s="30">
        <v>5227</v>
      </c>
      <c r="J10" s="30">
        <v>141</v>
      </c>
      <c r="K10" s="31">
        <f t="shared" si="2"/>
        <v>253</v>
      </c>
      <c r="L10" s="30">
        <v>253</v>
      </c>
      <c r="M10" s="31">
        <f t="shared" si="3"/>
        <v>8375</v>
      </c>
      <c r="N10" s="30">
        <v>254</v>
      </c>
      <c r="O10" s="30">
        <v>8121</v>
      </c>
      <c r="P10" s="32">
        <v>644</v>
      </c>
      <c r="Q10" s="33">
        <f t="shared" si="4"/>
        <v>0.49219874713046186</v>
      </c>
      <c r="R10" s="33">
        <f t="shared" si="5"/>
        <v>16.29314034473367</v>
      </c>
      <c r="S10" s="33">
        <f t="shared" si="6"/>
        <v>21.91354422006926</v>
      </c>
      <c r="T10" s="33">
        <f t="shared" si="7"/>
        <v>60.04824714991634</v>
      </c>
      <c r="U10" s="37" t="s">
        <v>70</v>
      </c>
    </row>
    <row r="11" spans="1:21" s="90" customFormat="1" ht="26.25" customHeight="1">
      <c r="A11" s="35" t="s">
        <v>71</v>
      </c>
      <c r="B11" s="36">
        <v>51894</v>
      </c>
      <c r="C11" s="31">
        <f t="shared" si="0"/>
        <v>29211</v>
      </c>
      <c r="D11" s="30">
        <v>11316</v>
      </c>
      <c r="E11" s="30">
        <v>178</v>
      </c>
      <c r="F11" s="30">
        <v>17717</v>
      </c>
      <c r="G11" s="31">
        <f t="shared" si="1"/>
        <v>11974</v>
      </c>
      <c r="H11" s="30">
        <v>5795</v>
      </c>
      <c r="I11" s="30">
        <v>6085</v>
      </c>
      <c r="J11" s="30">
        <v>94</v>
      </c>
      <c r="K11" s="31">
        <f t="shared" si="2"/>
        <v>393</v>
      </c>
      <c r="L11" s="30">
        <v>393</v>
      </c>
      <c r="M11" s="31">
        <f t="shared" si="3"/>
        <v>9805</v>
      </c>
      <c r="N11" s="30">
        <v>262</v>
      </c>
      <c r="O11" s="30">
        <v>9543</v>
      </c>
      <c r="P11" s="32">
        <v>511</v>
      </c>
      <c r="Q11" s="33">
        <f t="shared" si="4"/>
        <v>0.7573129841600185</v>
      </c>
      <c r="R11" s="33">
        <f t="shared" si="5"/>
        <v>18.8942845030254</v>
      </c>
      <c r="S11" s="33">
        <f t="shared" si="6"/>
        <v>23.073958453771148</v>
      </c>
      <c r="T11" s="33">
        <f t="shared" si="7"/>
        <v>56.28974447913053</v>
      </c>
      <c r="U11" s="37" t="s">
        <v>71</v>
      </c>
    </row>
    <row r="12" spans="1:21" s="90" customFormat="1" ht="26.25" customHeight="1">
      <c r="A12" s="35" t="s">
        <v>72</v>
      </c>
      <c r="B12" s="36">
        <v>60223</v>
      </c>
      <c r="C12" s="31">
        <f t="shared" si="0"/>
        <v>31667</v>
      </c>
      <c r="D12" s="30">
        <v>12870</v>
      </c>
      <c r="E12" s="30">
        <v>322</v>
      </c>
      <c r="F12" s="30">
        <v>18475</v>
      </c>
      <c r="G12" s="31">
        <f t="shared" si="1"/>
        <v>14442</v>
      </c>
      <c r="H12" s="30">
        <v>6847</v>
      </c>
      <c r="I12" s="30">
        <v>7511</v>
      </c>
      <c r="J12" s="30">
        <v>84</v>
      </c>
      <c r="K12" s="31">
        <f t="shared" si="2"/>
        <v>685</v>
      </c>
      <c r="L12" s="30">
        <v>685</v>
      </c>
      <c r="M12" s="31">
        <f t="shared" si="3"/>
        <v>12826</v>
      </c>
      <c r="N12" s="30">
        <v>276</v>
      </c>
      <c r="O12" s="30">
        <v>12550</v>
      </c>
      <c r="P12" s="32">
        <v>603</v>
      </c>
      <c r="Q12" s="33">
        <f t="shared" si="4"/>
        <v>1.1374391843647775</v>
      </c>
      <c r="R12" s="33">
        <f t="shared" si="5"/>
        <v>21.297510917755673</v>
      </c>
      <c r="S12" s="33">
        <f t="shared" si="6"/>
        <v>23.980871095760754</v>
      </c>
      <c r="T12" s="33">
        <f t="shared" si="7"/>
        <v>52.58290022084585</v>
      </c>
      <c r="U12" s="37" t="s">
        <v>72</v>
      </c>
    </row>
    <row r="13" spans="1:21" s="90" customFormat="1" ht="26.25" customHeight="1">
      <c r="A13" s="35" t="s">
        <v>73</v>
      </c>
      <c r="B13" s="36">
        <v>70954</v>
      </c>
      <c r="C13" s="31">
        <f t="shared" si="0"/>
        <v>32386</v>
      </c>
      <c r="D13" s="30">
        <v>11528</v>
      </c>
      <c r="E13" s="30">
        <v>462</v>
      </c>
      <c r="F13" s="30">
        <v>20396</v>
      </c>
      <c r="G13" s="31">
        <f t="shared" si="1"/>
        <v>19032</v>
      </c>
      <c r="H13" s="30">
        <v>9139</v>
      </c>
      <c r="I13" s="30">
        <v>9762</v>
      </c>
      <c r="J13" s="30">
        <v>131</v>
      </c>
      <c r="K13" s="31">
        <f t="shared" si="2"/>
        <v>1069</v>
      </c>
      <c r="L13" s="30">
        <v>1069</v>
      </c>
      <c r="M13" s="31">
        <f t="shared" si="3"/>
        <v>17914</v>
      </c>
      <c r="N13" s="30">
        <v>324</v>
      </c>
      <c r="O13" s="30">
        <v>17590</v>
      </c>
      <c r="P13" s="32">
        <v>553</v>
      </c>
      <c r="Q13" s="33">
        <f t="shared" si="4"/>
        <v>1.5066099162837896</v>
      </c>
      <c r="R13" s="33">
        <f t="shared" si="5"/>
        <v>25.247343349212166</v>
      </c>
      <c r="S13" s="33">
        <f t="shared" si="6"/>
        <v>26.823012092341518</v>
      </c>
      <c r="T13" s="33">
        <f t="shared" si="7"/>
        <v>45.6436564534769</v>
      </c>
      <c r="U13" s="37" t="s">
        <v>73</v>
      </c>
    </row>
    <row r="14" spans="1:21" s="90" customFormat="1" ht="26.25" customHeight="1">
      <c r="A14" s="35" t="s">
        <v>74</v>
      </c>
      <c r="B14" s="36">
        <v>81365</v>
      </c>
      <c r="C14" s="31">
        <f t="shared" si="0"/>
        <v>32038</v>
      </c>
      <c r="D14" s="30">
        <v>9327</v>
      </c>
      <c r="E14" s="30">
        <v>846</v>
      </c>
      <c r="F14" s="30">
        <v>21865</v>
      </c>
      <c r="G14" s="31">
        <f t="shared" si="1"/>
        <v>24737</v>
      </c>
      <c r="H14" s="30">
        <v>11601</v>
      </c>
      <c r="I14" s="30">
        <v>12973</v>
      </c>
      <c r="J14" s="30">
        <v>163</v>
      </c>
      <c r="K14" s="31">
        <f t="shared" si="2"/>
        <v>1822</v>
      </c>
      <c r="L14" s="30">
        <v>1822</v>
      </c>
      <c r="M14" s="31">
        <f t="shared" si="3"/>
        <v>22126</v>
      </c>
      <c r="N14" s="30">
        <v>400</v>
      </c>
      <c r="O14" s="30">
        <v>21726</v>
      </c>
      <c r="P14" s="32">
        <v>642</v>
      </c>
      <c r="Q14" s="33">
        <f t="shared" si="4"/>
        <v>2.2392920789037056</v>
      </c>
      <c r="R14" s="33">
        <f t="shared" si="5"/>
        <v>27.193510723283964</v>
      </c>
      <c r="S14" s="33">
        <f t="shared" si="6"/>
        <v>30.402507220549374</v>
      </c>
      <c r="T14" s="33">
        <f t="shared" si="7"/>
        <v>39.37565292201807</v>
      </c>
      <c r="U14" s="37" t="s">
        <v>74</v>
      </c>
    </row>
    <row r="15" spans="1:21" s="90" customFormat="1" ht="26.25" customHeight="1">
      <c r="A15" s="35" t="s">
        <v>75</v>
      </c>
      <c r="B15" s="36">
        <v>59507</v>
      </c>
      <c r="C15" s="31">
        <f t="shared" si="0"/>
        <v>20151</v>
      </c>
      <c r="D15" s="30">
        <v>5329</v>
      </c>
      <c r="E15" s="30">
        <v>779</v>
      </c>
      <c r="F15" s="30">
        <v>14043</v>
      </c>
      <c r="G15" s="31">
        <f t="shared" si="1"/>
        <v>18500</v>
      </c>
      <c r="H15" s="30">
        <v>8059</v>
      </c>
      <c r="I15" s="30">
        <v>10351</v>
      </c>
      <c r="J15" s="30">
        <v>90</v>
      </c>
      <c r="K15" s="31">
        <f t="shared" si="2"/>
        <v>2560</v>
      </c>
      <c r="L15" s="30">
        <v>2560</v>
      </c>
      <c r="M15" s="31">
        <f t="shared" si="3"/>
        <v>17849</v>
      </c>
      <c r="N15" s="30">
        <v>234</v>
      </c>
      <c r="O15" s="30">
        <v>17615</v>
      </c>
      <c r="P15" s="32">
        <v>447</v>
      </c>
      <c r="Q15" s="33">
        <f t="shared" si="4"/>
        <v>4.3020148890046555</v>
      </c>
      <c r="R15" s="33">
        <f t="shared" si="5"/>
        <v>29.994790528845343</v>
      </c>
      <c r="S15" s="33">
        <f t="shared" si="6"/>
        <v>31.088779471322702</v>
      </c>
      <c r="T15" s="33">
        <f t="shared" si="7"/>
        <v>33.8632429798175</v>
      </c>
      <c r="U15" s="37" t="s">
        <v>75</v>
      </c>
    </row>
    <row r="16" spans="1:21" s="90" customFormat="1" ht="26.25" customHeight="1">
      <c r="A16" s="35" t="s">
        <v>76</v>
      </c>
      <c r="B16" s="36">
        <v>33323</v>
      </c>
      <c r="C16" s="31">
        <f t="shared" si="0"/>
        <v>8587</v>
      </c>
      <c r="D16" s="30">
        <v>1991</v>
      </c>
      <c r="E16" s="30">
        <v>579</v>
      </c>
      <c r="F16" s="30">
        <v>6017</v>
      </c>
      <c r="G16" s="31">
        <f t="shared" si="1"/>
        <v>10483</v>
      </c>
      <c r="H16" s="30">
        <v>4443</v>
      </c>
      <c r="I16" s="30">
        <v>5992</v>
      </c>
      <c r="J16" s="30">
        <v>48</v>
      </c>
      <c r="K16" s="31">
        <f t="shared" si="2"/>
        <v>4403</v>
      </c>
      <c r="L16" s="30">
        <v>4403</v>
      </c>
      <c r="M16" s="31">
        <f t="shared" si="3"/>
        <v>9529</v>
      </c>
      <c r="N16" s="30">
        <v>59</v>
      </c>
      <c r="O16" s="30">
        <v>9470</v>
      </c>
      <c r="P16" s="32">
        <v>321</v>
      </c>
      <c r="Q16" s="33">
        <f t="shared" si="4"/>
        <v>13.21309605977853</v>
      </c>
      <c r="R16" s="33">
        <f t="shared" si="5"/>
        <v>28.595864718062597</v>
      </c>
      <c r="S16" s="33">
        <f t="shared" si="6"/>
        <v>31.458752213186088</v>
      </c>
      <c r="T16" s="33">
        <f t="shared" si="7"/>
        <v>25.768988386399784</v>
      </c>
      <c r="U16" s="37" t="s">
        <v>76</v>
      </c>
    </row>
    <row r="17" spans="1:21" s="90" customFormat="1" ht="26.25" customHeight="1">
      <c r="A17" s="35" t="s">
        <v>77</v>
      </c>
      <c r="B17" s="36">
        <v>22396</v>
      </c>
      <c r="C17" s="31">
        <f t="shared" si="0"/>
        <v>4790</v>
      </c>
      <c r="D17" s="30">
        <v>1091</v>
      </c>
      <c r="E17" s="30">
        <v>538</v>
      </c>
      <c r="F17" s="30">
        <v>3161</v>
      </c>
      <c r="G17" s="31">
        <f t="shared" si="1"/>
        <v>5906</v>
      </c>
      <c r="H17" s="30">
        <v>2951</v>
      </c>
      <c r="I17" s="30">
        <v>2930</v>
      </c>
      <c r="J17" s="30">
        <v>25</v>
      </c>
      <c r="K17" s="31">
        <f t="shared" si="2"/>
        <v>6562</v>
      </c>
      <c r="L17" s="30">
        <v>6562</v>
      </c>
      <c r="M17" s="31">
        <f t="shared" si="3"/>
        <v>4904</v>
      </c>
      <c r="N17" s="30">
        <v>20</v>
      </c>
      <c r="O17" s="30">
        <v>4884</v>
      </c>
      <c r="P17" s="32">
        <v>234</v>
      </c>
      <c r="Q17" s="33">
        <f t="shared" si="4"/>
        <v>29.299874977674584</v>
      </c>
      <c r="R17" s="33">
        <f t="shared" si="5"/>
        <v>21.89676727987141</v>
      </c>
      <c r="S17" s="33">
        <f t="shared" si="6"/>
        <v>26.370780496517238</v>
      </c>
      <c r="T17" s="33">
        <f t="shared" si="7"/>
        <v>21.387747812109307</v>
      </c>
      <c r="U17" s="37" t="s">
        <v>77</v>
      </c>
    </row>
    <row r="18" spans="1:21" s="90" customFormat="1" ht="26.25" customHeight="1">
      <c r="A18" s="35" t="s">
        <v>78</v>
      </c>
      <c r="B18" s="36">
        <v>14561</v>
      </c>
      <c r="C18" s="31">
        <f t="shared" si="0"/>
        <v>2785</v>
      </c>
      <c r="D18" s="30">
        <v>656</v>
      </c>
      <c r="E18" s="30">
        <v>468</v>
      </c>
      <c r="F18" s="30">
        <v>1661</v>
      </c>
      <c r="G18" s="31">
        <f t="shared" si="1"/>
        <v>3447</v>
      </c>
      <c r="H18" s="30">
        <v>2188</v>
      </c>
      <c r="I18" s="30">
        <v>1253</v>
      </c>
      <c r="J18" s="30">
        <v>6</v>
      </c>
      <c r="K18" s="31">
        <f t="shared" si="2"/>
        <v>6220</v>
      </c>
      <c r="L18" s="30">
        <v>6220</v>
      </c>
      <c r="M18" s="31">
        <f t="shared" si="3"/>
        <v>1937</v>
      </c>
      <c r="N18" s="30">
        <v>7</v>
      </c>
      <c r="O18" s="30">
        <v>1930</v>
      </c>
      <c r="P18" s="32">
        <v>172</v>
      </c>
      <c r="Q18" s="33">
        <f t="shared" si="4"/>
        <v>42.716846370441594</v>
      </c>
      <c r="R18" s="33">
        <f t="shared" si="5"/>
        <v>13.302657784492824</v>
      </c>
      <c r="S18" s="33">
        <f t="shared" si="6"/>
        <v>23.672824668635396</v>
      </c>
      <c r="T18" s="48">
        <f t="shared" si="7"/>
        <v>19.126433624064283</v>
      </c>
      <c r="U18" s="37" t="s">
        <v>78</v>
      </c>
    </row>
    <row r="19" spans="1:21" s="90" customFormat="1" ht="26.25" customHeight="1">
      <c r="A19" s="35" t="s">
        <v>79</v>
      </c>
      <c r="B19" s="36">
        <v>7934</v>
      </c>
      <c r="C19" s="31">
        <f t="shared" si="0"/>
        <v>1350</v>
      </c>
      <c r="D19" s="30">
        <v>363</v>
      </c>
      <c r="E19" s="30">
        <v>300</v>
      </c>
      <c r="F19" s="30">
        <v>687</v>
      </c>
      <c r="G19" s="31">
        <f t="shared" si="1"/>
        <v>1994</v>
      </c>
      <c r="H19" s="30">
        <v>1374</v>
      </c>
      <c r="I19" s="30">
        <v>618</v>
      </c>
      <c r="J19" s="30">
        <v>2</v>
      </c>
      <c r="K19" s="31">
        <f t="shared" si="2"/>
        <v>3633</v>
      </c>
      <c r="L19" s="30">
        <v>3633</v>
      </c>
      <c r="M19" s="31">
        <f t="shared" si="3"/>
        <v>871</v>
      </c>
      <c r="N19" s="56" t="s">
        <v>0</v>
      </c>
      <c r="O19" s="30">
        <v>871</v>
      </c>
      <c r="P19" s="32">
        <v>86</v>
      </c>
      <c r="Q19" s="33">
        <f t="shared" si="4"/>
        <v>45.79026972523317</v>
      </c>
      <c r="R19" s="33">
        <f t="shared" si="5"/>
        <v>10.978069069826065</v>
      </c>
      <c r="S19" s="33">
        <f t="shared" si="6"/>
        <v>25.132341820015125</v>
      </c>
      <c r="T19" s="33">
        <f t="shared" si="7"/>
        <v>17.01537685908747</v>
      </c>
      <c r="U19" s="37" t="s">
        <v>79</v>
      </c>
    </row>
    <row r="20" spans="1:21" s="90" customFormat="1" ht="26.25" customHeight="1">
      <c r="A20" s="35" t="s">
        <v>80</v>
      </c>
      <c r="B20" s="36">
        <v>2985</v>
      </c>
      <c r="C20" s="31">
        <f t="shared" si="0"/>
        <v>441</v>
      </c>
      <c r="D20" s="30">
        <v>122</v>
      </c>
      <c r="E20" s="30">
        <v>133</v>
      </c>
      <c r="F20" s="30">
        <v>186</v>
      </c>
      <c r="G20" s="31">
        <f t="shared" si="1"/>
        <v>907</v>
      </c>
      <c r="H20" s="30">
        <v>696</v>
      </c>
      <c r="I20" s="30">
        <v>211</v>
      </c>
      <c r="J20" s="56" t="s">
        <v>0</v>
      </c>
      <c r="K20" s="31">
        <f t="shared" si="2"/>
        <v>1306</v>
      </c>
      <c r="L20" s="30">
        <v>1306</v>
      </c>
      <c r="M20" s="31">
        <f t="shared" si="3"/>
        <v>281</v>
      </c>
      <c r="N20" s="56" t="s">
        <v>0</v>
      </c>
      <c r="O20" s="30">
        <v>281</v>
      </c>
      <c r="P20" s="32">
        <v>50</v>
      </c>
      <c r="Q20" s="33">
        <f t="shared" si="4"/>
        <v>43.75209380234506</v>
      </c>
      <c r="R20" s="33">
        <f t="shared" si="5"/>
        <v>9.413735343383586</v>
      </c>
      <c r="S20" s="33">
        <f t="shared" si="6"/>
        <v>30.385259631490786</v>
      </c>
      <c r="T20" s="33">
        <f t="shared" si="7"/>
        <v>14.773869346733667</v>
      </c>
      <c r="U20" s="37" t="s">
        <v>80</v>
      </c>
    </row>
    <row r="21" spans="1:21" s="90" customFormat="1" ht="26.25" customHeight="1">
      <c r="A21" s="38" t="s">
        <v>81</v>
      </c>
      <c r="B21" s="50">
        <v>1212</v>
      </c>
      <c r="C21" s="22">
        <f t="shared" si="0"/>
        <v>167</v>
      </c>
      <c r="D21" s="39">
        <v>61</v>
      </c>
      <c r="E21" s="39">
        <v>57</v>
      </c>
      <c r="F21" s="39">
        <v>49</v>
      </c>
      <c r="G21" s="22">
        <f t="shared" si="1"/>
        <v>423</v>
      </c>
      <c r="H21" s="39">
        <v>333</v>
      </c>
      <c r="I21" s="39">
        <v>90</v>
      </c>
      <c r="J21" s="64" t="s">
        <v>0</v>
      </c>
      <c r="K21" s="22">
        <f t="shared" si="2"/>
        <v>487</v>
      </c>
      <c r="L21" s="39">
        <v>487</v>
      </c>
      <c r="M21" s="22">
        <f t="shared" si="3"/>
        <v>109</v>
      </c>
      <c r="N21" s="64" t="s">
        <v>0</v>
      </c>
      <c r="O21" s="39">
        <v>109</v>
      </c>
      <c r="P21" s="40">
        <v>26</v>
      </c>
      <c r="Q21" s="41">
        <f t="shared" si="4"/>
        <v>40.18151815181518</v>
      </c>
      <c r="R21" s="41">
        <f t="shared" si="5"/>
        <v>8.993399339933994</v>
      </c>
      <c r="S21" s="41">
        <f t="shared" si="6"/>
        <v>34.900990099009896</v>
      </c>
      <c r="T21" s="88">
        <f t="shared" si="7"/>
        <v>13.778877887788779</v>
      </c>
      <c r="U21" s="42" t="s">
        <v>81</v>
      </c>
    </row>
    <row r="22" spans="1:22" ht="26.25" customHeight="1">
      <c r="A22" s="82" t="s">
        <v>82</v>
      </c>
      <c r="B22" s="28"/>
      <c r="P22" s="82"/>
      <c r="Q22" s="47"/>
      <c r="U22" s="21" t="s">
        <v>82</v>
      </c>
      <c r="V22" s="80"/>
    </row>
    <row r="23" spans="1:21" ht="26.25" customHeight="1">
      <c r="A23" s="43" t="s">
        <v>102</v>
      </c>
      <c r="B23" s="44">
        <v>604664</v>
      </c>
      <c r="C23" s="31">
        <v>272591</v>
      </c>
      <c r="D23" s="30">
        <v>85347</v>
      </c>
      <c r="E23" s="30">
        <v>6385</v>
      </c>
      <c r="F23" s="30">
        <v>180859</v>
      </c>
      <c r="G23" s="31">
        <v>157440</v>
      </c>
      <c r="H23" s="30">
        <v>84720</v>
      </c>
      <c r="I23" s="30">
        <v>71586</v>
      </c>
      <c r="J23" s="30">
        <v>1134</v>
      </c>
      <c r="K23" s="31">
        <v>39046</v>
      </c>
      <c r="L23" s="30">
        <v>39046</v>
      </c>
      <c r="M23" s="31">
        <v>132007</v>
      </c>
      <c r="N23" s="30">
        <v>2812</v>
      </c>
      <c r="O23" s="30">
        <v>129195</v>
      </c>
      <c r="P23" s="30">
        <v>3580</v>
      </c>
      <c r="Q23" s="28">
        <v>6.5</v>
      </c>
      <c r="R23" s="17">
        <v>21.8</v>
      </c>
      <c r="S23" s="33">
        <v>26</v>
      </c>
      <c r="T23" s="17">
        <v>45.1</v>
      </c>
      <c r="U23" s="34" t="s">
        <v>66</v>
      </c>
    </row>
    <row r="24" spans="1:21" ht="26.25" customHeight="1">
      <c r="A24" s="45" t="s">
        <v>83</v>
      </c>
      <c r="B24" s="44">
        <v>11759</v>
      </c>
      <c r="C24" s="31">
        <v>4556</v>
      </c>
      <c r="D24" s="30">
        <v>1181</v>
      </c>
      <c r="E24" s="30">
        <v>1</v>
      </c>
      <c r="F24" s="30">
        <v>3374</v>
      </c>
      <c r="G24" s="31">
        <v>5047</v>
      </c>
      <c r="H24" s="30">
        <v>1942</v>
      </c>
      <c r="I24" s="30">
        <v>3040</v>
      </c>
      <c r="J24" s="30">
        <v>65</v>
      </c>
      <c r="K24" s="31">
        <v>22</v>
      </c>
      <c r="L24" s="30">
        <v>22</v>
      </c>
      <c r="M24" s="31">
        <v>1942</v>
      </c>
      <c r="N24" s="30">
        <v>109</v>
      </c>
      <c r="O24" s="30">
        <v>1833</v>
      </c>
      <c r="P24" s="30">
        <v>192</v>
      </c>
      <c r="Q24" s="28">
        <v>0.2</v>
      </c>
      <c r="R24" s="17">
        <v>16.5</v>
      </c>
      <c r="S24" s="17">
        <v>42.9</v>
      </c>
      <c r="T24" s="17">
        <v>38.7</v>
      </c>
      <c r="U24" s="37" t="s">
        <v>67</v>
      </c>
    </row>
    <row r="25" spans="1:21" ht="26.25" customHeight="1">
      <c r="A25" s="45" t="s">
        <v>84</v>
      </c>
      <c r="B25" s="44">
        <v>76448</v>
      </c>
      <c r="C25" s="31">
        <v>48572</v>
      </c>
      <c r="D25" s="30">
        <v>14062</v>
      </c>
      <c r="E25" s="30">
        <v>42</v>
      </c>
      <c r="F25" s="30">
        <v>34468</v>
      </c>
      <c r="G25" s="31">
        <v>19336</v>
      </c>
      <c r="H25" s="30">
        <v>10617</v>
      </c>
      <c r="I25" s="30">
        <v>8280</v>
      </c>
      <c r="J25" s="30">
        <v>439</v>
      </c>
      <c r="K25" s="31">
        <v>115</v>
      </c>
      <c r="L25" s="30">
        <v>115</v>
      </c>
      <c r="M25" s="31">
        <v>7811</v>
      </c>
      <c r="N25" s="30">
        <v>479</v>
      </c>
      <c r="O25" s="30">
        <v>7332</v>
      </c>
      <c r="P25" s="30">
        <v>614</v>
      </c>
      <c r="Q25" s="28">
        <v>0.2</v>
      </c>
      <c r="R25" s="17">
        <v>10.2</v>
      </c>
      <c r="S25" s="17">
        <v>25.3</v>
      </c>
      <c r="T25" s="17">
        <v>63.5</v>
      </c>
      <c r="U25" s="37" t="s">
        <v>68</v>
      </c>
    </row>
    <row r="26" spans="1:21" ht="26.25" customHeight="1">
      <c r="A26" s="45" t="s">
        <v>85</v>
      </c>
      <c r="B26" s="44">
        <v>57951</v>
      </c>
      <c r="C26" s="31">
        <v>39033</v>
      </c>
      <c r="D26" s="30">
        <v>13120</v>
      </c>
      <c r="E26" s="30">
        <v>92</v>
      </c>
      <c r="F26" s="30">
        <v>25821</v>
      </c>
      <c r="G26" s="31">
        <v>11880</v>
      </c>
      <c r="H26" s="30">
        <v>7122</v>
      </c>
      <c r="I26" s="30">
        <v>4601</v>
      </c>
      <c r="J26" s="30">
        <v>157</v>
      </c>
      <c r="K26" s="31">
        <v>142</v>
      </c>
      <c r="L26" s="30">
        <v>142</v>
      </c>
      <c r="M26" s="31">
        <v>6541</v>
      </c>
      <c r="N26" s="30">
        <v>295</v>
      </c>
      <c r="O26" s="30">
        <v>6246</v>
      </c>
      <c r="P26" s="30">
        <v>355</v>
      </c>
      <c r="Q26" s="28">
        <v>0.2</v>
      </c>
      <c r="R26" s="17">
        <v>11.3</v>
      </c>
      <c r="S26" s="17">
        <v>20.5</v>
      </c>
      <c r="T26" s="17">
        <v>67.4</v>
      </c>
      <c r="U26" s="37" t="s">
        <v>69</v>
      </c>
    </row>
    <row r="27" spans="1:21" ht="26.25" customHeight="1">
      <c r="A27" s="45" t="s">
        <v>86</v>
      </c>
      <c r="B27" s="44">
        <v>44091</v>
      </c>
      <c r="C27" s="31">
        <v>26571</v>
      </c>
      <c r="D27" s="30">
        <v>10171</v>
      </c>
      <c r="E27" s="30">
        <v>165</v>
      </c>
      <c r="F27" s="30">
        <v>16235</v>
      </c>
      <c r="G27" s="31">
        <v>9746</v>
      </c>
      <c r="H27" s="30">
        <v>5528</v>
      </c>
      <c r="I27" s="30">
        <v>4137</v>
      </c>
      <c r="J27" s="30">
        <v>81</v>
      </c>
      <c r="K27" s="31">
        <v>344</v>
      </c>
      <c r="L27" s="30">
        <v>344</v>
      </c>
      <c r="M27" s="31">
        <v>7193</v>
      </c>
      <c r="N27" s="30">
        <v>208</v>
      </c>
      <c r="O27" s="30">
        <v>6985</v>
      </c>
      <c r="P27" s="30">
        <v>237</v>
      </c>
      <c r="Q27" s="28">
        <v>0.8</v>
      </c>
      <c r="R27" s="17">
        <v>16.3</v>
      </c>
      <c r="S27" s="17">
        <v>22.1</v>
      </c>
      <c r="T27" s="17">
        <v>60.3</v>
      </c>
      <c r="U27" s="37" t="s">
        <v>70</v>
      </c>
    </row>
    <row r="28" spans="1:21" ht="26.25" customHeight="1">
      <c r="A28" s="45" t="s">
        <v>87</v>
      </c>
      <c r="B28" s="44">
        <v>51966</v>
      </c>
      <c r="C28" s="31">
        <v>28535</v>
      </c>
      <c r="D28" s="30">
        <v>11504</v>
      </c>
      <c r="E28" s="30">
        <v>307</v>
      </c>
      <c r="F28" s="30">
        <v>16724</v>
      </c>
      <c r="G28" s="31">
        <v>11445</v>
      </c>
      <c r="H28" s="30">
        <v>6271</v>
      </c>
      <c r="I28" s="30">
        <v>5110</v>
      </c>
      <c r="J28" s="30">
        <v>64</v>
      </c>
      <c r="K28" s="31">
        <v>707</v>
      </c>
      <c r="L28" s="30">
        <v>707</v>
      </c>
      <c r="M28" s="31">
        <v>11005</v>
      </c>
      <c r="N28" s="30">
        <v>239</v>
      </c>
      <c r="O28" s="30">
        <v>10766</v>
      </c>
      <c r="P28" s="30">
        <v>274</v>
      </c>
      <c r="Q28" s="28">
        <v>1.4</v>
      </c>
      <c r="R28" s="17">
        <v>21.2</v>
      </c>
      <c r="S28" s="33">
        <v>22</v>
      </c>
      <c r="T28" s="17">
        <v>54.9</v>
      </c>
      <c r="U28" s="37" t="s">
        <v>71</v>
      </c>
    </row>
    <row r="29" spans="1:21" ht="26.25" customHeight="1">
      <c r="A29" s="45" t="s">
        <v>88</v>
      </c>
      <c r="B29" s="44">
        <v>69755</v>
      </c>
      <c r="C29" s="31">
        <v>33399</v>
      </c>
      <c r="D29" s="30">
        <v>11363</v>
      </c>
      <c r="E29" s="30">
        <v>581</v>
      </c>
      <c r="F29" s="30">
        <v>21455</v>
      </c>
      <c r="G29" s="31">
        <v>17146</v>
      </c>
      <c r="H29" s="30">
        <v>9302</v>
      </c>
      <c r="I29" s="30">
        <v>7768</v>
      </c>
      <c r="J29" s="30">
        <v>76</v>
      </c>
      <c r="K29" s="31">
        <v>1108</v>
      </c>
      <c r="L29" s="30">
        <v>1108</v>
      </c>
      <c r="M29" s="31">
        <v>17702</v>
      </c>
      <c r="N29" s="30">
        <v>402</v>
      </c>
      <c r="O29" s="30">
        <v>17300</v>
      </c>
      <c r="P29" s="30">
        <v>400</v>
      </c>
      <c r="Q29" s="28">
        <v>1.6</v>
      </c>
      <c r="R29" s="17">
        <v>25.4</v>
      </c>
      <c r="S29" s="17">
        <v>24.6</v>
      </c>
      <c r="T29" s="17">
        <v>47.9</v>
      </c>
      <c r="U29" s="37" t="s">
        <v>72</v>
      </c>
    </row>
    <row r="30" spans="1:21" ht="26.25" customHeight="1">
      <c r="A30" s="45" t="s">
        <v>89</v>
      </c>
      <c r="B30" s="44">
        <v>87754</v>
      </c>
      <c r="C30" s="31">
        <v>36159</v>
      </c>
      <c r="D30" s="30">
        <v>9941</v>
      </c>
      <c r="E30" s="30">
        <v>969</v>
      </c>
      <c r="F30" s="30">
        <v>25249</v>
      </c>
      <c r="G30" s="31">
        <v>25012</v>
      </c>
      <c r="H30" s="30">
        <v>13584</v>
      </c>
      <c r="I30" s="30">
        <v>11344</v>
      </c>
      <c r="J30" s="30">
        <v>84</v>
      </c>
      <c r="K30" s="31">
        <v>1781</v>
      </c>
      <c r="L30" s="30">
        <v>1781</v>
      </c>
      <c r="M30" s="31">
        <v>24359</v>
      </c>
      <c r="N30" s="30">
        <v>503</v>
      </c>
      <c r="O30" s="30">
        <v>23856</v>
      </c>
      <c r="P30" s="30">
        <v>443</v>
      </c>
      <c r="Q30" s="46">
        <v>2</v>
      </c>
      <c r="R30" s="17">
        <v>27.8</v>
      </c>
      <c r="S30" s="17">
        <v>28.5</v>
      </c>
      <c r="T30" s="17">
        <v>41.2</v>
      </c>
      <c r="U30" s="37" t="s">
        <v>73</v>
      </c>
    </row>
    <row r="31" spans="1:21" ht="26.25" customHeight="1">
      <c r="A31" s="45" t="s">
        <v>90</v>
      </c>
      <c r="B31" s="44">
        <v>69987</v>
      </c>
      <c r="C31" s="31">
        <v>24868</v>
      </c>
      <c r="D31" s="30">
        <v>6235</v>
      </c>
      <c r="E31" s="30">
        <v>953</v>
      </c>
      <c r="F31" s="30">
        <v>17680</v>
      </c>
      <c r="G31" s="31">
        <v>20990</v>
      </c>
      <c r="H31" s="30">
        <v>10652</v>
      </c>
      <c r="I31" s="30">
        <v>10261</v>
      </c>
      <c r="J31" s="30">
        <v>77</v>
      </c>
      <c r="K31" s="31">
        <v>2333</v>
      </c>
      <c r="L31" s="30">
        <v>2333</v>
      </c>
      <c r="M31" s="31">
        <v>21467</v>
      </c>
      <c r="N31" s="30">
        <v>329</v>
      </c>
      <c r="O31" s="30">
        <v>21138</v>
      </c>
      <c r="P31" s="30">
        <v>329</v>
      </c>
      <c r="Q31" s="28">
        <v>3.3</v>
      </c>
      <c r="R31" s="17">
        <v>30.7</v>
      </c>
      <c r="S31" s="33">
        <v>30</v>
      </c>
      <c r="T31" s="17">
        <v>35.5</v>
      </c>
      <c r="U31" s="37" t="s">
        <v>74</v>
      </c>
    </row>
    <row r="32" spans="1:21" ht="26.25" customHeight="1">
      <c r="A32" s="45" t="s">
        <v>91</v>
      </c>
      <c r="B32" s="44">
        <v>50936</v>
      </c>
      <c r="C32" s="31">
        <v>14780</v>
      </c>
      <c r="D32" s="30">
        <v>3779</v>
      </c>
      <c r="E32" s="30">
        <v>841</v>
      </c>
      <c r="F32" s="30">
        <v>10160</v>
      </c>
      <c r="G32" s="31">
        <v>15273</v>
      </c>
      <c r="H32" s="30">
        <v>7090</v>
      </c>
      <c r="I32" s="30">
        <v>8139</v>
      </c>
      <c r="J32" s="30">
        <v>44</v>
      </c>
      <c r="K32" s="31">
        <v>4008</v>
      </c>
      <c r="L32" s="30">
        <v>4008</v>
      </c>
      <c r="M32" s="31">
        <v>16660</v>
      </c>
      <c r="N32" s="30">
        <v>156</v>
      </c>
      <c r="O32" s="30">
        <v>16504</v>
      </c>
      <c r="P32" s="30">
        <v>215</v>
      </c>
      <c r="Q32" s="28">
        <v>7.9</v>
      </c>
      <c r="R32" s="17">
        <v>32.7</v>
      </c>
      <c r="S32" s="33">
        <v>30</v>
      </c>
      <c r="T32" s="33">
        <v>29</v>
      </c>
      <c r="U32" s="37" t="s">
        <v>75</v>
      </c>
    </row>
    <row r="33" spans="1:21" ht="26.25" customHeight="1">
      <c r="A33" s="45" t="s">
        <v>92</v>
      </c>
      <c r="B33" s="44">
        <v>34788</v>
      </c>
      <c r="C33" s="31">
        <v>7814</v>
      </c>
      <c r="D33" s="30">
        <v>1818</v>
      </c>
      <c r="E33" s="30">
        <v>812</v>
      </c>
      <c r="F33" s="30">
        <v>5184</v>
      </c>
      <c r="G33" s="31">
        <v>9494</v>
      </c>
      <c r="H33" s="30">
        <v>4639</v>
      </c>
      <c r="I33" s="30">
        <v>4825</v>
      </c>
      <c r="J33" s="30">
        <v>30</v>
      </c>
      <c r="K33" s="31">
        <v>7682</v>
      </c>
      <c r="L33" s="30">
        <v>7682</v>
      </c>
      <c r="M33" s="31">
        <v>9600</v>
      </c>
      <c r="N33" s="30">
        <v>66</v>
      </c>
      <c r="O33" s="30">
        <v>9534</v>
      </c>
      <c r="P33" s="30">
        <v>198</v>
      </c>
      <c r="Q33" s="28">
        <v>22.1</v>
      </c>
      <c r="R33" s="17">
        <v>27.6</v>
      </c>
      <c r="S33" s="17">
        <v>27.3</v>
      </c>
      <c r="T33" s="17">
        <v>22.5</v>
      </c>
      <c r="U33" s="37" t="s">
        <v>76</v>
      </c>
    </row>
    <row r="34" spans="1:21" ht="26.25" customHeight="1">
      <c r="A34" s="45" t="s">
        <v>93</v>
      </c>
      <c r="B34" s="44">
        <v>24202</v>
      </c>
      <c r="C34" s="31">
        <v>4596</v>
      </c>
      <c r="D34" s="30">
        <v>1121</v>
      </c>
      <c r="E34" s="30">
        <v>708</v>
      </c>
      <c r="F34" s="30">
        <v>2767</v>
      </c>
      <c r="G34" s="31">
        <v>5758</v>
      </c>
      <c r="H34" s="30">
        <v>3395</v>
      </c>
      <c r="I34" s="30">
        <v>2353</v>
      </c>
      <c r="J34" s="30">
        <v>10</v>
      </c>
      <c r="K34" s="31">
        <v>9156</v>
      </c>
      <c r="L34" s="30">
        <v>9156</v>
      </c>
      <c r="M34" s="31">
        <v>4553</v>
      </c>
      <c r="N34" s="30">
        <v>22</v>
      </c>
      <c r="O34" s="30">
        <v>4531</v>
      </c>
      <c r="P34" s="30">
        <v>139</v>
      </c>
      <c r="Q34" s="28">
        <v>37.8</v>
      </c>
      <c r="R34" s="17">
        <v>18.8</v>
      </c>
      <c r="S34" s="17">
        <v>23.8</v>
      </c>
      <c r="T34" s="33">
        <v>19</v>
      </c>
      <c r="U34" s="37" t="s">
        <v>77</v>
      </c>
    </row>
    <row r="35" spans="1:21" ht="26.25" customHeight="1">
      <c r="A35" s="45" t="s">
        <v>94</v>
      </c>
      <c r="B35" s="44">
        <v>14640</v>
      </c>
      <c r="C35" s="31">
        <v>2360</v>
      </c>
      <c r="D35" s="30">
        <v>625</v>
      </c>
      <c r="E35" s="30">
        <v>496</v>
      </c>
      <c r="F35" s="30">
        <v>1239</v>
      </c>
      <c r="G35" s="31">
        <v>3445</v>
      </c>
      <c r="H35" s="30">
        <v>2353</v>
      </c>
      <c r="I35" s="30">
        <v>1088</v>
      </c>
      <c r="J35" s="30">
        <v>4</v>
      </c>
      <c r="K35" s="31">
        <v>6700</v>
      </c>
      <c r="L35" s="30">
        <v>6700</v>
      </c>
      <c r="M35" s="31">
        <v>2052</v>
      </c>
      <c r="N35" s="30">
        <v>4</v>
      </c>
      <c r="O35" s="30">
        <v>2048</v>
      </c>
      <c r="P35" s="30">
        <v>83</v>
      </c>
      <c r="Q35" s="28">
        <v>45.8</v>
      </c>
      <c r="R35" s="33">
        <v>14</v>
      </c>
      <c r="S35" s="17">
        <v>23.5</v>
      </c>
      <c r="T35" s="17">
        <v>16.1</v>
      </c>
      <c r="U35" s="37" t="s">
        <v>78</v>
      </c>
    </row>
    <row r="36" spans="1:21" ht="26.25" customHeight="1">
      <c r="A36" s="45" t="s">
        <v>95</v>
      </c>
      <c r="B36" s="44">
        <v>6727</v>
      </c>
      <c r="C36" s="31">
        <v>865</v>
      </c>
      <c r="D36" s="30">
        <v>257</v>
      </c>
      <c r="E36" s="30">
        <v>232</v>
      </c>
      <c r="F36" s="30">
        <v>376</v>
      </c>
      <c r="G36" s="31">
        <v>1731</v>
      </c>
      <c r="H36" s="30">
        <v>1282</v>
      </c>
      <c r="I36" s="30">
        <v>446</v>
      </c>
      <c r="J36" s="30">
        <v>3</v>
      </c>
      <c r="K36" s="31">
        <v>3281</v>
      </c>
      <c r="L36" s="30">
        <v>3281</v>
      </c>
      <c r="M36" s="31">
        <v>793</v>
      </c>
      <c r="N36" s="56" t="s">
        <v>0</v>
      </c>
      <c r="O36" s="30">
        <v>793</v>
      </c>
      <c r="P36" s="30">
        <v>57</v>
      </c>
      <c r="Q36" s="28">
        <v>48.8</v>
      </c>
      <c r="R36" s="17">
        <v>11.8</v>
      </c>
      <c r="S36" s="17">
        <v>25.7</v>
      </c>
      <c r="T36" s="17">
        <v>12.9</v>
      </c>
      <c r="U36" s="37" t="s">
        <v>79</v>
      </c>
    </row>
    <row r="37" spans="1:21" ht="26.25" customHeight="1">
      <c r="A37" s="45" t="s">
        <v>96</v>
      </c>
      <c r="B37" s="44">
        <v>2796</v>
      </c>
      <c r="C37" s="31">
        <v>361</v>
      </c>
      <c r="D37" s="30">
        <v>119</v>
      </c>
      <c r="E37" s="30">
        <v>140</v>
      </c>
      <c r="F37" s="30">
        <v>102</v>
      </c>
      <c r="G37" s="31">
        <v>824</v>
      </c>
      <c r="H37" s="30">
        <v>670</v>
      </c>
      <c r="I37" s="30">
        <v>154</v>
      </c>
      <c r="J37" s="56" t="s">
        <v>0</v>
      </c>
      <c r="K37" s="31">
        <v>1315</v>
      </c>
      <c r="L37" s="30">
        <v>1315</v>
      </c>
      <c r="M37" s="31">
        <v>262</v>
      </c>
      <c r="N37" s="56" t="s">
        <v>0</v>
      </c>
      <c r="O37" s="30">
        <v>262</v>
      </c>
      <c r="P37" s="30">
        <v>34</v>
      </c>
      <c r="Q37" s="46">
        <v>47</v>
      </c>
      <c r="R37" s="17">
        <v>9.4</v>
      </c>
      <c r="S37" s="17">
        <v>29.5</v>
      </c>
      <c r="T37" s="17">
        <v>12.9</v>
      </c>
      <c r="U37" s="37" t="s">
        <v>80</v>
      </c>
    </row>
    <row r="38" spans="1:21" ht="26.25" customHeight="1">
      <c r="A38" s="49" t="s">
        <v>97</v>
      </c>
      <c r="B38" s="50">
        <v>864</v>
      </c>
      <c r="C38" s="22">
        <v>122</v>
      </c>
      <c r="D38" s="39">
        <v>51</v>
      </c>
      <c r="E38" s="39">
        <v>46</v>
      </c>
      <c r="F38" s="39">
        <v>25</v>
      </c>
      <c r="G38" s="22">
        <v>313</v>
      </c>
      <c r="H38" s="39">
        <v>273</v>
      </c>
      <c r="I38" s="39">
        <v>40</v>
      </c>
      <c r="J38" s="64" t="s">
        <v>0</v>
      </c>
      <c r="K38" s="22">
        <v>352</v>
      </c>
      <c r="L38" s="39">
        <v>352</v>
      </c>
      <c r="M38" s="22">
        <v>67</v>
      </c>
      <c r="N38" s="64" t="s">
        <v>0</v>
      </c>
      <c r="O38" s="39">
        <v>67</v>
      </c>
      <c r="P38" s="39">
        <v>10</v>
      </c>
      <c r="Q38" s="24">
        <v>40.7</v>
      </c>
      <c r="R38" s="23">
        <v>7.8</v>
      </c>
      <c r="S38" s="23">
        <v>36.2</v>
      </c>
      <c r="T38" s="23">
        <v>14.1</v>
      </c>
      <c r="U38" s="42" t="s">
        <v>81</v>
      </c>
    </row>
    <row r="45" ht="13.5">
      <c r="U45" s="23"/>
    </row>
    <row r="46" ht="13.5">
      <c r="T46" s="47"/>
    </row>
    <row r="47" ht="13.5">
      <c r="T47" s="47"/>
    </row>
    <row r="109" ht="13.5">
      <c r="T109" s="47"/>
    </row>
    <row r="138" ht="13.5">
      <c r="T138" s="47"/>
    </row>
    <row r="200" ht="13.5">
      <c r="T200" s="47"/>
    </row>
    <row r="262" ht="13.5">
      <c r="T262" s="47"/>
    </row>
  </sheetData>
  <mergeCells count="7">
    <mergeCell ref="T2:U2"/>
    <mergeCell ref="Q3:T3"/>
    <mergeCell ref="C3:F3"/>
    <mergeCell ref="G3:J3"/>
    <mergeCell ref="K3:L3"/>
    <mergeCell ref="M3:O3"/>
    <mergeCell ref="P3:P4"/>
  </mergeCells>
  <printOptions/>
  <pageMargins left="0.75" right="0.75" top="1" bottom="1" header="0.512" footer="0.512"/>
  <pageSetup horizontalDpi="600" verticalDpi="6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8"/>
  <sheetViews>
    <sheetView zoomScaleSheetLayoutView="25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1.50390625" style="47" customWidth="1"/>
    <col min="2" max="6" width="10.25390625" style="17" customWidth="1"/>
    <col min="7" max="7" width="10.50390625" style="17" customWidth="1"/>
    <col min="8" max="16" width="10.25390625" style="17" customWidth="1"/>
    <col min="17" max="20" width="10.00390625" style="17" customWidth="1"/>
    <col min="21" max="21" width="10.75390625" style="47" customWidth="1"/>
    <col min="22" max="16384" width="9.00390625" style="79" customWidth="1"/>
  </cols>
  <sheetData>
    <row r="1" ht="14.25">
      <c r="A1" s="140" t="s">
        <v>352</v>
      </c>
    </row>
    <row r="2" spans="1:21" ht="13.5">
      <c r="A2" s="80"/>
      <c r="T2" s="264" t="s">
        <v>265</v>
      </c>
      <c r="U2" s="264"/>
    </row>
    <row r="3" spans="1:21" s="196" customFormat="1" ht="27">
      <c r="A3" s="191"/>
      <c r="B3" s="192" t="s">
        <v>51</v>
      </c>
      <c r="C3" s="265" t="s">
        <v>52</v>
      </c>
      <c r="D3" s="266"/>
      <c r="E3" s="266"/>
      <c r="F3" s="268"/>
      <c r="G3" s="265" t="s">
        <v>53</v>
      </c>
      <c r="H3" s="266"/>
      <c r="I3" s="266"/>
      <c r="J3" s="268"/>
      <c r="K3" s="265" t="s">
        <v>54</v>
      </c>
      <c r="L3" s="266"/>
      <c r="M3" s="265" t="s">
        <v>55</v>
      </c>
      <c r="N3" s="266"/>
      <c r="O3" s="268"/>
      <c r="P3" s="193" t="s">
        <v>56</v>
      </c>
      <c r="Q3" s="265" t="s">
        <v>266</v>
      </c>
      <c r="R3" s="266"/>
      <c r="S3" s="266"/>
      <c r="T3" s="267"/>
      <c r="U3" s="195"/>
    </row>
    <row r="4" spans="1:21" s="196" customFormat="1" ht="40.5">
      <c r="A4" s="189" t="s">
        <v>346</v>
      </c>
      <c r="B4" s="197"/>
      <c r="C4" s="198" t="s">
        <v>51</v>
      </c>
      <c r="D4" s="201" t="s">
        <v>354</v>
      </c>
      <c r="E4" s="201" t="s">
        <v>58</v>
      </c>
      <c r="F4" s="201" t="s">
        <v>59</v>
      </c>
      <c r="G4" s="198" t="s">
        <v>51</v>
      </c>
      <c r="H4" s="201" t="s">
        <v>60</v>
      </c>
      <c r="I4" s="201" t="s">
        <v>61</v>
      </c>
      <c r="J4" s="201" t="s">
        <v>62</v>
      </c>
      <c r="K4" s="198" t="s">
        <v>51</v>
      </c>
      <c r="L4" s="202" t="s">
        <v>63</v>
      </c>
      <c r="M4" s="198" t="s">
        <v>51</v>
      </c>
      <c r="N4" s="201" t="s">
        <v>64</v>
      </c>
      <c r="O4" s="203" t="s">
        <v>65</v>
      </c>
      <c r="P4" s="194"/>
      <c r="Q4" s="204" t="s">
        <v>54</v>
      </c>
      <c r="R4" s="204" t="s">
        <v>267</v>
      </c>
      <c r="S4" s="204" t="s">
        <v>268</v>
      </c>
      <c r="T4" s="204" t="s">
        <v>269</v>
      </c>
      <c r="U4" s="194" t="s">
        <v>345</v>
      </c>
    </row>
    <row r="5" spans="1:21" s="81" customFormat="1" ht="13.5">
      <c r="A5" s="82"/>
      <c r="B5" s="25"/>
      <c r="C5" s="5"/>
      <c r="D5" s="26"/>
      <c r="E5" s="26"/>
      <c r="F5" s="26"/>
      <c r="G5" s="5"/>
      <c r="H5" s="26"/>
      <c r="I5" s="26"/>
      <c r="J5" s="26"/>
      <c r="K5" s="5"/>
      <c r="L5" s="26"/>
      <c r="M5" s="5"/>
      <c r="N5" s="26"/>
      <c r="O5" s="27"/>
      <c r="P5" s="47"/>
      <c r="Q5" s="83"/>
      <c r="R5" s="26"/>
      <c r="S5" s="26"/>
      <c r="T5" s="26"/>
      <c r="U5" s="21"/>
    </row>
    <row r="6" spans="1:21" ht="17.25" customHeight="1">
      <c r="A6" s="82" t="s">
        <v>270</v>
      </c>
      <c r="B6" s="31">
        <f aca="true" t="shared" si="0" ref="B6:P6">B8+B9</f>
        <v>1428326</v>
      </c>
      <c r="C6" s="31">
        <f t="shared" si="0"/>
        <v>507209</v>
      </c>
      <c r="D6" s="31">
        <f t="shared" si="0"/>
        <v>193049</v>
      </c>
      <c r="E6" s="31">
        <f t="shared" si="0"/>
        <v>41217</v>
      </c>
      <c r="F6" s="31">
        <f t="shared" si="0"/>
        <v>272943</v>
      </c>
      <c r="G6" s="31">
        <f t="shared" si="0"/>
        <v>364905</v>
      </c>
      <c r="H6" s="31">
        <f t="shared" si="0"/>
        <v>216980</v>
      </c>
      <c r="I6" s="31">
        <f t="shared" si="0"/>
        <v>120165</v>
      </c>
      <c r="J6" s="31">
        <f t="shared" si="0"/>
        <v>27760</v>
      </c>
      <c r="K6" s="31">
        <f t="shared" si="0"/>
        <v>65671</v>
      </c>
      <c r="L6" s="31">
        <f t="shared" si="0"/>
        <v>65671</v>
      </c>
      <c r="M6" s="31">
        <f t="shared" si="0"/>
        <v>475120</v>
      </c>
      <c r="N6" s="31">
        <f t="shared" si="0"/>
        <v>53203</v>
      </c>
      <c r="O6" s="31">
        <f t="shared" si="0"/>
        <v>421917</v>
      </c>
      <c r="P6" s="31">
        <f t="shared" si="0"/>
        <v>15421</v>
      </c>
      <c r="Q6" s="46">
        <f>L6/B6*100</f>
        <v>4.597759895149987</v>
      </c>
      <c r="R6" s="33">
        <f>M6/B6*100</f>
        <v>33.264114774918326</v>
      </c>
      <c r="S6" s="33">
        <f>G6/B6*100</f>
        <v>25.547739101577648</v>
      </c>
      <c r="T6" s="33">
        <f>C6/B6*100</f>
        <v>35.51073074354174</v>
      </c>
      <c r="U6" s="28" t="s">
        <v>270</v>
      </c>
    </row>
    <row r="7" spans="1:21" ht="17.25" customHeight="1">
      <c r="A7" s="82"/>
      <c r="C7" s="5"/>
      <c r="D7" s="26"/>
      <c r="E7" s="26"/>
      <c r="F7" s="26"/>
      <c r="G7" s="5"/>
      <c r="H7" s="26"/>
      <c r="I7" s="26"/>
      <c r="J7" s="26"/>
      <c r="K7" s="5"/>
      <c r="L7" s="26"/>
      <c r="M7" s="5"/>
      <c r="N7" s="26"/>
      <c r="O7" s="27"/>
      <c r="Q7" s="46"/>
      <c r="R7" s="33"/>
      <c r="S7" s="33"/>
      <c r="T7" s="33"/>
      <c r="U7" s="28"/>
    </row>
    <row r="8" spans="1:21" ht="17.25" customHeight="1">
      <c r="A8" s="82" t="s">
        <v>271</v>
      </c>
      <c r="B8" s="31">
        <f aca="true" t="shared" si="1" ref="B8:P8">B11+B21+B22+B23+B24+B25+B26+B27+B28+B29+B30+B31+B32</f>
        <v>1122626</v>
      </c>
      <c r="C8" s="31">
        <f t="shared" si="1"/>
        <v>415645</v>
      </c>
      <c r="D8" s="31">
        <f t="shared" si="1"/>
        <v>158792</v>
      </c>
      <c r="E8" s="31">
        <f t="shared" si="1"/>
        <v>33607</v>
      </c>
      <c r="F8" s="31">
        <f t="shared" si="1"/>
        <v>223246</v>
      </c>
      <c r="G8" s="31">
        <f t="shared" si="1"/>
        <v>302073</v>
      </c>
      <c r="H8" s="31">
        <f t="shared" si="1"/>
        <v>183350</v>
      </c>
      <c r="I8" s="31">
        <f t="shared" si="1"/>
        <v>96896</v>
      </c>
      <c r="J8" s="31">
        <f t="shared" si="1"/>
        <v>21827</v>
      </c>
      <c r="K8" s="31">
        <f t="shared" si="1"/>
        <v>27467</v>
      </c>
      <c r="L8" s="31">
        <f t="shared" si="1"/>
        <v>27467</v>
      </c>
      <c r="M8" s="31">
        <f t="shared" si="1"/>
        <v>362726</v>
      </c>
      <c r="N8" s="31">
        <f t="shared" si="1"/>
        <v>40243</v>
      </c>
      <c r="O8" s="31">
        <f t="shared" si="1"/>
        <v>322483</v>
      </c>
      <c r="P8" s="31">
        <f t="shared" si="1"/>
        <v>14715</v>
      </c>
      <c r="Q8" s="46">
        <f>L8/B8*100</f>
        <v>2.446674137246064</v>
      </c>
      <c r="R8" s="33">
        <f>M8/B8*100</f>
        <v>32.310493432363046</v>
      </c>
      <c r="S8" s="33">
        <f>G8/B8*100</f>
        <v>26.907714590611654</v>
      </c>
      <c r="T8" s="33">
        <f>C8/B8*100</f>
        <v>37.02435183222195</v>
      </c>
      <c r="U8" s="28" t="s">
        <v>271</v>
      </c>
    </row>
    <row r="9" spans="1:21" ht="17.25" customHeight="1">
      <c r="A9" s="82" t="s">
        <v>272</v>
      </c>
      <c r="B9" s="31">
        <f aca="true" t="shared" si="2" ref="B9:P9">B34+B45+B55+B64+B72+B79+B91+B96+B101+B105+B108+B111+B117+B122+B130</f>
        <v>305700</v>
      </c>
      <c r="C9" s="31">
        <f t="shared" si="2"/>
        <v>91564</v>
      </c>
      <c r="D9" s="31">
        <f t="shared" si="2"/>
        <v>34257</v>
      </c>
      <c r="E9" s="31">
        <f t="shared" si="2"/>
        <v>7610</v>
      </c>
      <c r="F9" s="31">
        <f t="shared" si="2"/>
        <v>49697</v>
      </c>
      <c r="G9" s="31">
        <f t="shared" si="2"/>
        <v>62832</v>
      </c>
      <c r="H9" s="31">
        <f t="shared" si="2"/>
        <v>33630</v>
      </c>
      <c r="I9" s="31">
        <f t="shared" si="2"/>
        <v>23269</v>
      </c>
      <c r="J9" s="31">
        <f t="shared" si="2"/>
        <v>5933</v>
      </c>
      <c r="K9" s="31">
        <f t="shared" si="2"/>
        <v>38204</v>
      </c>
      <c r="L9" s="31">
        <f t="shared" si="2"/>
        <v>38204</v>
      </c>
      <c r="M9" s="31">
        <f t="shared" si="2"/>
        <v>112394</v>
      </c>
      <c r="N9" s="31">
        <f t="shared" si="2"/>
        <v>12960</v>
      </c>
      <c r="O9" s="31">
        <f t="shared" si="2"/>
        <v>99434</v>
      </c>
      <c r="P9" s="31">
        <f t="shared" si="2"/>
        <v>706</v>
      </c>
      <c r="Q9" s="46">
        <f>L9/B9*100</f>
        <v>12.497219496238142</v>
      </c>
      <c r="R9" s="33">
        <f>M9/B9*100</f>
        <v>36.766110565914296</v>
      </c>
      <c r="S9" s="33">
        <f>G9/B9*100</f>
        <v>20.553483807654562</v>
      </c>
      <c r="T9" s="33">
        <f>C9/B9*100</f>
        <v>29.952240758913966</v>
      </c>
      <c r="U9" s="28" t="s">
        <v>272</v>
      </c>
    </row>
    <row r="10" spans="1:21" ht="17.25" customHeight="1">
      <c r="A10" s="82"/>
      <c r="C10" s="5"/>
      <c r="D10" s="26"/>
      <c r="E10" s="26"/>
      <c r="F10" s="26"/>
      <c r="G10" s="5"/>
      <c r="H10" s="26"/>
      <c r="I10" s="26"/>
      <c r="J10" s="26"/>
      <c r="K10" s="5"/>
      <c r="L10" s="26"/>
      <c r="M10" s="5"/>
      <c r="N10" s="26"/>
      <c r="O10" s="27"/>
      <c r="Q10" s="46"/>
      <c r="R10" s="33"/>
      <c r="S10" s="33"/>
      <c r="T10" s="33"/>
      <c r="U10" s="28"/>
    </row>
    <row r="11" spans="1:21" ht="17.25" customHeight="1">
      <c r="A11" s="82" t="s">
        <v>273</v>
      </c>
      <c r="B11" s="30">
        <v>565487</v>
      </c>
      <c r="C11" s="31">
        <f aca="true" t="shared" si="3" ref="C11:C19">SUM(D11:F11)</f>
        <v>224338</v>
      </c>
      <c r="D11" s="30">
        <v>82164</v>
      </c>
      <c r="E11" s="30">
        <v>18320</v>
      </c>
      <c r="F11" s="30">
        <v>123854</v>
      </c>
      <c r="G11" s="31">
        <f aca="true" t="shared" si="4" ref="G11:G19">SUM(H11:J11)</f>
        <v>163742</v>
      </c>
      <c r="H11" s="30">
        <v>104139</v>
      </c>
      <c r="I11" s="30">
        <v>50447</v>
      </c>
      <c r="J11" s="30">
        <v>9156</v>
      </c>
      <c r="K11" s="31">
        <f aca="true" t="shared" si="5" ref="K11:K19">SUM(L11:L11)</f>
        <v>7511</v>
      </c>
      <c r="L11" s="30">
        <v>7511</v>
      </c>
      <c r="M11" s="31">
        <f aca="true" t="shared" si="6" ref="M11:M19">SUM(N11:O11)</f>
        <v>160000</v>
      </c>
      <c r="N11" s="30">
        <v>20815</v>
      </c>
      <c r="O11" s="30">
        <v>139185</v>
      </c>
      <c r="P11" s="30">
        <v>9896</v>
      </c>
      <c r="Q11" s="46">
        <f aca="true" t="shared" si="7" ref="Q11:Q19">L11/B11*100</f>
        <v>1.3282356623582858</v>
      </c>
      <c r="R11" s="33">
        <f aca="true" t="shared" si="8" ref="R11:R19">M11/B11*100</f>
        <v>28.294195976211654</v>
      </c>
      <c r="S11" s="33">
        <f aca="true" t="shared" si="9" ref="S11:S19">G11/B11*100</f>
        <v>28.955926484605303</v>
      </c>
      <c r="T11" s="33">
        <f aca="true" t="shared" si="10" ref="T11:T19">C11/B11*100</f>
        <v>39.67164585569606</v>
      </c>
      <c r="U11" s="28" t="s">
        <v>273</v>
      </c>
    </row>
    <row r="12" spans="1:21" ht="17.25" customHeight="1">
      <c r="A12" s="6" t="s">
        <v>274</v>
      </c>
      <c r="B12" s="30">
        <v>65177</v>
      </c>
      <c r="C12" s="31">
        <f t="shared" si="3"/>
        <v>27106</v>
      </c>
      <c r="D12" s="30">
        <v>9664</v>
      </c>
      <c r="E12" s="30">
        <v>2799</v>
      </c>
      <c r="F12" s="30">
        <v>14643</v>
      </c>
      <c r="G12" s="31">
        <f t="shared" si="4"/>
        <v>22522</v>
      </c>
      <c r="H12" s="30">
        <v>13148</v>
      </c>
      <c r="I12" s="30">
        <v>8378</v>
      </c>
      <c r="J12" s="30">
        <v>996</v>
      </c>
      <c r="K12" s="31">
        <f t="shared" si="5"/>
        <v>185</v>
      </c>
      <c r="L12" s="30">
        <v>185</v>
      </c>
      <c r="M12" s="31">
        <f t="shared" si="6"/>
        <v>13753</v>
      </c>
      <c r="N12" s="30">
        <v>1939</v>
      </c>
      <c r="O12" s="30">
        <v>11814</v>
      </c>
      <c r="P12" s="30">
        <v>1611</v>
      </c>
      <c r="Q12" s="46">
        <f t="shared" si="7"/>
        <v>0.2838424597634135</v>
      </c>
      <c r="R12" s="33">
        <f t="shared" si="8"/>
        <v>21.101001887168785</v>
      </c>
      <c r="S12" s="33">
        <f t="shared" si="9"/>
        <v>34.55513447995459</v>
      </c>
      <c r="T12" s="33">
        <f t="shared" si="10"/>
        <v>41.58829034782208</v>
      </c>
      <c r="U12" s="7" t="s">
        <v>274</v>
      </c>
    </row>
    <row r="13" spans="1:21" ht="17.25" customHeight="1">
      <c r="A13" s="6" t="s">
        <v>275</v>
      </c>
      <c r="B13" s="30">
        <v>59933</v>
      </c>
      <c r="C13" s="31">
        <f t="shared" si="3"/>
        <v>25768</v>
      </c>
      <c r="D13" s="30">
        <v>9202</v>
      </c>
      <c r="E13" s="30">
        <v>2001</v>
      </c>
      <c r="F13" s="30">
        <v>14565</v>
      </c>
      <c r="G13" s="31">
        <f t="shared" si="4"/>
        <v>17479</v>
      </c>
      <c r="H13" s="30">
        <v>10892</v>
      </c>
      <c r="I13" s="30">
        <v>5630</v>
      </c>
      <c r="J13" s="30">
        <v>957</v>
      </c>
      <c r="K13" s="31">
        <f t="shared" si="5"/>
        <v>367</v>
      </c>
      <c r="L13" s="30">
        <v>367</v>
      </c>
      <c r="M13" s="31">
        <f t="shared" si="6"/>
        <v>15482</v>
      </c>
      <c r="N13" s="30">
        <v>2194</v>
      </c>
      <c r="O13" s="30">
        <v>13288</v>
      </c>
      <c r="P13" s="30">
        <v>837</v>
      </c>
      <c r="Q13" s="46">
        <f t="shared" si="7"/>
        <v>0.612350458011446</v>
      </c>
      <c r="R13" s="33">
        <f t="shared" si="8"/>
        <v>25.832179266847984</v>
      </c>
      <c r="S13" s="33">
        <f t="shared" si="9"/>
        <v>29.164233393956586</v>
      </c>
      <c r="T13" s="33">
        <f t="shared" si="10"/>
        <v>42.99467738975189</v>
      </c>
      <c r="U13" s="7" t="s">
        <v>275</v>
      </c>
    </row>
    <row r="14" spans="1:21" ht="17.25" customHeight="1">
      <c r="A14" s="6" t="s">
        <v>276</v>
      </c>
      <c r="B14" s="30">
        <v>69823</v>
      </c>
      <c r="C14" s="31">
        <f t="shared" si="3"/>
        <v>29537</v>
      </c>
      <c r="D14" s="30">
        <v>11476</v>
      </c>
      <c r="E14" s="30">
        <v>2341</v>
      </c>
      <c r="F14" s="30">
        <v>15720</v>
      </c>
      <c r="G14" s="31">
        <f t="shared" si="4"/>
        <v>19457</v>
      </c>
      <c r="H14" s="30">
        <v>11596</v>
      </c>
      <c r="I14" s="30">
        <v>6555</v>
      </c>
      <c r="J14" s="30">
        <v>1306</v>
      </c>
      <c r="K14" s="31">
        <f t="shared" si="5"/>
        <v>253</v>
      </c>
      <c r="L14" s="30">
        <v>253</v>
      </c>
      <c r="M14" s="31">
        <f t="shared" si="6"/>
        <v>19343</v>
      </c>
      <c r="N14" s="30">
        <v>2494</v>
      </c>
      <c r="O14" s="30">
        <v>16849</v>
      </c>
      <c r="P14" s="30">
        <v>1233</v>
      </c>
      <c r="Q14" s="46">
        <f t="shared" si="7"/>
        <v>0.36234478610200077</v>
      </c>
      <c r="R14" s="33">
        <f t="shared" si="8"/>
        <v>27.702905919252967</v>
      </c>
      <c r="S14" s="33">
        <f t="shared" si="9"/>
        <v>27.866175901923434</v>
      </c>
      <c r="T14" s="33">
        <f t="shared" si="10"/>
        <v>42.302679632785754</v>
      </c>
      <c r="U14" s="7" t="s">
        <v>276</v>
      </c>
    </row>
    <row r="15" spans="1:21" ht="17.25" customHeight="1">
      <c r="A15" s="6" t="s">
        <v>277</v>
      </c>
      <c r="B15" s="30">
        <v>90596</v>
      </c>
      <c r="C15" s="31">
        <f t="shared" si="3"/>
        <v>37703</v>
      </c>
      <c r="D15" s="30">
        <v>13215</v>
      </c>
      <c r="E15" s="30">
        <v>3568</v>
      </c>
      <c r="F15" s="30">
        <v>20920</v>
      </c>
      <c r="G15" s="31">
        <f t="shared" si="4"/>
        <v>28685</v>
      </c>
      <c r="H15" s="30">
        <v>19662</v>
      </c>
      <c r="I15" s="30">
        <v>7996</v>
      </c>
      <c r="J15" s="30">
        <v>1027</v>
      </c>
      <c r="K15" s="31">
        <f t="shared" si="5"/>
        <v>513</v>
      </c>
      <c r="L15" s="30">
        <v>513</v>
      </c>
      <c r="M15" s="31">
        <f t="shared" si="6"/>
        <v>21728</v>
      </c>
      <c r="N15" s="30">
        <v>2808</v>
      </c>
      <c r="O15" s="30">
        <v>18920</v>
      </c>
      <c r="P15" s="30">
        <v>1967</v>
      </c>
      <c r="Q15" s="46">
        <f t="shared" si="7"/>
        <v>0.5662501655702239</v>
      </c>
      <c r="R15" s="33">
        <f t="shared" si="8"/>
        <v>23.983398825555213</v>
      </c>
      <c r="S15" s="33">
        <f t="shared" si="9"/>
        <v>31.662545807761934</v>
      </c>
      <c r="T15" s="33">
        <f t="shared" si="10"/>
        <v>41.6166276656806</v>
      </c>
      <c r="U15" s="7" t="s">
        <v>277</v>
      </c>
    </row>
    <row r="16" spans="1:21" ht="17.25" customHeight="1">
      <c r="A16" s="6" t="s">
        <v>278</v>
      </c>
      <c r="B16" s="30">
        <v>102033</v>
      </c>
      <c r="C16" s="31">
        <f t="shared" si="3"/>
        <v>38018</v>
      </c>
      <c r="D16" s="30">
        <v>13964</v>
      </c>
      <c r="E16" s="30">
        <v>2625</v>
      </c>
      <c r="F16" s="30">
        <v>21429</v>
      </c>
      <c r="G16" s="31">
        <f t="shared" si="4"/>
        <v>29763</v>
      </c>
      <c r="H16" s="30">
        <v>20028</v>
      </c>
      <c r="I16" s="30">
        <v>8359</v>
      </c>
      <c r="J16" s="30">
        <v>1376</v>
      </c>
      <c r="K16" s="31">
        <f t="shared" si="5"/>
        <v>2116</v>
      </c>
      <c r="L16" s="30">
        <v>2116</v>
      </c>
      <c r="M16" s="31">
        <f t="shared" si="6"/>
        <v>30439</v>
      </c>
      <c r="N16" s="30">
        <v>3851</v>
      </c>
      <c r="O16" s="30">
        <v>26588</v>
      </c>
      <c r="P16" s="30">
        <v>1697</v>
      </c>
      <c r="Q16" s="46">
        <f t="shared" si="7"/>
        <v>2.0738388560563736</v>
      </c>
      <c r="R16" s="33">
        <f t="shared" si="8"/>
        <v>29.832505169896013</v>
      </c>
      <c r="S16" s="33">
        <f t="shared" si="9"/>
        <v>29.169974420040575</v>
      </c>
      <c r="T16" s="33">
        <f t="shared" si="10"/>
        <v>37.260494153852186</v>
      </c>
      <c r="U16" s="7" t="s">
        <v>278</v>
      </c>
    </row>
    <row r="17" spans="1:21" ht="17.25" customHeight="1">
      <c r="A17" s="6" t="s">
        <v>279</v>
      </c>
      <c r="B17" s="30">
        <v>77900</v>
      </c>
      <c r="C17" s="31">
        <f t="shared" si="3"/>
        <v>27304</v>
      </c>
      <c r="D17" s="30">
        <v>10243</v>
      </c>
      <c r="E17" s="30">
        <v>2066</v>
      </c>
      <c r="F17" s="30">
        <v>14995</v>
      </c>
      <c r="G17" s="31">
        <f t="shared" si="4"/>
        <v>18435</v>
      </c>
      <c r="H17" s="30">
        <v>11487</v>
      </c>
      <c r="I17" s="30">
        <v>5785</v>
      </c>
      <c r="J17" s="30">
        <v>1163</v>
      </c>
      <c r="K17" s="31">
        <f t="shared" si="5"/>
        <v>2697</v>
      </c>
      <c r="L17" s="30">
        <v>2697</v>
      </c>
      <c r="M17" s="31">
        <f t="shared" si="6"/>
        <v>28318</v>
      </c>
      <c r="N17" s="30">
        <v>3647</v>
      </c>
      <c r="O17" s="30">
        <v>24671</v>
      </c>
      <c r="P17" s="30">
        <v>1146</v>
      </c>
      <c r="Q17" s="46">
        <f t="shared" si="7"/>
        <v>3.4621309370988445</v>
      </c>
      <c r="R17" s="33">
        <f t="shared" si="8"/>
        <v>36.35173299101412</v>
      </c>
      <c r="S17" s="33">
        <f t="shared" si="9"/>
        <v>23.664955070603337</v>
      </c>
      <c r="T17" s="33">
        <f t="shared" si="10"/>
        <v>35.050064184852374</v>
      </c>
      <c r="U17" s="7" t="s">
        <v>279</v>
      </c>
    </row>
    <row r="18" spans="1:21" ht="17.25" customHeight="1">
      <c r="A18" s="6" t="s">
        <v>280</v>
      </c>
      <c r="B18" s="30">
        <v>38220</v>
      </c>
      <c r="C18" s="31">
        <f t="shared" si="3"/>
        <v>13948</v>
      </c>
      <c r="D18" s="30">
        <v>5156</v>
      </c>
      <c r="E18" s="30">
        <v>805</v>
      </c>
      <c r="F18" s="30">
        <v>7987</v>
      </c>
      <c r="G18" s="31">
        <f t="shared" si="4"/>
        <v>9434</v>
      </c>
      <c r="H18" s="30">
        <v>5217</v>
      </c>
      <c r="I18" s="30">
        <v>2693</v>
      </c>
      <c r="J18" s="30">
        <v>1524</v>
      </c>
      <c r="K18" s="31">
        <f t="shared" si="5"/>
        <v>663</v>
      </c>
      <c r="L18" s="30">
        <v>663</v>
      </c>
      <c r="M18" s="31">
        <f t="shared" si="6"/>
        <v>13827</v>
      </c>
      <c r="N18" s="30">
        <v>1712</v>
      </c>
      <c r="O18" s="30">
        <v>12115</v>
      </c>
      <c r="P18" s="30">
        <v>348</v>
      </c>
      <c r="Q18" s="46">
        <f t="shared" si="7"/>
        <v>1.7346938775510203</v>
      </c>
      <c r="R18" s="33">
        <f t="shared" si="8"/>
        <v>36.17739403453689</v>
      </c>
      <c r="S18" s="33">
        <f t="shared" si="9"/>
        <v>24.68341182626897</v>
      </c>
      <c r="T18" s="48">
        <f t="shared" si="10"/>
        <v>36.49398220826792</v>
      </c>
      <c r="U18" s="7" t="s">
        <v>280</v>
      </c>
    </row>
    <row r="19" spans="1:21" ht="17.25" customHeight="1">
      <c r="A19" s="6" t="s">
        <v>281</v>
      </c>
      <c r="B19" s="30">
        <v>61805</v>
      </c>
      <c r="C19" s="31">
        <f t="shared" si="3"/>
        <v>24954</v>
      </c>
      <c r="D19" s="30">
        <v>9244</v>
      </c>
      <c r="E19" s="30">
        <v>2115</v>
      </c>
      <c r="F19" s="30">
        <v>13595</v>
      </c>
      <c r="G19" s="31">
        <f t="shared" si="4"/>
        <v>17967</v>
      </c>
      <c r="H19" s="30">
        <v>12109</v>
      </c>
      <c r="I19" s="30">
        <v>5051</v>
      </c>
      <c r="J19" s="30">
        <v>807</v>
      </c>
      <c r="K19" s="31">
        <f t="shared" si="5"/>
        <v>717</v>
      </c>
      <c r="L19" s="30">
        <v>717</v>
      </c>
      <c r="M19" s="31">
        <f t="shared" si="6"/>
        <v>17110</v>
      </c>
      <c r="N19" s="30">
        <v>2170</v>
      </c>
      <c r="O19" s="30">
        <v>14940</v>
      </c>
      <c r="P19" s="30">
        <v>1057</v>
      </c>
      <c r="Q19" s="46">
        <f t="shared" si="7"/>
        <v>1.160100315508454</v>
      </c>
      <c r="R19" s="33">
        <f t="shared" si="8"/>
        <v>27.68384434916269</v>
      </c>
      <c r="S19" s="33">
        <f t="shared" si="9"/>
        <v>29.070463554728583</v>
      </c>
      <c r="T19" s="33">
        <f t="shared" si="10"/>
        <v>40.37537416066661</v>
      </c>
      <c r="U19" s="7" t="s">
        <v>281</v>
      </c>
    </row>
    <row r="20" spans="1:21" ht="17.25" customHeight="1">
      <c r="A20" s="82"/>
      <c r="Q20" s="28"/>
      <c r="U20" s="28"/>
    </row>
    <row r="21" spans="1:21" ht="17.25" customHeight="1">
      <c r="A21" s="6" t="s">
        <v>282</v>
      </c>
      <c r="B21" s="30">
        <v>95635</v>
      </c>
      <c r="C21" s="31">
        <f aca="true" t="shared" si="11" ref="C21:C32">SUM(D21:F21)</f>
        <v>33133</v>
      </c>
      <c r="D21" s="30">
        <v>13216</v>
      </c>
      <c r="E21" s="30">
        <v>2544</v>
      </c>
      <c r="F21" s="30">
        <v>17373</v>
      </c>
      <c r="G21" s="31">
        <f aca="true" t="shared" si="12" ref="G21:G32">SUM(H21:J21)</f>
        <v>28073</v>
      </c>
      <c r="H21" s="30">
        <v>13162</v>
      </c>
      <c r="I21" s="30">
        <v>7801</v>
      </c>
      <c r="J21" s="30">
        <v>7110</v>
      </c>
      <c r="K21" s="31">
        <f aca="true" t="shared" si="13" ref="K21:K32">SUM(L21:L21)</f>
        <v>926</v>
      </c>
      <c r="L21" s="30">
        <v>926</v>
      </c>
      <c r="M21" s="31">
        <f aca="true" t="shared" si="14" ref="M21:M32">SUM(N21:O21)</f>
        <v>32709</v>
      </c>
      <c r="N21" s="30">
        <v>3456</v>
      </c>
      <c r="O21" s="30">
        <v>29253</v>
      </c>
      <c r="P21" s="30">
        <v>794</v>
      </c>
      <c r="Q21" s="46">
        <f aca="true" t="shared" si="15" ref="Q21:Q32">L21/B21*100</f>
        <v>0.968264756626758</v>
      </c>
      <c r="R21" s="33">
        <f aca="true" t="shared" si="16" ref="R21:R32">M21/B21*100</f>
        <v>34.20191352538296</v>
      </c>
      <c r="S21" s="33">
        <f aca="true" t="shared" si="17" ref="S21:S32">G21/B21*100</f>
        <v>29.354315888534533</v>
      </c>
      <c r="T21" s="33">
        <f aca="true" t="shared" si="18" ref="T21:T32">C21/B21*100</f>
        <v>34.64526585455116</v>
      </c>
      <c r="U21" s="7" t="s">
        <v>282</v>
      </c>
    </row>
    <row r="22" spans="1:21" ht="17.25" customHeight="1">
      <c r="A22" s="6" t="s">
        <v>283</v>
      </c>
      <c r="B22" s="30">
        <v>15525</v>
      </c>
      <c r="C22" s="31">
        <f t="shared" si="11"/>
        <v>4717</v>
      </c>
      <c r="D22" s="30">
        <v>1778</v>
      </c>
      <c r="E22" s="30">
        <v>406</v>
      </c>
      <c r="F22" s="30">
        <v>2533</v>
      </c>
      <c r="G22" s="31">
        <f t="shared" si="12"/>
        <v>3431</v>
      </c>
      <c r="H22" s="30">
        <v>1825</v>
      </c>
      <c r="I22" s="30">
        <v>1428</v>
      </c>
      <c r="J22" s="30">
        <v>178</v>
      </c>
      <c r="K22" s="31">
        <f t="shared" si="13"/>
        <v>1146</v>
      </c>
      <c r="L22" s="30">
        <v>1146</v>
      </c>
      <c r="M22" s="31">
        <f t="shared" si="14"/>
        <v>6202</v>
      </c>
      <c r="N22" s="30">
        <v>672</v>
      </c>
      <c r="O22" s="30">
        <v>5530</v>
      </c>
      <c r="P22" s="30">
        <v>29</v>
      </c>
      <c r="Q22" s="46">
        <f t="shared" si="15"/>
        <v>7.3816425120772955</v>
      </c>
      <c r="R22" s="33">
        <f t="shared" si="16"/>
        <v>39.948470209339774</v>
      </c>
      <c r="S22" s="33">
        <f t="shared" si="17"/>
        <v>22.099838969404185</v>
      </c>
      <c r="T22" s="33">
        <f t="shared" si="18"/>
        <v>30.383252818035427</v>
      </c>
      <c r="U22" s="7" t="s">
        <v>283</v>
      </c>
    </row>
    <row r="23" spans="1:21" ht="17.25" customHeight="1">
      <c r="A23" s="6" t="s">
        <v>284</v>
      </c>
      <c r="B23" s="30">
        <v>39101</v>
      </c>
      <c r="C23" s="31">
        <f t="shared" si="11"/>
        <v>13520</v>
      </c>
      <c r="D23" s="30">
        <v>5882</v>
      </c>
      <c r="E23" s="30">
        <v>961</v>
      </c>
      <c r="F23" s="30">
        <v>6677</v>
      </c>
      <c r="G23" s="31">
        <f t="shared" si="12"/>
        <v>9159</v>
      </c>
      <c r="H23" s="30">
        <v>5310</v>
      </c>
      <c r="I23" s="30">
        <v>3381</v>
      </c>
      <c r="J23" s="30">
        <v>468</v>
      </c>
      <c r="K23" s="31">
        <f t="shared" si="13"/>
        <v>1863</v>
      </c>
      <c r="L23" s="30">
        <v>1863</v>
      </c>
      <c r="M23" s="31">
        <f t="shared" si="14"/>
        <v>14365</v>
      </c>
      <c r="N23" s="30">
        <v>1213</v>
      </c>
      <c r="O23" s="30">
        <v>13152</v>
      </c>
      <c r="P23" s="30">
        <v>194</v>
      </c>
      <c r="Q23" s="46">
        <f t="shared" si="15"/>
        <v>4.76458402598399</v>
      </c>
      <c r="R23" s="33">
        <f t="shared" si="16"/>
        <v>36.738190839108974</v>
      </c>
      <c r="S23" s="33">
        <f t="shared" si="17"/>
        <v>23.42395335157669</v>
      </c>
      <c r="T23" s="33">
        <f t="shared" si="18"/>
        <v>34.57712078974962</v>
      </c>
      <c r="U23" s="7" t="s">
        <v>284</v>
      </c>
    </row>
    <row r="24" spans="1:21" ht="17.25" customHeight="1">
      <c r="A24" s="6" t="s">
        <v>285</v>
      </c>
      <c r="B24" s="30">
        <v>43265</v>
      </c>
      <c r="C24" s="31">
        <f t="shared" si="11"/>
        <v>14475</v>
      </c>
      <c r="D24" s="30">
        <v>5577</v>
      </c>
      <c r="E24" s="30">
        <v>1216</v>
      </c>
      <c r="F24" s="30">
        <v>7682</v>
      </c>
      <c r="G24" s="31">
        <f t="shared" si="12"/>
        <v>10869</v>
      </c>
      <c r="H24" s="30">
        <v>6812</v>
      </c>
      <c r="I24" s="30">
        <v>3566</v>
      </c>
      <c r="J24" s="30">
        <v>491</v>
      </c>
      <c r="K24" s="31">
        <f t="shared" si="13"/>
        <v>1952</v>
      </c>
      <c r="L24" s="30">
        <v>1952</v>
      </c>
      <c r="M24" s="31">
        <f t="shared" si="14"/>
        <v>15776</v>
      </c>
      <c r="N24" s="30">
        <v>1683</v>
      </c>
      <c r="O24" s="30">
        <v>14093</v>
      </c>
      <c r="P24" s="30">
        <v>193</v>
      </c>
      <c r="Q24" s="46">
        <f t="shared" si="15"/>
        <v>4.511730035825725</v>
      </c>
      <c r="R24" s="33">
        <f t="shared" si="16"/>
        <v>36.46365422396857</v>
      </c>
      <c r="S24" s="33">
        <f t="shared" si="17"/>
        <v>25.121923032474285</v>
      </c>
      <c r="T24" s="33">
        <f t="shared" si="18"/>
        <v>33.456604645787586</v>
      </c>
      <c r="U24" s="7" t="s">
        <v>285</v>
      </c>
    </row>
    <row r="25" spans="1:21" ht="17.25" customHeight="1">
      <c r="A25" s="6" t="s">
        <v>286</v>
      </c>
      <c r="B25" s="30">
        <v>12823</v>
      </c>
      <c r="C25" s="31">
        <f t="shared" si="11"/>
        <v>3927</v>
      </c>
      <c r="D25" s="30">
        <v>1451</v>
      </c>
      <c r="E25" s="30">
        <v>388</v>
      </c>
      <c r="F25" s="30">
        <v>2088</v>
      </c>
      <c r="G25" s="31">
        <f t="shared" si="12"/>
        <v>2596</v>
      </c>
      <c r="H25" s="30">
        <v>1426</v>
      </c>
      <c r="I25" s="30">
        <v>1010</v>
      </c>
      <c r="J25" s="30">
        <v>160</v>
      </c>
      <c r="K25" s="31">
        <f t="shared" si="13"/>
        <v>1243</v>
      </c>
      <c r="L25" s="30">
        <v>1243</v>
      </c>
      <c r="M25" s="31">
        <f t="shared" si="14"/>
        <v>5056</v>
      </c>
      <c r="N25" s="30">
        <v>370</v>
      </c>
      <c r="O25" s="30">
        <v>4686</v>
      </c>
      <c r="P25" s="30">
        <v>1</v>
      </c>
      <c r="Q25" s="46">
        <f t="shared" si="15"/>
        <v>9.693519457225298</v>
      </c>
      <c r="R25" s="33">
        <f t="shared" si="16"/>
        <v>39.42915074475552</v>
      </c>
      <c r="S25" s="33">
        <f t="shared" si="17"/>
        <v>20.244872494736022</v>
      </c>
      <c r="T25" s="33">
        <f t="shared" si="18"/>
        <v>30.62465881618966</v>
      </c>
      <c r="U25" s="7" t="s">
        <v>286</v>
      </c>
    </row>
    <row r="26" spans="1:21" ht="17.25" customHeight="1">
      <c r="A26" s="6" t="s">
        <v>287</v>
      </c>
      <c r="B26" s="30">
        <v>187835</v>
      </c>
      <c r="C26" s="31">
        <f t="shared" si="11"/>
        <v>61933</v>
      </c>
      <c r="D26" s="30">
        <v>23658</v>
      </c>
      <c r="E26" s="30">
        <v>5318</v>
      </c>
      <c r="F26" s="30">
        <v>32957</v>
      </c>
      <c r="G26" s="31">
        <f t="shared" si="12"/>
        <v>46950</v>
      </c>
      <c r="H26" s="30">
        <v>29325</v>
      </c>
      <c r="I26" s="30">
        <v>15734</v>
      </c>
      <c r="J26" s="30">
        <v>1891</v>
      </c>
      <c r="K26" s="31">
        <f t="shared" si="13"/>
        <v>4145</v>
      </c>
      <c r="L26" s="30">
        <v>4145</v>
      </c>
      <c r="M26" s="31">
        <f t="shared" si="14"/>
        <v>72732</v>
      </c>
      <c r="N26" s="30">
        <v>6800</v>
      </c>
      <c r="O26" s="30">
        <v>65932</v>
      </c>
      <c r="P26" s="30">
        <v>2075</v>
      </c>
      <c r="Q26" s="46">
        <f t="shared" si="15"/>
        <v>2.2067239864774937</v>
      </c>
      <c r="R26" s="33">
        <f t="shared" si="16"/>
        <v>38.721218090345246</v>
      </c>
      <c r="S26" s="33">
        <f t="shared" si="17"/>
        <v>24.99534165624085</v>
      </c>
      <c r="T26" s="33">
        <f t="shared" si="18"/>
        <v>32.972023318337904</v>
      </c>
      <c r="U26" s="7" t="s">
        <v>287</v>
      </c>
    </row>
    <row r="27" spans="1:21" ht="17.25" customHeight="1">
      <c r="A27" s="6" t="s">
        <v>288</v>
      </c>
      <c r="B27" s="30">
        <v>20574</v>
      </c>
      <c r="C27" s="31">
        <f t="shared" si="11"/>
        <v>6512</v>
      </c>
      <c r="D27" s="30">
        <v>2366</v>
      </c>
      <c r="E27" s="30">
        <v>750</v>
      </c>
      <c r="F27" s="30">
        <v>3396</v>
      </c>
      <c r="G27" s="31">
        <f t="shared" si="12"/>
        <v>4292</v>
      </c>
      <c r="H27" s="30">
        <v>2710</v>
      </c>
      <c r="I27" s="30">
        <v>1419</v>
      </c>
      <c r="J27" s="30">
        <v>163</v>
      </c>
      <c r="K27" s="31">
        <f t="shared" si="13"/>
        <v>425</v>
      </c>
      <c r="L27" s="30">
        <v>425</v>
      </c>
      <c r="M27" s="31">
        <f t="shared" si="14"/>
        <v>9290</v>
      </c>
      <c r="N27" s="30">
        <v>609</v>
      </c>
      <c r="O27" s="30">
        <v>8681</v>
      </c>
      <c r="P27" s="30">
        <v>55</v>
      </c>
      <c r="Q27" s="46">
        <f t="shared" si="15"/>
        <v>2.0657140079712257</v>
      </c>
      <c r="R27" s="33">
        <f t="shared" si="16"/>
        <v>45.15407796247691</v>
      </c>
      <c r="S27" s="33">
        <f t="shared" si="17"/>
        <v>20.861281228735297</v>
      </c>
      <c r="T27" s="33">
        <f t="shared" si="18"/>
        <v>31.65159910566735</v>
      </c>
      <c r="U27" s="7" t="s">
        <v>288</v>
      </c>
    </row>
    <row r="28" spans="1:21" ht="17.25" customHeight="1">
      <c r="A28" s="6" t="s">
        <v>289</v>
      </c>
      <c r="B28" s="30">
        <v>20746</v>
      </c>
      <c r="C28" s="31">
        <f t="shared" si="11"/>
        <v>6774</v>
      </c>
      <c r="D28" s="30">
        <v>2822</v>
      </c>
      <c r="E28" s="30">
        <v>569</v>
      </c>
      <c r="F28" s="30">
        <v>3383</v>
      </c>
      <c r="G28" s="31">
        <f t="shared" si="12"/>
        <v>4914</v>
      </c>
      <c r="H28" s="30">
        <v>2621</v>
      </c>
      <c r="I28" s="30">
        <v>1958</v>
      </c>
      <c r="J28" s="30">
        <v>335</v>
      </c>
      <c r="K28" s="31">
        <f t="shared" si="13"/>
        <v>2176</v>
      </c>
      <c r="L28" s="30">
        <v>2176</v>
      </c>
      <c r="M28" s="31">
        <f t="shared" si="14"/>
        <v>6864</v>
      </c>
      <c r="N28" s="30">
        <v>804</v>
      </c>
      <c r="O28" s="30">
        <v>6060</v>
      </c>
      <c r="P28" s="30">
        <v>18</v>
      </c>
      <c r="Q28" s="46">
        <f t="shared" si="15"/>
        <v>10.488768919309747</v>
      </c>
      <c r="R28" s="33">
        <f t="shared" si="16"/>
        <v>33.085896076352064</v>
      </c>
      <c r="S28" s="33">
        <f t="shared" si="17"/>
        <v>23.68649378193387</v>
      </c>
      <c r="T28" s="33">
        <f t="shared" si="18"/>
        <v>32.65207750891738</v>
      </c>
      <c r="U28" s="7" t="s">
        <v>289</v>
      </c>
    </row>
    <row r="29" spans="1:21" ht="17.25" customHeight="1">
      <c r="A29" s="6" t="s">
        <v>290</v>
      </c>
      <c r="B29" s="30">
        <v>11063</v>
      </c>
      <c r="C29" s="31">
        <f t="shared" si="11"/>
        <v>3567</v>
      </c>
      <c r="D29" s="30">
        <v>1450</v>
      </c>
      <c r="E29" s="30">
        <v>316</v>
      </c>
      <c r="F29" s="30">
        <v>1801</v>
      </c>
      <c r="G29" s="31">
        <f t="shared" si="12"/>
        <v>2260</v>
      </c>
      <c r="H29" s="30">
        <v>1207</v>
      </c>
      <c r="I29" s="30">
        <v>898</v>
      </c>
      <c r="J29" s="30">
        <v>155</v>
      </c>
      <c r="K29" s="31">
        <f t="shared" si="13"/>
        <v>1738</v>
      </c>
      <c r="L29" s="30">
        <v>1738</v>
      </c>
      <c r="M29" s="31">
        <f t="shared" si="14"/>
        <v>3482</v>
      </c>
      <c r="N29" s="30">
        <v>368</v>
      </c>
      <c r="O29" s="30">
        <v>3114</v>
      </c>
      <c r="P29" s="30">
        <v>16</v>
      </c>
      <c r="Q29" s="46">
        <f t="shared" si="15"/>
        <v>15.71002440567658</v>
      </c>
      <c r="R29" s="33">
        <f t="shared" si="16"/>
        <v>31.474283648196693</v>
      </c>
      <c r="S29" s="33">
        <f t="shared" si="17"/>
        <v>20.428455211063905</v>
      </c>
      <c r="T29" s="33">
        <f t="shared" si="18"/>
        <v>32.242610503480066</v>
      </c>
      <c r="U29" s="7" t="s">
        <v>290</v>
      </c>
    </row>
    <row r="30" spans="1:21" ht="17.25" customHeight="1">
      <c r="A30" s="6" t="s">
        <v>291</v>
      </c>
      <c r="B30" s="30">
        <v>15029</v>
      </c>
      <c r="C30" s="31">
        <f t="shared" si="11"/>
        <v>5069</v>
      </c>
      <c r="D30" s="30">
        <v>1976</v>
      </c>
      <c r="E30" s="30">
        <v>378</v>
      </c>
      <c r="F30" s="30">
        <v>2715</v>
      </c>
      <c r="G30" s="31">
        <f t="shared" si="12"/>
        <v>3481</v>
      </c>
      <c r="H30" s="30">
        <v>1998</v>
      </c>
      <c r="I30" s="30">
        <v>1273</v>
      </c>
      <c r="J30" s="30">
        <v>210</v>
      </c>
      <c r="K30" s="31">
        <f t="shared" si="13"/>
        <v>396</v>
      </c>
      <c r="L30" s="30">
        <v>396</v>
      </c>
      <c r="M30" s="31">
        <f t="shared" si="14"/>
        <v>6045</v>
      </c>
      <c r="N30" s="30">
        <v>478</v>
      </c>
      <c r="O30" s="30">
        <v>5567</v>
      </c>
      <c r="P30" s="30">
        <v>38</v>
      </c>
      <c r="Q30" s="46">
        <f t="shared" si="15"/>
        <v>2.634905848692528</v>
      </c>
      <c r="R30" s="33">
        <f t="shared" si="16"/>
        <v>40.22223700845033</v>
      </c>
      <c r="S30" s="33">
        <f t="shared" si="17"/>
        <v>23.16188701843103</v>
      </c>
      <c r="T30" s="33">
        <f t="shared" si="18"/>
        <v>33.728125623794</v>
      </c>
      <c r="U30" s="7" t="s">
        <v>291</v>
      </c>
    </row>
    <row r="31" spans="1:21" ht="17.25" customHeight="1">
      <c r="A31" s="6" t="s">
        <v>292</v>
      </c>
      <c r="B31" s="30">
        <v>60237</v>
      </c>
      <c r="C31" s="31">
        <f t="shared" si="11"/>
        <v>22858</v>
      </c>
      <c r="D31" s="30">
        <v>10466</v>
      </c>
      <c r="E31" s="30">
        <v>1306</v>
      </c>
      <c r="F31" s="30">
        <v>11086</v>
      </c>
      <c r="G31" s="31">
        <f t="shared" si="12"/>
        <v>12934</v>
      </c>
      <c r="H31" s="30">
        <v>6945</v>
      </c>
      <c r="I31" s="30">
        <v>5136</v>
      </c>
      <c r="J31" s="30">
        <v>853</v>
      </c>
      <c r="K31" s="31">
        <f t="shared" si="13"/>
        <v>3318</v>
      </c>
      <c r="L31" s="30">
        <v>3318</v>
      </c>
      <c r="M31" s="31">
        <f t="shared" si="14"/>
        <v>19983</v>
      </c>
      <c r="N31" s="30">
        <v>1709</v>
      </c>
      <c r="O31" s="30">
        <v>18274</v>
      </c>
      <c r="P31" s="30">
        <v>1144</v>
      </c>
      <c r="Q31" s="46">
        <f t="shared" si="15"/>
        <v>5.5082424423527065</v>
      </c>
      <c r="R31" s="33">
        <f t="shared" si="16"/>
        <v>33.173962846755316</v>
      </c>
      <c r="S31" s="33">
        <f t="shared" si="17"/>
        <v>21.471852847917393</v>
      </c>
      <c r="T31" s="33">
        <f t="shared" si="18"/>
        <v>37.94677689791988</v>
      </c>
      <c r="U31" s="7" t="s">
        <v>292</v>
      </c>
    </row>
    <row r="32" spans="1:21" ht="17.25" customHeight="1">
      <c r="A32" s="6" t="s">
        <v>293</v>
      </c>
      <c r="B32" s="30">
        <v>35306</v>
      </c>
      <c r="C32" s="31">
        <f t="shared" si="11"/>
        <v>14822</v>
      </c>
      <c r="D32" s="30">
        <v>5986</v>
      </c>
      <c r="E32" s="30">
        <v>1135</v>
      </c>
      <c r="F32" s="30">
        <v>7701</v>
      </c>
      <c r="G32" s="31">
        <f t="shared" si="12"/>
        <v>9372</v>
      </c>
      <c r="H32" s="30">
        <v>5870</v>
      </c>
      <c r="I32" s="30">
        <v>2845</v>
      </c>
      <c r="J32" s="30">
        <v>657</v>
      </c>
      <c r="K32" s="31">
        <f t="shared" si="13"/>
        <v>628</v>
      </c>
      <c r="L32" s="30">
        <v>628</v>
      </c>
      <c r="M32" s="31">
        <f t="shared" si="14"/>
        <v>10222</v>
      </c>
      <c r="N32" s="30">
        <v>1266</v>
      </c>
      <c r="O32" s="30">
        <v>8956</v>
      </c>
      <c r="P32" s="30">
        <v>262</v>
      </c>
      <c r="Q32" s="46">
        <f t="shared" si="15"/>
        <v>1.7787344927207838</v>
      </c>
      <c r="R32" s="33">
        <f t="shared" si="16"/>
        <v>28.95258596272588</v>
      </c>
      <c r="S32" s="33">
        <f t="shared" si="17"/>
        <v>26.54506316206877</v>
      </c>
      <c r="T32" s="33">
        <f t="shared" si="18"/>
        <v>41.98153288392908</v>
      </c>
      <c r="U32" s="7" t="s">
        <v>293</v>
      </c>
    </row>
    <row r="33" spans="1:21" ht="17.25" customHeight="1">
      <c r="A33" s="82"/>
      <c r="C33" s="31"/>
      <c r="G33" s="31"/>
      <c r="K33" s="31"/>
      <c r="M33" s="31"/>
      <c r="Q33" s="28"/>
      <c r="U33" s="28"/>
    </row>
    <row r="34" spans="1:21" ht="17.25" customHeight="1">
      <c r="A34" s="82" t="s">
        <v>294</v>
      </c>
      <c r="B34" s="31">
        <f aca="true" t="shared" si="19" ref="B34:P34">SUM(B35:B43)</f>
        <v>77648</v>
      </c>
      <c r="C34" s="31">
        <f t="shared" si="19"/>
        <v>26752</v>
      </c>
      <c r="D34" s="31">
        <f t="shared" si="19"/>
        <v>9504</v>
      </c>
      <c r="E34" s="31">
        <f t="shared" si="19"/>
        <v>1930</v>
      </c>
      <c r="F34" s="31">
        <f t="shared" si="19"/>
        <v>15318</v>
      </c>
      <c r="G34" s="31">
        <f t="shared" si="19"/>
        <v>19842</v>
      </c>
      <c r="H34" s="31">
        <f t="shared" si="19"/>
        <v>10614</v>
      </c>
      <c r="I34" s="31">
        <f t="shared" si="19"/>
        <v>5809</v>
      </c>
      <c r="J34" s="31">
        <f t="shared" si="19"/>
        <v>3419</v>
      </c>
      <c r="K34" s="31">
        <f t="shared" si="19"/>
        <v>2590</v>
      </c>
      <c r="L34" s="31">
        <f t="shared" si="19"/>
        <v>2590</v>
      </c>
      <c r="M34" s="31">
        <f t="shared" si="19"/>
        <v>28165</v>
      </c>
      <c r="N34" s="31">
        <f t="shared" si="19"/>
        <v>3836</v>
      </c>
      <c r="O34" s="31">
        <f t="shared" si="19"/>
        <v>24329</v>
      </c>
      <c r="P34" s="31">
        <f t="shared" si="19"/>
        <v>299</v>
      </c>
      <c r="Q34" s="46">
        <f aca="true" t="shared" si="20" ref="Q34:Q43">L34/B34*100</f>
        <v>3.335565629507521</v>
      </c>
      <c r="R34" s="33">
        <f aca="true" t="shared" si="21" ref="R34:R43">M34/B34*100</f>
        <v>36.27266639192252</v>
      </c>
      <c r="S34" s="33">
        <f aca="true" t="shared" si="22" ref="S34:S43">G34/B34*100</f>
        <v>25.553781166288893</v>
      </c>
      <c r="T34" s="33">
        <f aca="true" t="shared" si="23" ref="T34:T43">C34/B34*100</f>
        <v>34.45291572223367</v>
      </c>
      <c r="U34" s="28" t="s">
        <v>294</v>
      </c>
    </row>
    <row r="35" spans="1:21" ht="17.25" customHeight="1">
      <c r="A35" s="6" t="s">
        <v>295</v>
      </c>
      <c r="B35" s="30">
        <v>24803</v>
      </c>
      <c r="C35" s="31">
        <f aca="true" t="shared" si="24" ref="C35:C43">SUM(D35:F35)</f>
        <v>10330</v>
      </c>
      <c r="D35" s="30">
        <v>3882</v>
      </c>
      <c r="E35" s="30">
        <v>670</v>
      </c>
      <c r="F35" s="30">
        <v>5778</v>
      </c>
      <c r="G35" s="31">
        <f aca="true" t="shared" si="25" ref="G35:G43">SUM(H35:J35)</f>
        <v>6755</v>
      </c>
      <c r="H35" s="30">
        <v>4353</v>
      </c>
      <c r="I35" s="30">
        <v>2115</v>
      </c>
      <c r="J35" s="30">
        <v>287</v>
      </c>
      <c r="K35" s="31">
        <f aca="true" t="shared" si="26" ref="K35:K43">SUM(L35:L35)</f>
        <v>48</v>
      </c>
      <c r="L35" s="30">
        <v>48</v>
      </c>
      <c r="M35" s="31">
        <f aca="true" t="shared" si="27" ref="M35:M43">SUM(N35:O35)</f>
        <v>7498</v>
      </c>
      <c r="N35" s="30">
        <v>883</v>
      </c>
      <c r="O35" s="30">
        <v>6615</v>
      </c>
      <c r="P35" s="30">
        <v>172</v>
      </c>
      <c r="Q35" s="46">
        <f t="shared" si="20"/>
        <v>0.1935249768173205</v>
      </c>
      <c r="R35" s="33">
        <f t="shared" si="21"/>
        <v>30.230214087005603</v>
      </c>
      <c r="S35" s="33">
        <f t="shared" si="22"/>
        <v>27.234608716687497</v>
      </c>
      <c r="T35" s="33">
        <f t="shared" si="23"/>
        <v>41.648187719227515</v>
      </c>
      <c r="U35" s="7" t="s">
        <v>295</v>
      </c>
    </row>
    <row r="36" spans="1:21" ht="17.25" customHeight="1">
      <c r="A36" s="6" t="s">
        <v>296</v>
      </c>
      <c r="B36" s="30">
        <v>15328</v>
      </c>
      <c r="C36" s="31">
        <f t="shared" si="24"/>
        <v>5446</v>
      </c>
      <c r="D36" s="30">
        <v>1821</v>
      </c>
      <c r="E36" s="30">
        <v>359</v>
      </c>
      <c r="F36" s="30">
        <v>3266</v>
      </c>
      <c r="G36" s="31">
        <f t="shared" si="25"/>
        <v>4088</v>
      </c>
      <c r="H36" s="30">
        <v>2207</v>
      </c>
      <c r="I36" s="30">
        <v>1134</v>
      </c>
      <c r="J36" s="30">
        <v>747</v>
      </c>
      <c r="K36" s="31">
        <f t="shared" si="26"/>
        <v>111</v>
      </c>
      <c r="L36" s="30">
        <v>111</v>
      </c>
      <c r="M36" s="31">
        <f t="shared" si="27"/>
        <v>5614</v>
      </c>
      <c r="N36" s="30">
        <v>690</v>
      </c>
      <c r="O36" s="30">
        <v>4924</v>
      </c>
      <c r="P36" s="30">
        <v>69</v>
      </c>
      <c r="Q36" s="46">
        <f t="shared" si="20"/>
        <v>0.7241649269311065</v>
      </c>
      <c r="R36" s="33">
        <f t="shared" si="21"/>
        <v>36.62578288100209</v>
      </c>
      <c r="S36" s="33">
        <f t="shared" si="22"/>
        <v>26.670146137787054</v>
      </c>
      <c r="T36" s="33">
        <f t="shared" si="23"/>
        <v>35.52974947807933</v>
      </c>
      <c r="U36" s="7" t="s">
        <v>296</v>
      </c>
    </row>
    <row r="37" spans="1:21" ht="17.25" customHeight="1">
      <c r="A37" s="6" t="s">
        <v>297</v>
      </c>
      <c r="B37" s="30">
        <v>13200</v>
      </c>
      <c r="C37" s="31">
        <f t="shared" si="24"/>
        <v>3835</v>
      </c>
      <c r="D37" s="30">
        <v>1342</v>
      </c>
      <c r="E37" s="30">
        <v>270</v>
      </c>
      <c r="F37" s="30">
        <v>2223</v>
      </c>
      <c r="G37" s="31">
        <f t="shared" si="25"/>
        <v>2845</v>
      </c>
      <c r="H37" s="30">
        <v>1664</v>
      </c>
      <c r="I37" s="30">
        <v>904</v>
      </c>
      <c r="J37" s="30">
        <v>277</v>
      </c>
      <c r="K37" s="31">
        <f t="shared" si="26"/>
        <v>227</v>
      </c>
      <c r="L37" s="30">
        <v>227</v>
      </c>
      <c r="M37" s="31">
        <f t="shared" si="27"/>
        <v>6266</v>
      </c>
      <c r="N37" s="30">
        <v>729</v>
      </c>
      <c r="O37" s="30">
        <v>5537</v>
      </c>
      <c r="P37" s="30">
        <v>27</v>
      </c>
      <c r="Q37" s="46">
        <f t="shared" si="20"/>
        <v>1.7196969696969697</v>
      </c>
      <c r="R37" s="33">
        <f t="shared" si="21"/>
        <v>47.46969696969697</v>
      </c>
      <c r="S37" s="33">
        <f t="shared" si="22"/>
        <v>21.5530303030303</v>
      </c>
      <c r="T37" s="33">
        <f t="shared" si="23"/>
        <v>29.053030303030305</v>
      </c>
      <c r="U37" s="7" t="s">
        <v>297</v>
      </c>
    </row>
    <row r="38" spans="1:21" ht="17.25" customHeight="1">
      <c r="A38" s="6" t="s">
        <v>298</v>
      </c>
      <c r="B38" s="30">
        <v>5456</v>
      </c>
      <c r="C38" s="31">
        <f t="shared" si="24"/>
        <v>2156</v>
      </c>
      <c r="D38" s="30">
        <v>707</v>
      </c>
      <c r="E38" s="30">
        <v>171</v>
      </c>
      <c r="F38" s="30">
        <v>1278</v>
      </c>
      <c r="G38" s="31">
        <f t="shared" si="25"/>
        <v>1220</v>
      </c>
      <c r="H38" s="30">
        <v>715</v>
      </c>
      <c r="I38" s="30">
        <v>420</v>
      </c>
      <c r="J38" s="30">
        <v>85</v>
      </c>
      <c r="K38" s="31">
        <f t="shared" si="26"/>
        <v>124</v>
      </c>
      <c r="L38" s="30">
        <v>124</v>
      </c>
      <c r="M38" s="31">
        <f t="shared" si="27"/>
        <v>1955</v>
      </c>
      <c r="N38" s="30">
        <v>251</v>
      </c>
      <c r="O38" s="30">
        <v>1704</v>
      </c>
      <c r="P38" s="30">
        <v>1</v>
      </c>
      <c r="Q38" s="46">
        <f t="shared" si="20"/>
        <v>2.272727272727273</v>
      </c>
      <c r="R38" s="33">
        <f t="shared" si="21"/>
        <v>35.83211143695015</v>
      </c>
      <c r="S38" s="33">
        <f t="shared" si="22"/>
        <v>22.360703812316714</v>
      </c>
      <c r="T38" s="33">
        <f t="shared" si="23"/>
        <v>39.516129032258064</v>
      </c>
      <c r="U38" s="7" t="s">
        <v>298</v>
      </c>
    </row>
    <row r="39" spans="1:21" ht="17.25" customHeight="1">
      <c r="A39" s="6" t="s">
        <v>299</v>
      </c>
      <c r="B39" s="30">
        <v>6529</v>
      </c>
      <c r="C39" s="31">
        <f t="shared" si="24"/>
        <v>1527</v>
      </c>
      <c r="D39" s="30">
        <v>514</v>
      </c>
      <c r="E39" s="30">
        <v>130</v>
      </c>
      <c r="F39" s="30">
        <v>883</v>
      </c>
      <c r="G39" s="31">
        <f t="shared" si="25"/>
        <v>2782</v>
      </c>
      <c r="H39" s="30">
        <v>514</v>
      </c>
      <c r="I39" s="30">
        <v>430</v>
      </c>
      <c r="J39" s="30">
        <v>1838</v>
      </c>
      <c r="K39" s="31">
        <f t="shared" si="26"/>
        <v>623</v>
      </c>
      <c r="L39" s="30">
        <v>623</v>
      </c>
      <c r="M39" s="31">
        <f t="shared" si="27"/>
        <v>1591</v>
      </c>
      <c r="N39" s="30">
        <v>227</v>
      </c>
      <c r="O39" s="30">
        <v>1364</v>
      </c>
      <c r="P39" s="30">
        <v>6</v>
      </c>
      <c r="Q39" s="46">
        <f t="shared" si="20"/>
        <v>9.542043191913004</v>
      </c>
      <c r="R39" s="33">
        <f t="shared" si="21"/>
        <v>24.368203400214426</v>
      </c>
      <c r="S39" s="33">
        <f t="shared" si="22"/>
        <v>42.60989431765967</v>
      </c>
      <c r="T39" s="33">
        <f t="shared" si="23"/>
        <v>23.387961402971357</v>
      </c>
      <c r="U39" s="7" t="s">
        <v>299</v>
      </c>
    </row>
    <row r="40" spans="1:21" ht="17.25" customHeight="1">
      <c r="A40" s="6" t="s">
        <v>300</v>
      </c>
      <c r="B40" s="30">
        <v>6593</v>
      </c>
      <c r="C40" s="31">
        <f t="shared" si="24"/>
        <v>1990</v>
      </c>
      <c r="D40" s="30">
        <v>734</v>
      </c>
      <c r="E40" s="30">
        <v>149</v>
      </c>
      <c r="F40" s="30">
        <v>1107</v>
      </c>
      <c r="G40" s="31">
        <f t="shared" si="25"/>
        <v>1300</v>
      </c>
      <c r="H40" s="30">
        <v>700</v>
      </c>
      <c r="I40" s="30">
        <v>448</v>
      </c>
      <c r="J40" s="30">
        <v>152</v>
      </c>
      <c r="K40" s="31">
        <f t="shared" si="26"/>
        <v>240</v>
      </c>
      <c r="L40" s="30">
        <v>240</v>
      </c>
      <c r="M40" s="31">
        <f t="shared" si="27"/>
        <v>3048</v>
      </c>
      <c r="N40" s="30">
        <v>454</v>
      </c>
      <c r="O40" s="30">
        <v>2594</v>
      </c>
      <c r="P40" s="30">
        <v>15</v>
      </c>
      <c r="Q40" s="46">
        <f t="shared" si="20"/>
        <v>3.6402244805096315</v>
      </c>
      <c r="R40" s="33">
        <f t="shared" si="21"/>
        <v>46.23085090247232</v>
      </c>
      <c r="S40" s="33">
        <f t="shared" si="22"/>
        <v>19.717882602760504</v>
      </c>
      <c r="T40" s="33">
        <f t="shared" si="23"/>
        <v>30.183527984225694</v>
      </c>
      <c r="U40" s="7" t="s">
        <v>300</v>
      </c>
    </row>
    <row r="41" spans="1:21" ht="17.25" customHeight="1">
      <c r="A41" s="6" t="s">
        <v>301</v>
      </c>
      <c r="B41" s="30">
        <v>3446</v>
      </c>
      <c r="C41" s="31">
        <f t="shared" si="24"/>
        <v>792</v>
      </c>
      <c r="D41" s="30">
        <v>249</v>
      </c>
      <c r="E41" s="30">
        <v>95</v>
      </c>
      <c r="F41" s="30">
        <v>448</v>
      </c>
      <c r="G41" s="31">
        <f t="shared" si="25"/>
        <v>500</v>
      </c>
      <c r="H41" s="30">
        <v>258</v>
      </c>
      <c r="I41" s="30">
        <v>220</v>
      </c>
      <c r="J41" s="30">
        <v>22</v>
      </c>
      <c r="K41" s="31">
        <f t="shared" si="26"/>
        <v>667</v>
      </c>
      <c r="L41" s="30">
        <v>667</v>
      </c>
      <c r="M41" s="31">
        <f t="shared" si="27"/>
        <v>1485</v>
      </c>
      <c r="N41" s="30">
        <v>445</v>
      </c>
      <c r="O41" s="30">
        <v>1040</v>
      </c>
      <c r="P41" s="30">
        <v>2</v>
      </c>
      <c r="Q41" s="46">
        <f t="shared" si="20"/>
        <v>19.355774811375507</v>
      </c>
      <c r="R41" s="33">
        <f t="shared" si="21"/>
        <v>43.09344167150319</v>
      </c>
      <c r="S41" s="33">
        <f t="shared" si="22"/>
        <v>14.509576320371446</v>
      </c>
      <c r="T41" s="33">
        <f t="shared" si="23"/>
        <v>22.98316889146837</v>
      </c>
      <c r="U41" s="7" t="s">
        <v>301</v>
      </c>
    </row>
    <row r="42" spans="1:21" ht="17.25" customHeight="1">
      <c r="A42" s="6" t="s">
        <v>302</v>
      </c>
      <c r="B42" s="30">
        <v>960</v>
      </c>
      <c r="C42" s="31">
        <f t="shared" si="24"/>
        <v>298</v>
      </c>
      <c r="D42" s="30">
        <v>98</v>
      </c>
      <c r="E42" s="30">
        <v>39</v>
      </c>
      <c r="F42" s="30">
        <v>161</v>
      </c>
      <c r="G42" s="31">
        <f t="shared" si="25"/>
        <v>153</v>
      </c>
      <c r="H42" s="30">
        <v>94</v>
      </c>
      <c r="I42" s="30">
        <v>53</v>
      </c>
      <c r="J42" s="30">
        <v>6</v>
      </c>
      <c r="K42" s="31">
        <f t="shared" si="26"/>
        <v>144</v>
      </c>
      <c r="L42" s="30">
        <v>144</v>
      </c>
      <c r="M42" s="31">
        <f t="shared" si="27"/>
        <v>358</v>
      </c>
      <c r="N42" s="30">
        <v>80</v>
      </c>
      <c r="O42" s="30">
        <v>278</v>
      </c>
      <c r="P42" s="30">
        <v>7</v>
      </c>
      <c r="Q42" s="46">
        <f t="shared" si="20"/>
        <v>15</v>
      </c>
      <c r="R42" s="33">
        <f t="shared" si="21"/>
        <v>37.291666666666664</v>
      </c>
      <c r="S42" s="33">
        <f t="shared" si="22"/>
        <v>15.937499999999998</v>
      </c>
      <c r="T42" s="33">
        <f t="shared" si="23"/>
        <v>31.041666666666668</v>
      </c>
      <c r="U42" s="7" t="s">
        <v>302</v>
      </c>
    </row>
    <row r="43" spans="1:21" ht="17.25" customHeight="1">
      <c r="A43" s="6" t="s">
        <v>1</v>
      </c>
      <c r="B43" s="30">
        <v>1333</v>
      </c>
      <c r="C43" s="31">
        <f t="shared" si="24"/>
        <v>378</v>
      </c>
      <c r="D43" s="30">
        <v>157</v>
      </c>
      <c r="E43" s="30">
        <v>47</v>
      </c>
      <c r="F43" s="30">
        <v>174</v>
      </c>
      <c r="G43" s="31">
        <f t="shared" si="25"/>
        <v>199</v>
      </c>
      <c r="H43" s="30">
        <v>109</v>
      </c>
      <c r="I43" s="30">
        <v>85</v>
      </c>
      <c r="J43" s="30">
        <v>5</v>
      </c>
      <c r="K43" s="31">
        <f t="shared" si="26"/>
        <v>406</v>
      </c>
      <c r="L43" s="30">
        <v>406</v>
      </c>
      <c r="M43" s="31">
        <f t="shared" si="27"/>
        <v>350</v>
      </c>
      <c r="N43" s="30">
        <v>77</v>
      </c>
      <c r="O43" s="30">
        <v>273</v>
      </c>
      <c r="P43" s="56" t="s">
        <v>0</v>
      </c>
      <c r="Q43" s="46">
        <f t="shared" si="20"/>
        <v>30.457614403600903</v>
      </c>
      <c r="R43" s="33">
        <f t="shared" si="21"/>
        <v>26.25656414103526</v>
      </c>
      <c r="S43" s="33">
        <f t="shared" si="22"/>
        <v>14.928732183045762</v>
      </c>
      <c r="T43" s="33">
        <f t="shared" si="23"/>
        <v>28.35708927231808</v>
      </c>
      <c r="U43" s="7" t="s">
        <v>1</v>
      </c>
    </row>
    <row r="44" spans="1:21" ht="17.25" customHeight="1">
      <c r="A44" s="6"/>
      <c r="C44" s="31"/>
      <c r="G44" s="31"/>
      <c r="K44" s="31"/>
      <c r="M44" s="31"/>
      <c r="Q44" s="28"/>
      <c r="R44" s="33"/>
      <c r="U44" s="7"/>
    </row>
    <row r="45" spans="1:21" ht="17.25" customHeight="1">
      <c r="A45" s="82" t="s">
        <v>303</v>
      </c>
      <c r="B45" s="31">
        <f aca="true" t="shared" si="28" ref="B45:P45">SUM(B46:B53)</f>
        <v>33425</v>
      </c>
      <c r="C45" s="31">
        <f t="shared" si="28"/>
        <v>10536</v>
      </c>
      <c r="D45" s="31">
        <f t="shared" si="28"/>
        <v>3806</v>
      </c>
      <c r="E45" s="31">
        <f t="shared" si="28"/>
        <v>939</v>
      </c>
      <c r="F45" s="31">
        <f t="shared" si="28"/>
        <v>5791</v>
      </c>
      <c r="G45" s="31">
        <f t="shared" si="28"/>
        <v>7797</v>
      </c>
      <c r="H45" s="31">
        <f t="shared" si="28"/>
        <v>4132</v>
      </c>
      <c r="I45" s="31">
        <f t="shared" si="28"/>
        <v>3170</v>
      </c>
      <c r="J45" s="31">
        <f t="shared" si="28"/>
        <v>495</v>
      </c>
      <c r="K45" s="31">
        <f t="shared" si="28"/>
        <v>3003</v>
      </c>
      <c r="L45" s="31">
        <f t="shared" si="28"/>
        <v>3003</v>
      </c>
      <c r="M45" s="31">
        <f t="shared" si="28"/>
        <v>12048</v>
      </c>
      <c r="N45" s="31">
        <f t="shared" si="28"/>
        <v>1713</v>
      </c>
      <c r="O45" s="31">
        <f t="shared" si="28"/>
        <v>10335</v>
      </c>
      <c r="P45" s="31">
        <f t="shared" si="28"/>
        <v>41</v>
      </c>
      <c r="Q45" s="46">
        <f aca="true" t="shared" si="29" ref="Q45:Q53">L45/B45*100</f>
        <v>8.984293193717278</v>
      </c>
      <c r="R45" s="33">
        <f aca="true" t="shared" si="30" ref="R45:R53">M45/B45*100</f>
        <v>36.04487658937921</v>
      </c>
      <c r="S45" s="33">
        <f aca="true" t="shared" si="31" ref="S45:S53">G45/B45*100</f>
        <v>23.326851159311893</v>
      </c>
      <c r="T45" s="33">
        <f aca="true" t="shared" si="32" ref="T45:T53">C45/B45*100</f>
        <v>31.521316379955124</v>
      </c>
      <c r="U45" s="28" t="s">
        <v>303</v>
      </c>
    </row>
    <row r="46" spans="1:21" ht="17.25" customHeight="1">
      <c r="A46" s="6" t="s">
        <v>304</v>
      </c>
      <c r="B46" s="30">
        <v>12259</v>
      </c>
      <c r="C46" s="31">
        <f aca="true" t="shared" si="33" ref="C46:C53">SUM(D46:F46)</f>
        <v>4796</v>
      </c>
      <c r="D46" s="30">
        <v>1818</v>
      </c>
      <c r="E46" s="30">
        <v>419</v>
      </c>
      <c r="F46" s="30">
        <v>2559</v>
      </c>
      <c r="G46" s="31">
        <f aca="true" t="shared" si="34" ref="G46:G53">SUM(H46:J46)</f>
        <v>3209</v>
      </c>
      <c r="H46" s="30">
        <v>1788</v>
      </c>
      <c r="I46" s="30">
        <v>1220</v>
      </c>
      <c r="J46" s="30">
        <v>201</v>
      </c>
      <c r="K46" s="31">
        <f aca="true" t="shared" si="35" ref="K46:K53">SUM(L46:L46)</f>
        <v>351</v>
      </c>
      <c r="L46" s="30">
        <v>351</v>
      </c>
      <c r="M46" s="31">
        <f aca="true" t="shared" si="36" ref="M46:M53">SUM(N46:O46)</f>
        <v>3884</v>
      </c>
      <c r="N46" s="30">
        <v>459</v>
      </c>
      <c r="O46" s="30">
        <v>3425</v>
      </c>
      <c r="P46" s="30">
        <v>19</v>
      </c>
      <c r="Q46" s="46">
        <f t="shared" si="29"/>
        <v>2.863202545068929</v>
      </c>
      <c r="R46" s="33">
        <f t="shared" si="30"/>
        <v>31.68284525654621</v>
      </c>
      <c r="S46" s="33">
        <f t="shared" si="31"/>
        <v>26.17668651602904</v>
      </c>
      <c r="T46" s="33">
        <f t="shared" si="32"/>
        <v>39.12227751040052</v>
      </c>
      <c r="U46" s="7" t="s">
        <v>304</v>
      </c>
    </row>
    <row r="47" spans="1:21" ht="17.25" customHeight="1">
      <c r="A47" s="6" t="s">
        <v>305</v>
      </c>
      <c r="B47" s="30">
        <v>3870</v>
      </c>
      <c r="C47" s="31">
        <f t="shared" si="33"/>
        <v>1042</v>
      </c>
      <c r="D47" s="30">
        <v>355</v>
      </c>
      <c r="E47" s="30">
        <v>98</v>
      </c>
      <c r="F47" s="30">
        <v>589</v>
      </c>
      <c r="G47" s="31">
        <f t="shared" si="34"/>
        <v>856</v>
      </c>
      <c r="H47" s="30">
        <v>462</v>
      </c>
      <c r="I47" s="30">
        <v>349</v>
      </c>
      <c r="J47" s="30">
        <v>45</v>
      </c>
      <c r="K47" s="31">
        <f t="shared" si="35"/>
        <v>295</v>
      </c>
      <c r="L47" s="30">
        <v>295</v>
      </c>
      <c r="M47" s="31">
        <f t="shared" si="36"/>
        <v>1670</v>
      </c>
      <c r="N47" s="30">
        <v>245</v>
      </c>
      <c r="O47" s="30">
        <v>1425</v>
      </c>
      <c r="P47" s="30">
        <v>7</v>
      </c>
      <c r="Q47" s="46">
        <f t="shared" si="29"/>
        <v>7.622739018087856</v>
      </c>
      <c r="R47" s="33">
        <f t="shared" si="30"/>
        <v>43.15245478036176</v>
      </c>
      <c r="S47" s="33">
        <f t="shared" si="31"/>
        <v>22.11886304909561</v>
      </c>
      <c r="T47" s="33">
        <f t="shared" si="32"/>
        <v>26.925064599483207</v>
      </c>
      <c r="U47" s="7" t="s">
        <v>305</v>
      </c>
    </row>
    <row r="48" spans="1:21" ht="17.25" customHeight="1">
      <c r="A48" s="6" t="s">
        <v>306</v>
      </c>
      <c r="B48" s="30">
        <v>6605</v>
      </c>
      <c r="C48" s="31">
        <f t="shared" si="33"/>
        <v>1700</v>
      </c>
      <c r="D48" s="30">
        <v>638</v>
      </c>
      <c r="E48" s="30">
        <v>137</v>
      </c>
      <c r="F48" s="30">
        <v>925</v>
      </c>
      <c r="G48" s="31">
        <f t="shared" si="34"/>
        <v>1306</v>
      </c>
      <c r="H48" s="30">
        <v>684</v>
      </c>
      <c r="I48" s="30">
        <v>569</v>
      </c>
      <c r="J48" s="30">
        <v>53</v>
      </c>
      <c r="K48" s="31">
        <f t="shared" si="35"/>
        <v>621</v>
      </c>
      <c r="L48" s="30">
        <v>621</v>
      </c>
      <c r="M48" s="31">
        <f t="shared" si="36"/>
        <v>2972</v>
      </c>
      <c r="N48" s="30">
        <v>457</v>
      </c>
      <c r="O48" s="30">
        <v>2515</v>
      </c>
      <c r="P48" s="30">
        <v>6</v>
      </c>
      <c r="Q48" s="46">
        <f t="shared" si="29"/>
        <v>9.401968205904618</v>
      </c>
      <c r="R48" s="33">
        <f t="shared" si="30"/>
        <v>44.996214988644965</v>
      </c>
      <c r="S48" s="33">
        <f t="shared" si="31"/>
        <v>19.772899318697956</v>
      </c>
      <c r="T48" s="33">
        <f t="shared" si="32"/>
        <v>25.73807721423164</v>
      </c>
      <c r="U48" s="7" t="s">
        <v>306</v>
      </c>
    </row>
    <row r="49" spans="1:21" ht="17.25" customHeight="1">
      <c r="A49" s="6" t="s">
        <v>307</v>
      </c>
      <c r="B49" s="30">
        <v>467</v>
      </c>
      <c r="C49" s="31">
        <f t="shared" si="33"/>
        <v>128</v>
      </c>
      <c r="D49" s="30">
        <v>38</v>
      </c>
      <c r="E49" s="30">
        <v>15</v>
      </c>
      <c r="F49" s="30">
        <v>75</v>
      </c>
      <c r="G49" s="31">
        <f t="shared" si="34"/>
        <v>114</v>
      </c>
      <c r="H49" s="30">
        <v>41</v>
      </c>
      <c r="I49" s="30">
        <v>69</v>
      </c>
      <c r="J49" s="30">
        <v>4</v>
      </c>
      <c r="K49" s="31">
        <f t="shared" si="35"/>
        <v>102</v>
      </c>
      <c r="L49" s="30">
        <v>102</v>
      </c>
      <c r="M49" s="31">
        <f t="shared" si="36"/>
        <v>123</v>
      </c>
      <c r="N49" s="30">
        <v>19</v>
      </c>
      <c r="O49" s="30">
        <v>104</v>
      </c>
      <c r="P49" s="56" t="s">
        <v>0</v>
      </c>
      <c r="Q49" s="46">
        <f t="shared" si="29"/>
        <v>21.841541755888652</v>
      </c>
      <c r="R49" s="33">
        <f t="shared" si="30"/>
        <v>26.33832976445396</v>
      </c>
      <c r="S49" s="33">
        <f t="shared" si="31"/>
        <v>24.411134903640257</v>
      </c>
      <c r="T49" s="33">
        <f t="shared" si="32"/>
        <v>27.40899357601713</v>
      </c>
      <c r="U49" s="7" t="s">
        <v>307</v>
      </c>
    </row>
    <row r="50" spans="1:21" ht="17.25" customHeight="1">
      <c r="A50" s="6" t="s">
        <v>308</v>
      </c>
      <c r="B50" s="30">
        <v>1226</v>
      </c>
      <c r="C50" s="31">
        <f t="shared" si="33"/>
        <v>332</v>
      </c>
      <c r="D50" s="30">
        <v>94</v>
      </c>
      <c r="E50" s="30">
        <v>71</v>
      </c>
      <c r="F50" s="30">
        <v>167</v>
      </c>
      <c r="G50" s="31">
        <f t="shared" si="34"/>
        <v>588</v>
      </c>
      <c r="H50" s="30">
        <v>285</v>
      </c>
      <c r="I50" s="30">
        <v>272</v>
      </c>
      <c r="J50" s="30">
        <v>31</v>
      </c>
      <c r="K50" s="31">
        <f t="shared" si="35"/>
        <v>53</v>
      </c>
      <c r="L50" s="30">
        <v>53</v>
      </c>
      <c r="M50" s="31">
        <f t="shared" si="36"/>
        <v>250</v>
      </c>
      <c r="N50" s="30">
        <v>31</v>
      </c>
      <c r="O50" s="30">
        <v>219</v>
      </c>
      <c r="P50" s="30">
        <v>3</v>
      </c>
      <c r="Q50" s="46">
        <f t="shared" si="29"/>
        <v>4.32300163132137</v>
      </c>
      <c r="R50" s="33">
        <f t="shared" si="30"/>
        <v>20.39151712887439</v>
      </c>
      <c r="S50" s="33">
        <f t="shared" si="31"/>
        <v>47.96084828711256</v>
      </c>
      <c r="T50" s="33">
        <f t="shared" si="32"/>
        <v>27.07993474714519</v>
      </c>
      <c r="U50" s="7" t="s">
        <v>308</v>
      </c>
    </row>
    <row r="51" spans="1:21" ht="17.25" customHeight="1">
      <c r="A51" s="6" t="s">
        <v>309</v>
      </c>
      <c r="B51" s="30">
        <v>2971</v>
      </c>
      <c r="C51" s="31">
        <f t="shared" si="33"/>
        <v>836</v>
      </c>
      <c r="D51" s="30">
        <v>273</v>
      </c>
      <c r="E51" s="30">
        <v>56</v>
      </c>
      <c r="F51" s="30">
        <v>507</v>
      </c>
      <c r="G51" s="31">
        <f t="shared" si="34"/>
        <v>541</v>
      </c>
      <c r="H51" s="30">
        <v>275</v>
      </c>
      <c r="I51" s="30">
        <v>222</v>
      </c>
      <c r="J51" s="30">
        <v>44</v>
      </c>
      <c r="K51" s="31">
        <f t="shared" si="35"/>
        <v>684</v>
      </c>
      <c r="L51" s="30">
        <v>684</v>
      </c>
      <c r="M51" s="31">
        <f t="shared" si="36"/>
        <v>906</v>
      </c>
      <c r="N51" s="30">
        <v>160</v>
      </c>
      <c r="O51" s="30">
        <v>746</v>
      </c>
      <c r="P51" s="30">
        <v>4</v>
      </c>
      <c r="Q51" s="46">
        <f t="shared" si="29"/>
        <v>23.02255132951868</v>
      </c>
      <c r="R51" s="33">
        <f t="shared" si="30"/>
        <v>30.494782901380006</v>
      </c>
      <c r="S51" s="33">
        <f t="shared" si="31"/>
        <v>18.209357118815213</v>
      </c>
      <c r="T51" s="33">
        <f t="shared" si="32"/>
        <v>28.138673847189498</v>
      </c>
      <c r="U51" s="7" t="s">
        <v>309</v>
      </c>
    </row>
    <row r="52" spans="1:21" ht="17.25" customHeight="1">
      <c r="A52" s="6" t="s">
        <v>310</v>
      </c>
      <c r="B52" s="30">
        <v>1864</v>
      </c>
      <c r="C52" s="31">
        <f t="shared" si="33"/>
        <v>481</v>
      </c>
      <c r="D52" s="30">
        <v>155</v>
      </c>
      <c r="E52" s="30">
        <v>46</v>
      </c>
      <c r="F52" s="30">
        <v>280</v>
      </c>
      <c r="G52" s="31">
        <f t="shared" si="34"/>
        <v>303</v>
      </c>
      <c r="H52" s="30">
        <v>160</v>
      </c>
      <c r="I52" s="30">
        <v>114</v>
      </c>
      <c r="J52" s="30">
        <v>29</v>
      </c>
      <c r="K52" s="31">
        <f t="shared" si="35"/>
        <v>451</v>
      </c>
      <c r="L52" s="30">
        <v>451</v>
      </c>
      <c r="M52" s="31">
        <f t="shared" si="36"/>
        <v>628</v>
      </c>
      <c r="N52" s="30">
        <v>79</v>
      </c>
      <c r="O52" s="30">
        <v>549</v>
      </c>
      <c r="P52" s="30">
        <v>1</v>
      </c>
      <c r="Q52" s="46">
        <f t="shared" si="29"/>
        <v>24.195278969957084</v>
      </c>
      <c r="R52" s="33">
        <f t="shared" si="30"/>
        <v>33.69098712446352</v>
      </c>
      <c r="S52" s="33">
        <f t="shared" si="31"/>
        <v>16.255364806866954</v>
      </c>
      <c r="T52" s="33">
        <f t="shared" si="32"/>
        <v>25.80472103004292</v>
      </c>
      <c r="U52" s="7" t="s">
        <v>310</v>
      </c>
    </row>
    <row r="53" spans="1:21" ht="17.25" customHeight="1">
      <c r="A53" s="6" t="s">
        <v>311</v>
      </c>
      <c r="B53" s="30">
        <v>4163</v>
      </c>
      <c r="C53" s="31">
        <f t="shared" si="33"/>
        <v>1221</v>
      </c>
      <c r="D53" s="30">
        <v>435</v>
      </c>
      <c r="E53" s="30">
        <v>97</v>
      </c>
      <c r="F53" s="30">
        <v>689</v>
      </c>
      <c r="G53" s="31">
        <f t="shared" si="34"/>
        <v>880</v>
      </c>
      <c r="H53" s="30">
        <v>437</v>
      </c>
      <c r="I53" s="30">
        <v>355</v>
      </c>
      <c r="J53" s="30">
        <v>88</v>
      </c>
      <c r="K53" s="31">
        <f t="shared" si="35"/>
        <v>446</v>
      </c>
      <c r="L53" s="30">
        <v>446</v>
      </c>
      <c r="M53" s="31">
        <f t="shared" si="36"/>
        <v>1615</v>
      </c>
      <c r="N53" s="30">
        <v>263</v>
      </c>
      <c r="O53" s="30">
        <v>1352</v>
      </c>
      <c r="P53" s="30">
        <v>1</v>
      </c>
      <c r="Q53" s="46">
        <f t="shared" si="29"/>
        <v>10.7134278164785</v>
      </c>
      <c r="R53" s="33">
        <f t="shared" si="30"/>
        <v>38.79413884218112</v>
      </c>
      <c r="S53" s="33">
        <f t="shared" si="31"/>
        <v>21.138601969733365</v>
      </c>
      <c r="T53" s="33">
        <f t="shared" si="32"/>
        <v>29.329810233005045</v>
      </c>
      <c r="U53" s="7" t="s">
        <v>311</v>
      </c>
    </row>
    <row r="54" spans="1:21" ht="17.25" customHeight="1">
      <c r="A54" s="82"/>
      <c r="C54" s="31"/>
      <c r="G54" s="31"/>
      <c r="K54" s="31"/>
      <c r="M54" s="31"/>
      <c r="Q54" s="28"/>
      <c r="U54" s="28"/>
    </row>
    <row r="55" spans="1:21" ht="17.25" customHeight="1">
      <c r="A55" s="82" t="s">
        <v>312</v>
      </c>
      <c r="B55" s="31">
        <f aca="true" t="shared" si="37" ref="B55:P55">SUM(B56:B62)</f>
        <v>16505</v>
      </c>
      <c r="C55" s="31">
        <f t="shared" si="37"/>
        <v>4476</v>
      </c>
      <c r="D55" s="31">
        <f t="shared" si="37"/>
        <v>1764</v>
      </c>
      <c r="E55" s="31">
        <f t="shared" si="37"/>
        <v>412</v>
      </c>
      <c r="F55" s="31">
        <f t="shared" si="37"/>
        <v>2300</v>
      </c>
      <c r="G55" s="31">
        <f t="shared" si="37"/>
        <v>2780</v>
      </c>
      <c r="H55" s="31">
        <f t="shared" si="37"/>
        <v>1193</v>
      </c>
      <c r="I55" s="31">
        <f t="shared" si="37"/>
        <v>1368</v>
      </c>
      <c r="J55" s="31">
        <f t="shared" si="37"/>
        <v>219</v>
      </c>
      <c r="K55" s="31">
        <f t="shared" si="37"/>
        <v>3346</v>
      </c>
      <c r="L55" s="31">
        <f t="shared" si="37"/>
        <v>3346</v>
      </c>
      <c r="M55" s="31">
        <f t="shared" si="37"/>
        <v>5885</v>
      </c>
      <c r="N55" s="31">
        <f t="shared" si="37"/>
        <v>767</v>
      </c>
      <c r="O55" s="31">
        <f t="shared" si="37"/>
        <v>5118</v>
      </c>
      <c r="P55" s="31">
        <f t="shared" si="37"/>
        <v>18</v>
      </c>
      <c r="Q55" s="46">
        <f aca="true" t="shared" si="38" ref="Q55:Q62">L55/B55*100</f>
        <v>20.272644653135412</v>
      </c>
      <c r="R55" s="33">
        <f aca="true" t="shared" si="39" ref="R55:R62">M55/B55*100</f>
        <v>35.65586186004241</v>
      </c>
      <c r="S55" s="33">
        <f aca="true" t="shared" si="40" ref="S55:S62">G55/B55*100</f>
        <v>16.843380793698877</v>
      </c>
      <c r="T55" s="33">
        <f aca="true" t="shared" si="41" ref="T55:T62">C55/B55*100</f>
        <v>27.119054831869132</v>
      </c>
      <c r="U55" s="28" t="s">
        <v>312</v>
      </c>
    </row>
    <row r="56" spans="1:21" ht="17.25" customHeight="1">
      <c r="A56" s="6" t="s">
        <v>313</v>
      </c>
      <c r="B56" s="30">
        <v>2203</v>
      </c>
      <c r="C56" s="31">
        <f aca="true" t="shared" si="42" ref="C56:C62">SUM(D56:F56)</f>
        <v>666</v>
      </c>
      <c r="D56" s="30">
        <v>265</v>
      </c>
      <c r="E56" s="30">
        <v>59</v>
      </c>
      <c r="F56" s="30">
        <v>342</v>
      </c>
      <c r="G56" s="31">
        <f aca="true" t="shared" si="43" ref="G56:G62">SUM(H56:J56)</f>
        <v>468</v>
      </c>
      <c r="H56" s="30">
        <v>216</v>
      </c>
      <c r="I56" s="30">
        <v>200</v>
      </c>
      <c r="J56" s="30">
        <v>52</v>
      </c>
      <c r="K56" s="31">
        <f aca="true" t="shared" si="44" ref="K56:K62">SUM(L56:L56)</f>
        <v>293</v>
      </c>
      <c r="L56" s="30">
        <v>293</v>
      </c>
      <c r="M56" s="31">
        <f aca="true" t="shared" si="45" ref="M56:M62">SUM(N56:O56)</f>
        <v>776</v>
      </c>
      <c r="N56" s="30">
        <v>125</v>
      </c>
      <c r="O56" s="30">
        <v>651</v>
      </c>
      <c r="P56" s="56" t="s">
        <v>0</v>
      </c>
      <c r="Q56" s="46">
        <f t="shared" si="38"/>
        <v>13.300045392646393</v>
      </c>
      <c r="R56" s="33">
        <f t="shared" si="39"/>
        <v>35.22469359963686</v>
      </c>
      <c r="S56" s="33">
        <f t="shared" si="40"/>
        <v>21.2437585111212</v>
      </c>
      <c r="T56" s="33">
        <f t="shared" si="41"/>
        <v>30.231502496595553</v>
      </c>
      <c r="U56" s="7" t="s">
        <v>313</v>
      </c>
    </row>
    <row r="57" spans="1:21" ht="17.25" customHeight="1">
      <c r="A57" s="6" t="s">
        <v>314</v>
      </c>
      <c r="B57" s="30">
        <v>665</v>
      </c>
      <c r="C57" s="31">
        <f t="shared" si="42"/>
        <v>183</v>
      </c>
      <c r="D57" s="30">
        <v>71</v>
      </c>
      <c r="E57" s="30">
        <v>21</v>
      </c>
      <c r="F57" s="30">
        <v>91</v>
      </c>
      <c r="G57" s="31">
        <f t="shared" si="43"/>
        <v>110</v>
      </c>
      <c r="H57" s="30">
        <v>40</v>
      </c>
      <c r="I57" s="30">
        <v>54</v>
      </c>
      <c r="J57" s="30">
        <v>16</v>
      </c>
      <c r="K57" s="31">
        <f t="shared" si="44"/>
        <v>123</v>
      </c>
      <c r="L57" s="30">
        <v>123</v>
      </c>
      <c r="M57" s="31">
        <f t="shared" si="45"/>
        <v>249</v>
      </c>
      <c r="N57" s="30">
        <v>40</v>
      </c>
      <c r="O57" s="30">
        <v>209</v>
      </c>
      <c r="P57" s="56" t="s">
        <v>0</v>
      </c>
      <c r="Q57" s="46">
        <f t="shared" si="38"/>
        <v>18.49624060150376</v>
      </c>
      <c r="R57" s="33">
        <f t="shared" si="39"/>
        <v>37.44360902255639</v>
      </c>
      <c r="S57" s="33">
        <f t="shared" si="40"/>
        <v>16.541353383458645</v>
      </c>
      <c r="T57" s="33">
        <f t="shared" si="41"/>
        <v>27.518796992481203</v>
      </c>
      <c r="U57" s="7" t="s">
        <v>314</v>
      </c>
    </row>
    <row r="58" spans="1:21" ht="17.25" customHeight="1">
      <c r="A58" s="6" t="s">
        <v>315</v>
      </c>
      <c r="B58" s="30">
        <v>1538</v>
      </c>
      <c r="C58" s="31">
        <f t="shared" si="42"/>
        <v>442</v>
      </c>
      <c r="D58" s="30">
        <v>183</v>
      </c>
      <c r="E58" s="30">
        <v>38</v>
      </c>
      <c r="F58" s="30">
        <v>221</v>
      </c>
      <c r="G58" s="31">
        <f t="shared" si="43"/>
        <v>315</v>
      </c>
      <c r="H58" s="30">
        <v>131</v>
      </c>
      <c r="I58" s="30">
        <v>160</v>
      </c>
      <c r="J58" s="30">
        <v>24</v>
      </c>
      <c r="K58" s="31">
        <f t="shared" si="44"/>
        <v>258</v>
      </c>
      <c r="L58" s="30">
        <v>258</v>
      </c>
      <c r="M58" s="31">
        <f t="shared" si="45"/>
        <v>521</v>
      </c>
      <c r="N58" s="30">
        <v>74</v>
      </c>
      <c r="O58" s="30">
        <v>447</v>
      </c>
      <c r="P58" s="30">
        <v>2</v>
      </c>
      <c r="Q58" s="46">
        <f t="shared" si="38"/>
        <v>16.775032509752926</v>
      </c>
      <c r="R58" s="33">
        <f t="shared" si="39"/>
        <v>33.87516254876463</v>
      </c>
      <c r="S58" s="33">
        <f t="shared" si="40"/>
        <v>20.48114434330299</v>
      </c>
      <c r="T58" s="33">
        <f t="shared" si="41"/>
        <v>28.738621586475944</v>
      </c>
      <c r="U58" s="7" t="s">
        <v>315</v>
      </c>
    </row>
    <row r="59" spans="1:21" ht="17.25" customHeight="1">
      <c r="A59" s="6" t="s">
        <v>316</v>
      </c>
      <c r="B59" s="30">
        <v>1690</v>
      </c>
      <c r="C59" s="31">
        <f t="shared" si="42"/>
        <v>412</v>
      </c>
      <c r="D59" s="30">
        <v>155</v>
      </c>
      <c r="E59" s="30">
        <v>36</v>
      </c>
      <c r="F59" s="30">
        <v>221</v>
      </c>
      <c r="G59" s="31">
        <f t="shared" si="43"/>
        <v>230</v>
      </c>
      <c r="H59" s="30">
        <v>78</v>
      </c>
      <c r="I59" s="30">
        <v>133</v>
      </c>
      <c r="J59" s="30">
        <v>19</v>
      </c>
      <c r="K59" s="31">
        <f t="shared" si="44"/>
        <v>518</v>
      </c>
      <c r="L59" s="30">
        <v>518</v>
      </c>
      <c r="M59" s="31">
        <f t="shared" si="45"/>
        <v>530</v>
      </c>
      <c r="N59" s="30">
        <v>65</v>
      </c>
      <c r="O59" s="30">
        <v>465</v>
      </c>
      <c r="P59" s="56" t="s">
        <v>0</v>
      </c>
      <c r="Q59" s="46">
        <f t="shared" si="38"/>
        <v>30.650887573964496</v>
      </c>
      <c r="R59" s="33">
        <f t="shared" si="39"/>
        <v>31.360946745562128</v>
      </c>
      <c r="S59" s="33">
        <f t="shared" si="40"/>
        <v>13.609467455621301</v>
      </c>
      <c r="T59" s="33">
        <f t="shared" si="41"/>
        <v>24.378698224852073</v>
      </c>
      <c r="U59" s="7" t="s">
        <v>316</v>
      </c>
    </row>
    <row r="60" spans="1:21" ht="17.25" customHeight="1">
      <c r="A60" s="6" t="s">
        <v>317</v>
      </c>
      <c r="B60" s="30">
        <v>1947</v>
      </c>
      <c r="C60" s="31">
        <f t="shared" si="42"/>
        <v>531</v>
      </c>
      <c r="D60" s="30">
        <v>212</v>
      </c>
      <c r="E60" s="30">
        <v>46</v>
      </c>
      <c r="F60" s="30">
        <v>273</v>
      </c>
      <c r="G60" s="31">
        <f t="shared" si="43"/>
        <v>347</v>
      </c>
      <c r="H60" s="30">
        <v>123</v>
      </c>
      <c r="I60" s="30">
        <v>201</v>
      </c>
      <c r="J60" s="30">
        <v>23</v>
      </c>
      <c r="K60" s="31">
        <f t="shared" si="44"/>
        <v>363</v>
      </c>
      <c r="L60" s="30">
        <v>363</v>
      </c>
      <c r="M60" s="31">
        <f t="shared" si="45"/>
        <v>701</v>
      </c>
      <c r="N60" s="30">
        <v>101</v>
      </c>
      <c r="O60" s="30">
        <v>600</v>
      </c>
      <c r="P60" s="30">
        <v>5</v>
      </c>
      <c r="Q60" s="46">
        <f t="shared" si="38"/>
        <v>18.64406779661017</v>
      </c>
      <c r="R60" s="33">
        <f t="shared" si="39"/>
        <v>36.00410888546482</v>
      </c>
      <c r="S60" s="33">
        <f t="shared" si="40"/>
        <v>17.822290703646637</v>
      </c>
      <c r="T60" s="33">
        <f t="shared" si="41"/>
        <v>27.27272727272727</v>
      </c>
      <c r="U60" s="7" t="s">
        <v>317</v>
      </c>
    </row>
    <row r="61" spans="1:21" ht="17.25" customHeight="1">
      <c r="A61" s="6" t="s">
        <v>318</v>
      </c>
      <c r="B61" s="30">
        <v>6009</v>
      </c>
      <c r="C61" s="31">
        <f t="shared" si="42"/>
        <v>1709</v>
      </c>
      <c r="D61" s="30">
        <v>681</v>
      </c>
      <c r="E61" s="30">
        <v>160</v>
      </c>
      <c r="F61" s="30">
        <v>868</v>
      </c>
      <c r="G61" s="31">
        <f t="shared" si="43"/>
        <v>1026</v>
      </c>
      <c r="H61" s="30">
        <v>470</v>
      </c>
      <c r="I61" s="30">
        <v>495</v>
      </c>
      <c r="J61" s="30">
        <v>61</v>
      </c>
      <c r="K61" s="31">
        <f t="shared" si="44"/>
        <v>1008</v>
      </c>
      <c r="L61" s="30">
        <v>1008</v>
      </c>
      <c r="M61" s="31">
        <f t="shared" si="45"/>
        <v>2261</v>
      </c>
      <c r="N61" s="30">
        <v>243</v>
      </c>
      <c r="O61" s="30">
        <v>2018</v>
      </c>
      <c r="P61" s="30">
        <v>5</v>
      </c>
      <c r="Q61" s="46">
        <f t="shared" si="38"/>
        <v>16.774837743384925</v>
      </c>
      <c r="R61" s="33">
        <f t="shared" si="39"/>
        <v>37.62689299384257</v>
      </c>
      <c r="S61" s="33">
        <f t="shared" si="40"/>
        <v>17.07438841737394</v>
      </c>
      <c r="T61" s="33">
        <f t="shared" si="41"/>
        <v>28.440672324846066</v>
      </c>
      <c r="U61" s="7" t="s">
        <v>318</v>
      </c>
    </row>
    <row r="62" spans="1:21" s="80" customFormat="1" ht="17.25" customHeight="1">
      <c r="A62" s="6" t="s">
        <v>319</v>
      </c>
      <c r="B62" s="30">
        <v>2453</v>
      </c>
      <c r="C62" s="25">
        <f t="shared" si="42"/>
        <v>533</v>
      </c>
      <c r="D62" s="30">
        <v>197</v>
      </c>
      <c r="E62" s="30">
        <v>52</v>
      </c>
      <c r="F62" s="30">
        <v>284</v>
      </c>
      <c r="G62" s="25">
        <f t="shared" si="43"/>
        <v>284</v>
      </c>
      <c r="H62" s="30">
        <v>135</v>
      </c>
      <c r="I62" s="30">
        <v>125</v>
      </c>
      <c r="J62" s="30">
        <v>24</v>
      </c>
      <c r="K62" s="25">
        <f t="shared" si="44"/>
        <v>783</v>
      </c>
      <c r="L62" s="30">
        <v>783</v>
      </c>
      <c r="M62" s="25">
        <f t="shared" si="45"/>
        <v>847</v>
      </c>
      <c r="N62" s="30">
        <v>119</v>
      </c>
      <c r="O62" s="30">
        <v>728</v>
      </c>
      <c r="P62" s="30">
        <v>6</v>
      </c>
      <c r="Q62" s="46">
        <f t="shared" si="38"/>
        <v>31.92009783938035</v>
      </c>
      <c r="R62" s="48">
        <f t="shared" si="39"/>
        <v>34.52914798206278</v>
      </c>
      <c r="S62" s="48">
        <f t="shared" si="40"/>
        <v>11.577660008153282</v>
      </c>
      <c r="T62" s="48">
        <f t="shared" si="41"/>
        <v>21.72849571952711</v>
      </c>
      <c r="U62" s="7" t="s">
        <v>319</v>
      </c>
    </row>
    <row r="63" spans="1:21" ht="17.25" customHeight="1">
      <c r="A63" s="82"/>
      <c r="C63" s="31"/>
      <c r="G63" s="31"/>
      <c r="K63" s="31"/>
      <c r="M63" s="31"/>
      <c r="Q63" s="46"/>
      <c r="R63" s="48"/>
      <c r="S63" s="48"/>
      <c r="T63" s="48"/>
      <c r="U63" s="28"/>
    </row>
    <row r="64" spans="1:21" ht="17.25" customHeight="1">
      <c r="A64" s="82" t="s">
        <v>203</v>
      </c>
      <c r="B64" s="31">
        <f aca="true" t="shared" si="46" ref="B64:P64">SUM(B65:B70)</f>
        <v>18684</v>
      </c>
      <c r="C64" s="31">
        <f t="shared" si="46"/>
        <v>5121</v>
      </c>
      <c r="D64" s="31">
        <f t="shared" si="46"/>
        <v>1976</v>
      </c>
      <c r="E64" s="31">
        <f t="shared" si="46"/>
        <v>383</v>
      </c>
      <c r="F64" s="31">
        <f t="shared" si="46"/>
        <v>2762</v>
      </c>
      <c r="G64" s="31">
        <f t="shared" si="46"/>
        <v>3321</v>
      </c>
      <c r="H64" s="31">
        <f t="shared" si="46"/>
        <v>1593</v>
      </c>
      <c r="I64" s="31">
        <f t="shared" si="46"/>
        <v>1533</v>
      </c>
      <c r="J64" s="31">
        <f t="shared" si="46"/>
        <v>195</v>
      </c>
      <c r="K64" s="31">
        <f t="shared" si="46"/>
        <v>3632</v>
      </c>
      <c r="L64" s="31">
        <f t="shared" si="46"/>
        <v>3632</v>
      </c>
      <c r="M64" s="31">
        <f t="shared" si="46"/>
        <v>6589</v>
      </c>
      <c r="N64" s="31">
        <f t="shared" si="46"/>
        <v>706</v>
      </c>
      <c r="O64" s="31">
        <f t="shared" si="46"/>
        <v>5883</v>
      </c>
      <c r="P64" s="31">
        <f t="shared" si="46"/>
        <v>21</v>
      </c>
      <c r="Q64" s="46">
        <f aca="true" t="shared" si="47" ref="Q64:Q70">L64/B64*100</f>
        <v>19.439092271462215</v>
      </c>
      <c r="R64" s="33">
        <f aca="true" t="shared" si="48" ref="R64:R70">M64/B64*100</f>
        <v>35.265467779918644</v>
      </c>
      <c r="S64" s="33">
        <f aca="true" t="shared" si="49" ref="S64:S70">G64/B64*100</f>
        <v>17.77456647398844</v>
      </c>
      <c r="T64" s="33">
        <f aca="true" t="shared" si="50" ref="T64:T70">C64/B64*100</f>
        <v>27.408477842003855</v>
      </c>
      <c r="U64" s="28" t="s">
        <v>203</v>
      </c>
    </row>
    <row r="65" spans="1:21" ht="17.25" customHeight="1">
      <c r="A65" s="6" t="s">
        <v>207</v>
      </c>
      <c r="B65" s="30">
        <v>6312</v>
      </c>
      <c r="C65" s="31">
        <f aca="true" t="shared" si="51" ref="C65:C70">SUM(D65:F65)</f>
        <v>1915</v>
      </c>
      <c r="D65" s="30">
        <v>777</v>
      </c>
      <c r="E65" s="30">
        <v>120</v>
      </c>
      <c r="F65" s="30">
        <v>1018</v>
      </c>
      <c r="G65" s="31">
        <f aca="true" t="shared" si="52" ref="G65:G70">SUM(H65:J65)</f>
        <v>1385</v>
      </c>
      <c r="H65" s="30">
        <v>579</v>
      </c>
      <c r="I65" s="30">
        <v>725</v>
      </c>
      <c r="J65" s="30">
        <v>81</v>
      </c>
      <c r="K65" s="31">
        <f aca="true" t="shared" si="53" ref="K65:K70">SUM(L65:L65)</f>
        <v>733</v>
      </c>
      <c r="L65" s="30">
        <v>733</v>
      </c>
      <c r="M65" s="31">
        <f aca="true" t="shared" si="54" ref="M65:M70">SUM(N65:O65)</f>
        <v>2273</v>
      </c>
      <c r="N65" s="30">
        <v>245</v>
      </c>
      <c r="O65" s="30">
        <v>2028</v>
      </c>
      <c r="P65" s="30">
        <v>6</v>
      </c>
      <c r="Q65" s="46">
        <f t="shared" si="47"/>
        <v>11.612801013941699</v>
      </c>
      <c r="R65" s="33">
        <f t="shared" si="48"/>
        <v>36.01077313054499</v>
      </c>
      <c r="S65" s="33">
        <f t="shared" si="49"/>
        <v>21.94233206590621</v>
      </c>
      <c r="T65" s="33">
        <f t="shared" si="50"/>
        <v>30.339036755386566</v>
      </c>
      <c r="U65" s="7" t="s">
        <v>207</v>
      </c>
    </row>
    <row r="66" spans="1:21" ht="17.25" customHeight="1">
      <c r="A66" s="6" t="s">
        <v>208</v>
      </c>
      <c r="B66" s="30">
        <v>2201</v>
      </c>
      <c r="C66" s="31">
        <f t="shared" si="51"/>
        <v>596</v>
      </c>
      <c r="D66" s="30">
        <v>198</v>
      </c>
      <c r="E66" s="30">
        <v>58</v>
      </c>
      <c r="F66" s="30">
        <v>340</v>
      </c>
      <c r="G66" s="31">
        <f t="shared" si="52"/>
        <v>407</v>
      </c>
      <c r="H66" s="30">
        <v>205</v>
      </c>
      <c r="I66" s="30">
        <v>176</v>
      </c>
      <c r="J66" s="30">
        <v>26</v>
      </c>
      <c r="K66" s="31">
        <f t="shared" si="53"/>
        <v>299</v>
      </c>
      <c r="L66" s="30">
        <v>299</v>
      </c>
      <c r="M66" s="31">
        <f t="shared" si="54"/>
        <v>895</v>
      </c>
      <c r="N66" s="30">
        <v>112</v>
      </c>
      <c r="O66" s="30">
        <v>783</v>
      </c>
      <c r="P66" s="30">
        <v>4</v>
      </c>
      <c r="Q66" s="46">
        <f t="shared" si="47"/>
        <v>13.584734211721944</v>
      </c>
      <c r="R66" s="33">
        <f t="shared" si="48"/>
        <v>40.663334847796456</v>
      </c>
      <c r="S66" s="33">
        <f t="shared" si="49"/>
        <v>18.491594729668332</v>
      </c>
      <c r="T66" s="33">
        <f t="shared" si="50"/>
        <v>27.078600636074512</v>
      </c>
      <c r="U66" s="7" t="s">
        <v>208</v>
      </c>
    </row>
    <row r="67" spans="1:21" ht="17.25" customHeight="1">
      <c r="A67" s="6" t="s">
        <v>209</v>
      </c>
      <c r="B67" s="30">
        <v>1939</v>
      </c>
      <c r="C67" s="31">
        <f t="shared" si="51"/>
        <v>423</v>
      </c>
      <c r="D67" s="30">
        <v>148</v>
      </c>
      <c r="E67" s="30">
        <v>29</v>
      </c>
      <c r="F67" s="30">
        <v>246</v>
      </c>
      <c r="G67" s="31">
        <f t="shared" si="52"/>
        <v>261</v>
      </c>
      <c r="H67" s="30">
        <v>134</v>
      </c>
      <c r="I67" s="30">
        <v>110</v>
      </c>
      <c r="J67" s="30">
        <v>17</v>
      </c>
      <c r="K67" s="31">
        <f t="shared" si="53"/>
        <v>587</v>
      </c>
      <c r="L67" s="30">
        <v>587</v>
      </c>
      <c r="M67" s="31">
        <f t="shared" si="54"/>
        <v>668</v>
      </c>
      <c r="N67" s="30">
        <v>97</v>
      </c>
      <c r="O67" s="30">
        <v>571</v>
      </c>
      <c r="P67" s="56" t="s">
        <v>0</v>
      </c>
      <c r="Q67" s="46">
        <f t="shared" si="47"/>
        <v>30.273336771531717</v>
      </c>
      <c r="R67" s="33">
        <f t="shared" si="48"/>
        <v>34.45074780814853</v>
      </c>
      <c r="S67" s="33">
        <f t="shared" si="49"/>
        <v>13.460546673543064</v>
      </c>
      <c r="T67" s="33">
        <f t="shared" si="50"/>
        <v>21.815368746776688</v>
      </c>
      <c r="U67" s="7" t="s">
        <v>209</v>
      </c>
    </row>
    <row r="68" spans="1:21" ht="17.25" customHeight="1">
      <c r="A68" s="6" t="s">
        <v>210</v>
      </c>
      <c r="B68" s="30">
        <v>2572</v>
      </c>
      <c r="C68" s="31">
        <f t="shared" si="51"/>
        <v>519</v>
      </c>
      <c r="D68" s="30">
        <v>200</v>
      </c>
      <c r="E68" s="30">
        <v>32</v>
      </c>
      <c r="F68" s="30">
        <v>287</v>
      </c>
      <c r="G68" s="31">
        <f t="shared" si="52"/>
        <v>330</v>
      </c>
      <c r="H68" s="30">
        <v>157</v>
      </c>
      <c r="I68" s="30">
        <v>152</v>
      </c>
      <c r="J68" s="30">
        <v>21</v>
      </c>
      <c r="K68" s="31">
        <f t="shared" si="53"/>
        <v>914</v>
      </c>
      <c r="L68" s="30">
        <v>914</v>
      </c>
      <c r="M68" s="31">
        <f t="shared" si="54"/>
        <v>804</v>
      </c>
      <c r="N68" s="30">
        <v>76</v>
      </c>
      <c r="O68" s="30">
        <v>728</v>
      </c>
      <c r="P68" s="30">
        <v>5</v>
      </c>
      <c r="Q68" s="46">
        <f t="shared" si="47"/>
        <v>35.53654743390358</v>
      </c>
      <c r="R68" s="33">
        <f t="shared" si="48"/>
        <v>31.259720062208395</v>
      </c>
      <c r="S68" s="33">
        <f t="shared" si="49"/>
        <v>12.830482115085537</v>
      </c>
      <c r="T68" s="33">
        <f t="shared" si="50"/>
        <v>20.178849144634526</v>
      </c>
      <c r="U68" s="7" t="s">
        <v>210</v>
      </c>
    </row>
    <row r="69" spans="1:21" ht="17.25" customHeight="1">
      <c r="A69" s="6" t="s">
        <v>211</v>
      </c>
      <c r="B69" s="30">
        <v>3082</v>
      </c>
      <c r="C69" s="31">
        <f t="shared" si="51"/>
        <v>890</v>
      </c>
      <c r="D69" s="30">
        <v>340</v>
      </c>
      <c r="E69" s="30">
        <v>79</v>
      </c>
      <c r="F69" s="30">
        <v>471</v>
      </c>
      <c r="G69" s="31">
        <f t="shared" si="52"/>
        <v>522</v>
      </c>
      <c r="H69" s="30">
        <v>275</v>
      </c>
      <c r="I69" s="30">
        <v>224</v>
      </c>
      <c r="J69" s="30">
        <v>23</v>
      </c>
      <c r="K69" s="31">
        <f t="shared" si="53"/>
        <v>550</v>
      </c>
      <c r="L69" s="30">
        <v>550</v>
      </c>
      <c r="M69" s="31">
        <f t="shared" si="54"/>
        <v>1118</v>
      </c>
      <c r="N69" s="30">
        <v>109</v>
      </c>
      <c r="O69" s="30">
        <v>1009</v>
      </c>
      <c r="P69" s="30">
        <v>2</v>
      </c>
      <c r="Q69" s="46">
        <f t="shared" si="47"/>
        <v>17.845554834523035</v>
      </c>
      <c r="R69" s="33">
        <f t="shared" si="48"/>
        <v>36.275146009085006</v>
      </c>
      <c r="S69" s="33">
        <f t="shared" si="49"/>
        <v>16.937053861129137</v>
      </c>
      <c r="T69" s="33">
        <f t="shared" si="50"/>
        <v>28.877352368591826</v>
      </c>
      <c r="U69" s="7" t="s">
        <v>211</v>
      </c>
    </row>
    <row r="70" spans="1:21" ht="17.25" customHeight="1">
      <c r="A70" s="6" t="s">
        <v>212</v>
      </c>
      <c r="B70" s="30">
        <v>2578</v>
      </c>
      <c r="C70" s="31">
        <f t="shared" si="51"/>
        <v>778</v>
      </c>
      <c r="D70" s="30">
        <v>313</v>
      </c>
      <c r="E70" s="30">
        <v>65</v>
      </c>
      <c r="F70" s="30">
        <v>400</v>
      </c>
      <c r="G70" s="31">
        <f t="shared" si="52"/>
        <v>416</v>
      </c>
      <c r="H70" s="30">
        <v>243</v>
      </c>
      <c r="I70" s="30">
        <v>146</v>
      </c>
      <c r="J70" s="30">
        <v>27</v>
      </c>
      <c r="K70" s="31">
        <f t="shared" si="53"/>
        <v>549</v>
      </c>
      <c r="L70" s="30">
        <v>549</v>
      </c>
      <c r="M70" s="31">
        <f t="shared" si="54"/>
        <v>831</v>
      </c>
      <c r="N70" s="30">
        <v>67</v>
      </c>
      <c r="O70" s="30">
        <v>764</v>
      </c>
      <c r="P70" s="30">
        <v>4</v>
      </c>
      <c r="Q70" s="46">
        <f t="shared" si="47"/>
        <v>21.2955779674166</v>
      </c>
      <c r="R70" s="33">
        <f t="shared" si="48"/>
        <v>32.23429014740108</v>
      </c>
      <c r="S70" s="33">
        <f t="shared" si="49"/>
        <v>16.13653995345229</v>
      </c>
      <c r="T70" s="33">
        <f t="shared" si="50"/>
        <v>30.178432893716057</v>
      </c>
      <c r="U70" s="7" t="s">
        <v>212</v>
      </c>
    </row>
    <row r="71" spans="1:21" ht="17.25" customHeight="1">
      <c r="A71" s="82"/>
      <c r="C71" s="31"/>
      <c r="G71" s="31"/>
      <c r="K71" s="31"/>
      <c r="M71" s="31"/>
      <c r="Q71" s="46"/>
      <c r="R71" s="33"/>
      <c r="S71" s="33"/>
      <c r="T71" s="33"/>
      <c r="U71" s="28"/>
    </row>
    <row r="72" spans="1:21" ht="17.25" customHeight="1">
      <c r="A72" s="82" t="s">
        <v>204</v>
      </c>
      <c r="B72" s="31">
        <f aca="true" t="shared" si="55" ref="B72:P72">SUM(B73:B77)</f>
        <v>23784</v>
      </c>
      <c r="C72" s="31">
        <f t="shared" si="55"/>
        <v>7053</v>
      </c>
      <c r="D72" s="31">
        <f t="shared" si="55"/>
        <v>2909</v>
      </c>
      <c r="E72" s="31">
        <f t="shared" si="55"/>
        <v>585</v>
      </c>
      <c r="F72" s="31">
        <f t="shared" si="55"/>
        <v>3559</v>
      </c>
      <c r="G72" s="31">
        <f t="shared" si="55"/>
        <v>4280</v>
      </c>
      <c r="H72" s="31">
        <f t="shared" si="55"/>
        <v>2223</v>
      </c>
      <c r="I72" s="31">
        <f t="shared" si="55"/>
        <v>1690</v>
      </c>
      <c r="J72" s="31">
        <f t="shared" si="55"/>
        <v>367</v>
      </c>
      <c r="K72" s="31">
        <f t="shared" si="55"/>
        <v>3409</v>
      </c>
      <c r="L72" s="31">
        <f t="shared" si="55"/>
        <v>3409</v>
      </c>
      <c r="M72" s="31">
        <f t="shared" si="55"/>
        <v>9027</v>
      </c>
      <c r="N72" s="31">
        <f t="shared" si="55"/>
        <v>1029</v>
      </c>
      <c r="O72" s="31">
        <f t="shared" si="55"/>
        <v>7998</v>
      </c>
      <c r="P72" s="31">
        <f t="shared" si="55"/>
        <v>15</v>
      </c>
      <c r="Q72" s="46">
        <f aca="true" t="shared" si="56" ref="Q72:Q77">L72/B72*100</f>
        <v>14.333165153044064</v>
      </c>
      <c r="R72" s="33">
        <f aca="true" t="shared" si="57" ref="R72:R77">M72/B72*100</f>
        <v>37.95408678102926</v>
      </c>
      <c r="S72" s="33">
        <f aca="true" t="shared" si="58" ref="S72:S77">G72/B72*100</f>
        <v>17.995290951900436</v>
      </c>
      <c r="T72" s="33">
        <f aca="true" t="shared" si="59" ref="T72:T77">C72/B72*100</f>
        <v>29.65438950554995</v>
      </c>
      <c r="U72" s="28" t="s">
        <v>204</v>
      </c>
    </row>
    <row r="73" spans="1:21" ht="17.25" customHeight="1">
      <c r="A73" s="6" t="s">
        <v>213</v>
      </c>
      <c r="B73" s="30">
        <v>12354</v>
      </c>
      <c r="C73" s="31">
        <f>SUM(D73:F73)</f>
        <v>3934</v>
      </c>
      <c r="D73" s="30">
        <v>1687</v>
      </c>
      <c r="E73" s="30">
        <v>314</v>
      </c>
      <c r="F73" s="30">
        <v>1933</v>
      </c>
      <c r="G73" s="31">
        <f>SUM(H73:J73)</f>
        <v>2500</v>
      </c>
      <c r="H73" s="30">
        <v>1343</v>
      </c>
      <c r="I73" s="30">
        <v>901</v>
      </c>
      <c r="J73" s="30">
        <v>256</v>
      </c>
      <c r="K73" s="31">
        <f>SUM(L73:L73)</f>
        <v>790</v>
      </c>
      <c r="L73" s="30">
        <v>790</v>
      </c>
      <c r="M73" s="31">
        <f>SUM(N73:O73)</f>
        <v>5119</v>
      </c>
      <c r="N73" s="30">
        <v>643</v>
      </c>
      <c r="O73" s="30">
        <v>4476</v>
      </c>
      <c r="P73" s="30">
        <v>11</v>
      </c>
      <c r="Q73" s="46">
        <f t="shared" si="56"/>
        <v>6.394689978954185</v>
      </c>
      <c r="R73" s="33">
        <f t="shared" si="57"/>
        <v>41.43597215476768</v>
      </c>
      <c r="S73" s="33">
        <f t="shared" si="58"/>
        <v>20.23636069289299</v>
      </c>
      <c r="T73" s="33">
        <f t="shared" si="59"/>
        <v>31.843937186336408</v>
      </c>
      <c r="U73" s="7" t="s">
        <v>213</v>
      </c>
    </row>
    <row r="74" spans="1:21" ht="17.25" customHeight="1">
      <c r="A74" s="6" t="s">
        <v>214</v>
      </c>
      <c r="B74" s="30">
        <v>1542</v>
      </c>
      <c r="C74" s="31">
        <f>SUM(D74:F74)</f>
        <v>433</v>
      </c>
      <c r="D74" s="30">
        <v>151</v>
      </c>
      <c r="E74" s="30">
        <v>48</v>
      </c>
      <c r="F74" s="30">
        <v>234</v>
      </c>
      <c r="G74" s="31">
        <f>SUM(H74:J74)</f>
        <v>235</v>
      </c>
      <c r="H74" s="30">
        <v>123</v>
      </c>
      <c r="I74" s="30">
        <v>100</v>
      </c>
      <c r="J74" s="30">
        <v>12</v>
      </c>
      <c r="K74" s="31">
        <f>SUM(L74:L74)</f>
        <v>377</v>
      </c>
      <c r="L74" s="30">
        <v>377</v>
      </c>
      <c r="M74" s="31">
        <f>SUM(N74:O74)</f>
        <v>497</v>
      </c>
      <c r="N74" s="30">
        <v>46</v>
      </c>
      <c r="O74" s="30">
        <v>451</v>
      </c>
      <c r="P74" s="56" t="s">
        <v>0</v>
      </c>
      <c r="Q74" s="46">
        <f t="shared" si="56"/>
        <v>24.44876783398184</v>
      </c>
      <c r="R74" s="33">
        <f t="shared" si="57"/>
        <v>32.230869001297016</v>
      </c>
      <c r="S74" s="33">
        <f t="shared" si="58"/>
        <v>15.239948119325552</v>
      </c>
      <c r="T74" s="33">
        <f t="shared" si="59"/>
        <v>28.08041504539559</v>
      </c>
      <c r="U74" s="7" t="s">
        <v>214</v>
      </c>
    </row>
    <row r="75" spans="1:21" ht="17.25" customHeight="1">
      <c r="A75" s="6" t="s">
        <v>215</v>
      </c>
      <c r="B75" s="30">
        <v>2414</v>
      </c>
      <c r="C75" s="31">
        <f>SUM(D75:F75)</f>
        <v>611</v>
      </c>
      <c r="D75" s="30">
        <v>209</v>
      </c>
      <c r="E75" s="30">
        <v>50</v>
      </c>
      <c r="F75" s="30">
        <v>352</v>
      </c>
      <c r="G75" s="31">
        <f>SUM(H75:J75)</f>
        <v>318</v>
      </c>
      <c r="H75" s="30">
        <v>167</v>
      </c>
      <c r="I75" s="30">
        <v>128</v>
      </c>
      <c r="J75" s="30">
        <v>23</v>
      </c>
      <c r="K75" s="31">
        <f>SUM(L75:L75)</f>
        <v>641</v>
      </c>
      <c r="L75" s="30">
        <v>641</v>
      </c>
      <c r="M75" s="31">
        <f>SUM(N75:O75)</f>
        <v>844</v>
      </c>
      <c r="N75" s="30">
        <v>83</v>
      </c>
      <c r="O75" s="30">
        <v>761</v>
      </c>
      <c r="P75" s="56" t="s">
        <v>0</v>
      </c>
      <c r="Q75" s="46">
        <f t="shared" si="56"/>
        <v>26.553438276719138</v>
      </c>
      <c r="R75" s="33">
        <f t="shared" si="57"/>
        <v>34.96271748135874</v>
      </c>
      <c r="S75" s="33">
        <f t="shared" si="58"/>
        <v>13.173156586578294</v>
      </c>
      <c r="T75" s="33">
        <f t="shared" si="59"/>
        <v>25.310687655343827</v>
      </c>
      <c r="U75" s="7" t="s">
        <v>215</v>
      </c>
    </row>
    <row r="76" spans="1:21" ht="17.25" customHeight="1">
      <c r="A76" s="6" t="s">
        <v>216</v>
      </c>
      <c r="B76" s="30">
        <v>3891</v>
      </c>
      <c r="C76" s="31">
        <f>SUM(D76:F76)</f>
        <v>995</v>
      </c>
      <c r="D76" s="30">
        <v>439</v>
      </c>
      <c r="E76" s="30">
        <v>76</v>
      </c>
      <c r="F76" s="30">
        <v>480</v>
      </c>
      <c r="G76" s="31">
        <f>SUM(H76:J76)</f>
        <v>578</v>
      </c>
      <c r="H76" s="30">
        <v>250</v>
      </c>
      <c r="I76" s="30">
        <v>294</v>
      </c>
      <c r="J76" s="30">
        <v>34</v>
      </c>
      <c r="K76" s="31">
        <f>SUM(L76:L76)</f>
        <v>961</v>
      </c>
      <c r="L76" s="30">
        <v>961</v>
      </c>
      <c r="M76" s="31">
        <f>SUM(N76:O76)</f>
        <v>1357</v>
      </c>
      <c r="N76" s="30">
        <v>136</v>
      </c>
      <c r="O76" s="30">
        <v>1221</v>
      </c>
      <c r="P76" s="56" t="s">
        <v>0</v>
      </c>
      <c r="Q76" s="46">
        <f t="shared" si="56"/>
        <v>24.698021074273964</v>
      </c>
      <c r="R76" s="33">
        <f t="shared" si="57"/>
        <v>34.87535337959394</v>
      </c>
      <c r="S76" s="33">
        <f t="shared" si="58"/>
        <v>14.85479311231046</v>
      </c>
      <c r="T76" s="33">
        <f t="shared" si="59"/>
        <v>25.57183243382164</v>
      </c>
      <c r="U76" s="7" t="s">
        <v>216</v>
      </c>
    </row>
    <row r="77" spans="1:21" ht="17.25" customHeight="1">
      <c r="A77" s="6" t="s">
        <v>217</v>
      </c>
      <c r="B77" s="30">
        <v>3583</v>
      </c>
      <c r="C77" s="31">
        <f>SUM(D77:F77)</f>
        <v>1080</v>
      </c>
      <c r="D77" s="30">
        <v>423</v>
      </c>
      <c r="E77" s="30">
        <v>97</v>
      </c>
      <c r="F77" s="30">
        <v>560</v>
      </c>
      <c r="G77" s="31">
        <f>SUM(H77:J77)</f>
        <v>649</v>
      </c>
      <c r="H77" s="30">
        <v>340</v>
      </c>
      <c r="I77" s="30">
        <v>267</v>
      </c>
      <c r="J77" s="30">
        <v>42</v>
      </c>
      <c r="K77" s="31">
        <f>SUM(L77:L77)</f>
        <v>640</v>
      </c>
      <c r="L77" s="30">
        <v>640</v>
      </c>
      <c r="M77" s="31">
        <f>SUM(N77:O77)</f>
        <v>1210</v>
      </c>
      <c r="N77" s="30">
        <v>121</v>
      </c>
      <c r="O77" s="30">
        <v>1089</v>
      </c>
      <c r="P77" s="30">
        <v>4</v>
      </c>
      <c r="Q77" s="46">
        <f t="shared" si="56"/>
        <v>17.862126709461347</v>
      </c>
      <c r="R77" s="33">
        <f t="shared" si="57"/>
        <v>33.77058331007536</v>
      </c>
      <c r="S77" s="33">
        <f t="shared" si="58"/>
        <v>18.113312866313144</v>
      </c>
      <c r="T77" s="33">
        <f t="shared" si="59"/>
        <v>30.14233882221602</v>
      </c>
      <c r="U77" s="7" t="s">
        <v>217</v>
      </c>
    </row>
    <row r="78" spans="1:21" ht="17.25" customHeight="1">
      <c r="A78" s="6"/>
      <c r="C78" s="31"/>
      <c r="G78" s="31"/>
      <c r="K78" s="31"/>
      <c r="M78" s="31"/>
      <c r="Q78" s="46"/>
      <c r="R78" s="33"/>
      <c r="S78" s="33"/>
      <c r="T78" s="33"/>
      <c r="U78" s="7"/>
    </row>
    <row r="79" spans="1:21" ht="17.25" customHeight="1">
      <c r="A79" s="82" t="s">
        <v>205</v>
      </c>
      <c r="B79" s="31">
        <f aca="true" t="shared" si="60" ref="B79:P79">SUM(B80:B89)</f>
        <v>36080</v>
      </c>
      <c r="C79" s="31">
        <f t="shared" si="60"/>
        <v>9987</v>
      </c>
      <c r="D79" s="31">
        <f t="shared" si="60"/>
        <v>3677</v>
      </c>
      <c r="E79" s="31">
        <f t="shared" si="60"/>
        <v>833</v>
      </c>
      <c r="F79" s="31">
        <f t="shared" si="60"/>
        <v>5477</v>
      </c>
      <c r="G79" s="31">
        <f t="shared" si="60"/>
        <v>6711</v>
      </c>
      <c r="H79" s="31">
        <f t="shared" si="60"/>
        <v>3569</v>
      </c>
      <c r="I79" s="31">
        <f t="shared" si="60"/>
        <v>2688</v>
      </c>
      <c r="J79" s="31">
        <f t="shared" si="60"/>
        <v>454</v>
      </c>
      <c r="K79" s="31">
        <f t="shared" si="60"/>
        <v>6161</v>
      </c>
      <c r="L79" s="31">
        <f t="shared" si="60"/>
        <v>6161</v>
      </c>
      <c r="M79" s="31">
        <f t="shared" si="60"/>
        <v>13204</v>
      </c>
      <c r="N79" s="31">
        <f t="shared" si="60"/>
        <v>1332</v>
      </c>
      <c r="O79" s="31">
        <f t="shared" si="60"/>
        <v>11872</v>
      </c>
      <c r="P79" s="31">
        <f t="shared" si="60"/>
        <v>17</v>
      </c>
      <c r="Q79" s="46">
        <f aca="true" t="shared" si="61" ref="Q79:Q89">L79/B79*100</f>
        <v>17.075942350332593</v>
      </c>
      <c r="R79" s="33">
        <f aca="true" t="shared" si="62" ref="R79:R89">M79/B79*100</f>
        <v>36.59645232815964</v>
      </c>
      <c r="S79" s="33">
        <f aca="true" t="shared" si="63" ref="S79:S89">G79/B79*100</f>
        <v>18.600332594235034</v>
      </c>
      <c r="T79" s="33">
        <f aca="true" t="shared" si="64" ref="T79:T89">C79/B79*100</f>
        <v>27.680155210643015</v>
      </c>
      <c r="U79" s="28" t="s">
        <v>205</v>
      </c>
    </row>
    <row r="80" spans="1:21" ht="17.25" customHeight="1">
      <c r="A80" s="6" t="s">
        <v>218</v>
      </c>
      <c r="B80" s="30">
        <v>5769</v>
      </c>
      <c r="C80" s="31">
        <f aca="true" t="shared" si="65" ref="C80:C89">SUM(D80:F80)</f>
        <v>1856</v>
      </c>
      <c r="D80" s="30">
        <v>711</v>
      </c>
      <c r="E80" s="30">
        <v>152</v>
      </c>
      <c r="F80" s="30">
        <v>993</v>
      </c>
      <c r="G80" s="31">
        <f aca="true" t="shared" si="66" ref="G80:G89">SUM(H80:J80)</f>
        <v>1108</v>
      </c>
      <c r="H80" s="30">
        <v>576</v>
      </c>
      <c r="I80" s="30">
        <v>477</v>
      </c>
      <c r="J80" s="30">
        <v>55</v>
      </c>
      <c r="K80" s="31">
        <f aca="true" t="shared" si="67" ref="K80:K89">SUM(L80:L80)</f>
        <v>582</v>
      </c>
      <c r="L80" s="30">
        <v>582</v>
      </c>
      <c r="M80" s="31">
        <f aca="true" t="shared" si="68" ref="M80:M89">SUM(N80:O80)</f>
        <v>2222</v>
      </c>
      <c r="N80" s="30">
        <v>195</v>
      </c>
      <c r="O80" s="30">
        <v>2027</v>
      </c>
      <c r="P80" s="30">
        <v>1</v>
      </c>
      <c r="Q80" s="46">
        <f t="shared" si="61"/>
        <v>10.088403536141445</v>
      </c>
      <c r="R80" s="33">
        <f t="shared" si="62"/>
        <v>38.51620731495927</v>
      </c>
      <c r="S80" s="33">
        <f t="shared" si="63"/>
        <v>19.206101577396428</v>
      </c>
      <c r="T80" s="33">
        <f t="shared" si="64"/>
        <v>32.17195354480846</v>
      </c>
      <c r="U80" s="7" t="s">
        <v>218</v>
      </c>
    </row>
    <row r="81" spans="1:21" ht="17.25" customHeight="1">
      <c r="A81" s="6" t="s">
        <v>219</v>
      </c>
      <c r="B81" s="30">
        <v>6360</v>
      </c>
      <c r="C81" s="31">
        <f t="shared" si="65"/>
        <v>1821</v>
      </c>
      <c r="D81" s="30">
        <v>717</v>
      </c>
      <c r="E81" s="30">
        <v>148</v>
      </c>
      <c r="F81" s="30">
        <v>956</v>
      </c>
      <c r="G81" s="31">
        <f t="shared" si="66"/>
        <v>1253</v>
      </c>
      <c r="H81" s="30">
        <v>694</v>
      </c>
      <c r="I81" s="30">
        <v>483</v>
      </c>
      <c r="J81" s="30">
        <v>76</v>
      </c>
      <c r="K81" s="31">
        <f t="shared" si="67"/>
        <v>963</v>
      </c>
      <c r="L81" s="30">
        <v>963</v>
      </c>
      <c r="M81" s="31">
        <f t="shared" si="68"/>
        <v>2321</v>
      </c>
      <c r="N81" s="30">
        <v>235</v>
      </c>
      <c r="O81" s="30">
        <v>2086</v>
      </c>
      <c r="P81" s="30">
        <v>2</v>
      </c>
      <c r="Q81" s="46">
        <f t="shared" si="61"/>
        <v>15.141509433962263</v>
      </c>
      <c r="R81" s="33">
        <f t="shared" si="62"/>
        <v>36.4937106918239</v>
      </c>
      <c r="S81" s="33">
        <f t="shared" si="63"/>
        <v>19.70125786163522</v>
      </c>
      <c r="T81" s="33">
        <f t="shared" si="64"/>
        <v>28.632075471698116</v>
      </c>
      <c r="U81" s="7" t="s">
        <v>219</v>
      </c>
    </row>
    <row r="82" spans="1:21" ht="17.25" customHeight="1">
      <c r="A82" s="6" t="s">
        <v>220</v>
      </c>
      <c r="B82" s="30">
        <v>6270</v>
      </c>
      <c r="C82" s="31">
        <f t="shared" si="65"/>
        <v>1773</v>
      </c>
      <c r="D82" s="30">
        <v>666</v>
      </c>
      <c r="E82" s="30">
        <v>104</v>
      </c>
      <c r="F82" s="30">
        <v>1003</v>
      </c>
      <c r="G82" s="31">
        <f t="shared" si="66"/>
        <v>1258</v>
      </c>
      <c r="H82" s="30">
        <v>646</v>
      </c>
      <c r="I82" s="30">
        <v>504</v>
      </c>
      <c r="J82" s="30">
        <v>108</v>
      </c>
      <c r="K82" s="31">
        <f t="shared" si="67"/>
        <v>553</v>
      </c>
      <c r="L82" s="30">
        <v>553</v>
      </c>
      <c r="M82" s="31">
        <f t="shared" si="68"/>
        <v>2673</v>
      </c>
      <c r="N82" s="30">
        <v>260</v>
      </c>
      <c r="O82" s="30">
        <v>2413</v>
      </c>
      <c r="P82" s="30">
        <v>13</v>
      </c>
      <c r="Q82" s="46">
        <f t="shared" si="61"/>
        <v>8.819776714513557</v>
      </c>
      <c r="R82" s="33">
        <f t="shared" si="62"/>
        <v>42.63157894736842</v>
      </c>
      <c r="S82" s="33">
        <f t="shared" si="63"/>
        <v>20.063795853269536</v>
      </c>
      <c r="T82" s="33">
        <f t="shared" si="64"/>
        <v>28.27751196172249</v>
      </c>
      <c r="U82" s="7" t="s">
        <v>220</v>
      </c>
    </row>
    <row r="83" spans="1:21" ht="17.25" customHeight="1">
      <c r="A83" s="6" t="s">
        <v>221</v>
      </c>
      <c r="B83" s="30">
        <v>4905</v>
      </c>
      <c r="C83" s="31">
        <f t="shared" si="65"/>
        <v>1572</v>
      </c>
      <c r="D83" s="30">
        <v>546</v>
      </c>
      <c r="E83" s="30">
        <v>116</v>
      </c>
      <c r="F83" s="30">
        <v>910</v>
      </c>
      <c r="G83" s="31">
        <f t="shared" si="66"/>
        <v>925</v>
      </c>
      <c r="H83" s="30">
        <v>548</v>
      </c>
      <c r="I83" s="30">
        <v>316</v>
      </c>
      <c r="J83" s="30">
        <v>61</v>
      </c>
      <c r="K83" s="31">
        <f t="shared" si="67"/>
        <v>69</v>
      </c>
      <c r="L83" s="30">
        <v>69</v>
      </c>
      <c r="M83" s="31">
        <f t="shared" si="68"/>
        <v>2338</v>
      </c>
      <c r="N83" s="30">
        <v>212</v>
      </c>
      <c r="O83" s="30">
        <v>2126</v>
      </c>
      <c r="P83" s="30">
        <v>1</v>
      </c>
      <c r="Q83" s="46">
        <f t="shared" si="61"/>
        <v>1.4067278287461773</v>
      </c>
      <c r="R83" s="33">
        <f t="shared" si="62"/>
        <v>47.66564729867483</v>
      </c>
      <c r="S83" s="33">
        <f t="shared" si="63"/>
        <v>18.85830784913354</v>
      </c>
      <c r="T83" s="33">
        <f t="shared" si="64"/>
        <v>32.04892966360856</v>
      </c>
      <c r="U83" s="7" t="s">
        <v>221</v>
      </c>
    </row>
    <row r="84" spans="1:21" ht="17.25" customHeight="1">
      <c r="A84" s="6" t="s">
        <v>222</v>
      </c>
      <c r="B84" s="30">
        <v>1248</v>
      </c>
      <c r="C84" s="31">
        <f t="shared" si="65"/>
        <v>171</v>
      </c>
      <c r="D84" s="30">
        <v>65</v>
      </c>
      <c r="E84" s="30">
        <v>28</v>
      </c>
      <c r="F84" s="30">
        <v>78</v>
      </c>
      <c r="G84" s="31">
        <f t="shared" si="66"/>
        <v>121</v>
      </c>
      <c r="H84" s="30">
        <v>73</v>
      </c>
      <c r="I84" s="30">
        <v>41</v>
      </c>
      <c r="J84" s="30">
        <v>7</v>
      </c>
      <c r="K84" s="31">
        <f t="shared" si="67"/>
        <v>786</v>
      </c>
      <c r="L84" s="30">
        <v>786</v>
      </c>
      <c r="M84" s="31">
        <f t="shared" si="68"/>
        <v>170</v>
      </c>
      <c r="N84" s="30">
        <v>26</v>
      </c>
      <c r="O84" s="30">
        <v>144</v>
      </c>
      <c r="P84" s="56" t="s">
        <v>0</v>
      </c>
      <c r="Q84" s="46">
        <f t="shared" si="61"/>
        <v>62.980769230769226</v>
      </c>
      <c r="R84" s="33">
        <f t="shared" si="62"/>
        <v>13.62179487179487</v>
      </c>
      <c r="S84" s="33">
        <f t="shared" si="63"/>
        <v>9.695512820512821</v>
      </c>
      <c r="T84" s="33">
        <f t="shared" si="64"/>
        <v>13.701923076923078</v>
      </c>
      <c r="U84" s="7" t="s">
        <v>222</v>
      </c>
    </row>
    <row r="85" spans="1:21" ht="17.25" customHeight="1">
      <c r="A85" s="6" t="s">
        <v>223</v>
      </c>
      <c r="B85" s="30">
        <v>1736</v>
      </c>
      <c r="C85" s="31">
        <f t="shared" si="65"/>
        <v>303</v>
      </c>
      <c r="D85" s="30">
        <v>90</v>
      </c>
      <c r="E85" s="30">
        <v>35</v>
      </c>
      <c r="F85" s="30">
        <v>178</v>
      </c>
      <c r="G85" s="31">
        <f t="shared" si="66"/>
        <v>162</v>
      </c>
      <c r="H85" s="30">
        <v>84</v>
      </c>
      <c r="I85" s="30">
        <v>69</v>
      </c>
      <c r="J85" s="30">
        <v>9</v>
      </c>
      <c r="K85" s="31">
        <f t="shared" si="67"/>
        <v>978</v>
      </c>
      <c r="L85" s="30">
        <v>978</v>
      </c>
      <c r="M85" s="31">
        <f t="shared" si="68"/>
        <v>293</v>
      </c>
      <c r="N85" s="30">
        <v>40</v>
      </c>
      <c r="O85" s="30">
        <v>253</v>
      </c>
      <c r="P85" s="56" t="s">
        <v>0</v>
      </c>
      <c r="Q85" s="46">
        <f t="shared" si="61"/>
        <v>56.336405529953915</v>
      </c>
      <c r="R85" s="33">
        <f t="shared" si="62"/>
        <v>16.877880184331797</v>
      </c>
      <c r="S85" s="33">
        <f t="shared" si="63"/>
        <v>9.331797235023041</v>
      </c>
      <c r="T85" s="33">
        <f t="shared" si="64"/>
        <v>17.453917050691246</v>
      </c>
      <c r="U85" s="7" t="s">
        <v>223</v>
      </c>
    </row>
    <row r="86" spans="1:21" ht="17.25" customHeight="1">
      <c r="A86" s="6" t="s">
        <v>224</v>
      </c>
      <c r="B86" s="30">
        <v>2189</v>
      </c>
      <c r="C86" s="31">
        <f t="shared" si="65"/>
        <v>593</v>
      </c>
      <c r="D86" s="30">
        <v>222</v>
      </c>
      <c r="E86" s="30">
        <v>47</v>
      </c>
      <c r="F86" s="30">
        <v>324</v>
      </c>
      <c r="G86" s="31">
        <f t="shared" si="66"/>
        <v>430</v>
      </c>
      <c r="H86" s="30">
        <v>229</v>
      </c>
      <c r="I86" s="30">
        <v>155</v>
      </c>
      <c r="J86" s="30">
        <v>46</v>
      </c>
      <c r="K86" s="31">
        <f t="shared" si="67"/>
        <v>484</v>
      </c>
      <c r="L86" s="30">
        <v>484</v>
      </c>
      <c r="M86" s="31">
        <f t="shared" si="68"/>
        <v>682</v>
      </c>
      <c r="N86" s="30">
        <v>101</v>
      </c>
      <c r="O86" s="30">
        <v>581</v>
      </c>
      <c r="P86" s="56" t="s">
        <v>0</v>
      </c>
      <c r="Q86" s="46">
        <f t="shared" si="61"/>
        <v>22.110552763819097</v>
      </c>
      <c r="R86" s="33">
        <f t="shared" si="62"/>
        <v>31.155778894472363</v>
      </c>
      <c r="S86" s="33">
        <f t="shared" si="63"/>
        <v>19.643672910004568</v>
      </c>
      <c r="T86" s="33">
        <f t="shared" si="64"/>
        <v>27.089995431703972</v>
      </c>
      <c r="U86" s="7" t="s">
        <v>224</v>
      </c>
    </row>
    <row r="87" spans="1:21" ht="17.25" customHeight="1">
      <c r="A87" s="6" t="s">
        <v>225</v>
      </c>
      <c r="B87" s="30">
        <v>1240</v>
      </c>
      <c r="C87" s="31">
        <f t="shared" si="65"/>
        <v>367</v>
      </c>
      <c r="D87" s="30">
        <v>120</v>
      </c>
      <c r="E87" s="30">
        <v>30</v>
      </c>
      <c r="F87" s="30">
        <v>217</v>
      </c>
      <c r="G87" s="31">
        <f t="shared" si="66"/>
        <v>225</v>
      </c>
      <c r="H87" s="30">
        <v>104</v>
      </c>
      <c r="I87" s="30">
        <v>108</v>
      </c>
      <c r="J87" s="30">
        <v>13</v>
      </c>
      <c r="K87" s="31">
        <f t="shared" si="67"/>
        <v>185</v>
      </c>
      <c r="L87" s="30">
        <v>185</v>
      </c>
      <c r="M87" s="31">
        <f t="shared" si="68"/>
        <v>463</v>
      </c>
      <c r="N87" s="30">
        <v>79</v>
      </c>
      <c r="O87" s="30">
        <v>384</v>
      </c>
      <c r="P87" s="56" t="s">
        <v>0</v>
      </c>
      <c r="Q87" s="46">
        <f t="shared" si="61"/>
        <v>14.919354838709678</v>
      </c>
      <c r="R87" s="33">
        <f t="shared" si="62"/>
        <v>37.33870967741936</v>
      </c>
      <c r="S87" s="33">
        <f t="shared" si="63"/>
        <v>18.14516129032258</v>
      </c>
      <c r="T87" s="33">
        <f t="shared" si="64"/>
        <v>29.596774193548388</v>
      </c>
      <c r="U87" s="7" t="s">
        <v>225</v>
      </c>
    </row>
    <row r="88" spans="1:21" ht="17.25" customHeight="1">
      <c r="A88" s="6" t="s">
        <v>226</v>
      </c>
      <c r="B88" s="30">
        <v>1251</v>
      </c>
      <c r="C88" s="31">
        <f t="shared" si="65"/>
        <v>362</v>
      </c>
      <c r="D88" s="30">
        <v>120</v>
      </c>
      <c r="E88" s="30">
        <v>60</v>
      </c>
      <c r="F88" s="30">
        <v>182</v>
      </c>
      <c r="G88" s="31">
        <f t="shared" si="66"/>
        <v>261</v>
      </c>
      <c r="H88" s="30">
        <v>135</v>
      </c>
      <c r="I88" s="30">
        <v>96</v>
      </c>
      <c r="J88" s="30">
        <v>30</v>
      </c>
      <c r="K88" s="31">
        <f t="shared" si="67"/>
        <v>226</v>
      </c>
      <c r="L88" s="30">
        <v>226</v>
      </c>
      <c r="M88" s="31">
        <f t="shared" si="68"/>
        <v>402</v>
      </c>
      <c r="N88" s="30">
        <v>51</v>
      </c>
      <c r="O88" s="30">
        <v>351</v>
      </c>
      <c r="P88" s="56" t="s">
        <v>0</v>
      </c>
      <c r="Q88" s="46">
        <f t="shared" si="61"/>
        <v>18.06554756195044</v>
      </c>
      <c r="R88" s="33">
        <f t="shared" si="62"/>
        <v>32.13429256594724</v>
      </c>
      <c r="S88" s="33">
        <f t="shared" si="63"/>
        <v>20.863309352517987</v>
      </c>
      <c r="T88" s="33">
        <f t="shared" si="64"/>
        <v>28.936850519584333</v>
      </c>
      <c r="U88" s="7" t="s">
        <v>226</v>
      </c>
    </row>
    <row r="89" spans="1:21" ht="17.25" customHeight="1">
      <c r="A89" s="6" t="s">
        <v>227</v>
      </c>
      <c r="B89" s="30">
        <v>5112</v>
      </c>
      <c r="C89" s="31">
        <f t="shared" si="65"/>
        <v>1169</v>
      </c>
      <c r="D89" s="30">
        <v>420</v>
      </c>
      <c r="E89" s="30">
        <v>113</v>
      </c>
      <c r="F89" s="30">
        <v>636</v>
      </c>
      <c r="G89" s="31">
        <f t="shared" si="66"/>
        <v>968</v>
      </c>
      <c r="H89" s="30">
        <v>480</v>
      </c>
      <c r="I89" s="30">
        <v>439</v>
      </c>
      <c r="J89" s="30">
        <v>49</v>
      </c>
      <c r="K89" s="31">
        <f t="shared" si="67"/>
        <v>1335</v>
      </c>
      <c r="L89" s="30">
        <v>1335</v>
      </c>
      <c r="M89" s="31">
        <f t="shared" si="68"/>
        <v>1640</v>
      </c>
      <c r="N89" s="30">
        <v>133</v>
      </c>
      <c r="O89" s="30">
        <v>1507</v>
      </c>
      <c r="P89" s="56" t="s">
        <v>0</v>
      </c>
      <c r="Q89" s="46">
        <f t="shared" si="61"/>
        <v>26.115023474178408</v>
      </c>
      <c r="R89" s="33">
        <f t="shared" si="62"/>
        <v>32.08137715179969</v>
      </c>
      <c r="S89" s="33">
        <f t="shared" si="63"/>
        <v>18.9358372456964</v>
      </c>
      <c r="T89" s="33">
        <f t="shared" si="64"/>
        <v>22.86776212832551</v>
      </c>
      <c r="U89" s="7" t="s">
        <v>227</v>
      </c>
    </row>
    <row r="90" spans="1:21" ht="17.25" customHeight="1">
      <c r="A90" s="10"/>
      <c r="C90" s="31"/>
      <c r="G90" s="31"/>
      <c r="K90" s="31"/>
      <c r="M90" s="31"/>
      <c r="Q90" s="46"/>
      <c r="R90" s="33"/>
      <c r="S90" s="33"/>
      <c r="T90" s="33"/>
      <c r="U90" s="11"/>
    </row>
    <row r="91" spans="1:21" ht="17.25" customHeight="1">
      <c r="A91" s="82" t="s">
        <v>206</v>
      </c>
      <c r="B91" s="31">
        <f aca="true" t="shared" si="69" ref="B91:P91">SUM(B92:B94)</f>
        <v>15019</v>
      </c>
      <c r="C91" s="31">
        <f t="shared" si="69"/>
        <v>4545</v>
      </c>
      <c r="D91" s="31">
        <f t="shared" si="69"/>
        <v>1856</v>
      </c>
      <c r="E91" s="31">
        <f t="shared" si="69"/>
        <v>324</v>
      </c>
      <c r="F91" s="31">
        <f t="shared" si="69"/>
        <v>2365</v>
      </c>
      <c r="G91" s="31">
        <f t="shared" si="69"/>
        <v>2784</v>
      </c>
      <c r="H91" s="31">
        <f t="shared" si="69"/>
        <v>1578</v>
      </c>
      <c r="I91" s="31">
        <f t="shared" si="69"/>
        <v>1053</v>
      </c>
      <c r="J91" s="31">
        <f t="shared" si="69"/>
        <v>153</v>
      </c>
      <c r="K91" s="31">
        <f t="shared" si="69"/>
        <v>2331</v>
      </c>
      <c r="L91" s="31">
        <f t="shared" si="69"/>
        <v>2331</v>
      </c>
      <c r="M91" s="31">
        <f t="shared" si="69"/>
        <v>5325</v>
      </c>
      <c r="N91" s="31">
        <f t="shared" si="69"/>
        <v>523</v>
      </c>
      <c r="O91" s="31">
        <f t="shared" si="69"/>
        <v>4802</v>
      </c>
      <c r="P91" s="31">
        <f t="shared" si="69"/>
        <v>34</v>
      </c>
      <c r="Q91" s="46">
        <f>L91/B91*100</f>
        <v>15.520340901524735</v>
      </c>
      <c r="R91" s="33">
        <f>M91/B91*100</f>
        <v>35.45509021905586</v>
      </c>
      <c r="S91" s="33">
        <f>G91/B91*100</f>
        <v>18.536520407483852</v>
      </c>
      <c r="T91" s="33">
        <f>C91/B91*100</f>
        <v>30.26166855316599</v>
      </c>
      <c r="U91" s="28" t="s">
        <v>206</v>
      </c>
    </row>
    <row r="92" spans="1:21" ht="17.25" customHeight="1">
      <c r="A92" s="6" t="s">
        <v>228</v>
      </c>
      <c r="B92" s="30">
        <v>3997</v>
      </c>
      <c r="C92" s="31">
        <f>SUM(D92:F92)</f>
        <v>1260</v>
      </c>
      <c r="D92" s="30">
        <v>595</v>
      </c>
      <c r="E92" s="30">
        <v>87</v>
      </c>
      <c r="F92" s="30">
        <v>578</v>
      </c>
      <c r="G92" s="31">
        <f>SUM(H92:J92)</f>
        <v>681</v>
      </c>
      <c r="H92" s="30">
        <v>351</v>
      </c>
      <c r="I92" s="30">
        <v>296</v>
      </c>
      <c r="J92" s="30">
        <v>34</v>
      </c>
      <c r="K92" s="31">
        <f>SUM(L92:L92)</f>
        <v>693</v>
      </c>
      <c r="L92" s="30">
        <v>693</v>
      </c>
      <c r="M92" s="31">
        <f>SUM(N92:O92)</f>
        <v>1355</v>
      </c>
      <c r="N92" s="30">
        <v>127</v>
      </c>
      <c r="O92" s="30">
        <v>1228</v>
      </c>
      <c r="P92" s="30">
        <v>8</v>
      </c>
      <c r="Q92" s="46">
        <f>L92/B92*100</f>
        <v>17.338003502626968</v>
      </c>
      <c r="R92" s="33">
        <f>M92/B92*100</f>
        <v>33.90042531898924</v>
      </c>
      <c r="S92" s="33">
        <f>G92/B92*100</f>
        <v>17.03777833375031</v>
      </c>
      <c r="T92" s="33">
        <f>C92/B92*100</f>
        <v>31.523642732049034</v>
      </c>
      <c r="U92" s="7" t="s">
        <v>228</v>
      </c>
    </row>
    <row r="93" spans="1:21" ht="17.25" customHeight="1">
      <c r="A93" s="6" t="s">
        <v>229</v>
      </c>
      <c r="B93" s="30">
        <v>2952</v>
      </c>
      <c r="C93" s="31">
        <f>SUM(D93:F93)</f>
        <v>789</v>
      </c>
      <c r="D93" s="30">
        <v>336</v>
      </c>
      <c r="E93" s="30">
        <v>53</v>
      </c>
      <c r="F93" s="30">
        <v>400</v>
      </c>
      <c r="G93" s="31">
        <f>SUM(H93:J93)</f>
        <v>453</v>
      </c>
      <c r="H93" s="30">
        <v>222</v>
      </c>
      <c r="I93" s="30">
        <v>214</v>
      </c>
      <c r="J93" s="30">
        <v>17</v>
      </c>
      <c r="K93" s="31">
        <f>SUM(L93:L93)</f>
        <v>698</v>
      </c>
      <c r="L93" s="30">
        <v>698</v>
      </c>
      <c r="M93" s="31">
        <f>SUM(N93:O93)</f>
        <v>1007</v>
      </c>
      <c r="N93" s="30">
        <v>108</v>
      </c>
      <c r="O93" s="30">
        <v>899</v>
      </c>
      <c r="P93" s="30">
        <v>5</v>
      </c>
      <c r="Q93" s="46">
        <f>L93/B93*100</f>
        <v>23.6449864498645</v>
      </c>
      <c r="R93" s="33">
        <f>M93/B93*100</f>
        <v>34.112466124661246</v>
      </c>
      <c r="S93" s="33">
        <f>G93/B93*100</f>
        <v>15.345528455284551</v>
      </c>
      <c r="T93" s="33">
        <f>C93/B93*100</f>
        <v>26.727642276422763</v>
      </c>
      <c r="U93" s="7" t="s">
        <v>229</v>
      </c>
    </row>
    <row r="94" spans="1:21" ht="17.25" customHeight="1">
      <c r="A94" s="6" t="s">
        <v>230</v>
      </c>
      <c r="B94" s="30">
        <v>8070</v>
      </c>
      <c r="C94" s="31">
        <f>SUM(D94:F94)</f>
        <v>2496</v>
      </c>
      <c r="D94" s="30">
        <v>925</v>
      </c>
      <c r="E94" s="30">
        <v>184</v>
      </c>
      <c r="F94" s="30">
        <v>1387</v>
      </c>
      <c r="G94" s="31">
        <f>SUM(H94:J94)</f>
        <v>1650</v>
      </c>
      <c r="H94" s="30">
        <v>1005</v>
      </c>
      <c r="I94" s="30">
        <v>543</v>
      </c>
      <c r="J94" s="30">
        <v>102</v>
      </c>
      <c r="K94" s="31">
        <f>SUM(L94:L94)</f>
        <v>940</v>
      </c>
      <c r="L94" s="30">
        <v>940</v>
      </c>
      <c r="M94" s="31">
        <f>SUM(N94:O94)</f>
        <v>2963</v>
      </c>
      <c r="N94" s="30">
        <v>288</v>
      </c>
      <c r="O94" s="30">
        <v>2675</v>
      </c>
      <c r="P94" s="30">
        <v>21</v>
      </c>
      <c r="Q94" s="46">
        <f>L94/B94*100</f>
        <v>11.648079306071871</v>
      </c>
      <c r="R94" s="33">
        <f>M94/B94*100</f>
        <v>36.71623296158612</v>
      </c>
      <c r="S94" s="33">
        <f>G94/B94*100</f>
        <v>20.44609665427509</v>
      </c>
      <c r="T94" s="33">
        <f>C94/B94*100</f>
        <v>30.929368029739777</v>
      </c>
      <c r="U94" s="7" t="s">
        <v>230</v>
      </c>
    </row>
    <row r="95" spans="1:21" ht="17.25" customHeight="1">
      <c r="A95" s="82"/>
      <c r="C95" s="31"/>
      <c r="G95" s="31"/>
      <c r="K95" s="31"/>
      <c r="M95" s="31"/>
      <c r="Q95" s="46"/>
      <c r="R95" s="33"/>
      <c r="S95" s="33"/>
      <c r="T95" s="33"/>
      <c r="U95" s="28"/>
    </row>
    <row r="96" spans="1:21" ht="17.25" customHeight="1">
      <c r="A96" s="82" t="s">
        <v>231</v>
      </c>
      <c r="B96" s="31">
        <f aca="true" t="shared" si="70" ref="B96:P96">SUM(B97:B99)</f>
        <v>10818</v>
      </c>
      <c r="C96" s="31">
        <f t="shared" si="70"/>
        <v>2771</v>
      </c>
      <c r="D96" s="31">
        <f t="shared" si="70"/>
        <v>1129</v>
      </c>
      <c r="E96" s="31">
        <f t="shared" si="70"/>
        <v>239</v>
      </c>
      <c r="F96" s="31">
        <f t="shared" si="70"/>
        <v>1403</v>
      </c>
      <c r="G96" s="31">
        <f t="shared" si="70"/>
        <v>1705</v>
      </c>
      <c r="H96" s="31">
        <f t="shared" si="70"/>
        <v>955</v>
      </c>
      <c r="I96" s="31">
        <f t="shared" si="70"/>
        <v>681</v>
      </c>
      <c r="J96" s="31">
        <f t="shared" si="70"/>
        <v>69</v>
      </c>
      <c r="K96" s="31">
        <f t="shared" si="70"/>
        <v>2849</v>
      </c>
      <c r="L96" s="31">
        <f t="shared" si="70"/>
        <v>2849</v>
      </c>
      <c r="M96" s="31">
        <f t="shared" si="70"/>
        <v>3477</v>
      </c>
      <c r="N96" s="31">
        <f t="shared" si="70"/>
        <v>351</v>
      </c>
      <c r="O96" s="31">
        <f t="shared" si="70"/>
        <v>3126</v>
      </c>
      <c r="P96" s="31">
        <f t="shared" si="70"/>
        <v>16</v>
      </c>
      <c r="Q96" s="46">
        <f>L96/B96*100</f>
        <v>26.33573673507118</v>
      </c>
      <c r="R96" s="33">
        <f>M96/B96*100</f>
        <v>32.14087631724903</v>
      </c>
      <c r="S96" s="33">
        <f>G96/B96*100</f>
        <v>15.76076908855611</v>
      </c>
      <c r="T96" s="33">
        <f>C96/B96*100</f>
        <v>25.614716213717877</v>
      </c>
      <c r="U96" s="28" t="s">
        <v>231</v>
      </c>
    </row>
    <row r="97" spans="1:21" ht="17.25" customHeight="1">
      <c r="A97" s="6" t="s">
        <v>232</v>
      </c>
      <c r="B97" s="30">
        <v>3626</v>
      </c>
      <c r="C97" s="31">
        <f>SUM(D97:F97)</f>
        <v>1015</v>
      </c>
      <c r="D97" s="30">
        <v>423</v>
      </c>
      <c r="E97" s="30">
        <v>81</v>
      </c>
      <c r="F97" s="30">
        <v>511</v>
      </c>
      <c r="G97" s="31">
        <f>SUM(H97:J97)</f>
        <v>674</v>
      </c>
      <c r="H97" s="30">
        <v>381</v>
      </c>
      <c r="I97" s="30">
        <v>263</v>
      </c>
      <c r="J97" s="30">
        <v>30</v>
      </c>
      <c r="K97" s="31">
        <f>SUM(L97:L97)</f>
        <v>696</v>
      </c>
      <c r="L97" s="30">
        <v>696</v>
      </c>
      <c r="M97" s="31">
        <f>SUM(N97:O97)</f>
        <v>1235</v>
      </c>
      <c r="N97" s="30">
        <v>105</v>
      </c>
      <c r="O97" s="30">
        <v>1130</v>
      </c>
      <c r="P97" s="30">
        <v>6</v>
      </c>
      <c r="Q97" s="46">
        <f>L97/B97*100</f>
        <v>19.194704908990623</v>
      </c>
      <c r="R97" s="33">
        <f>M97/B97*100</f>
        <v>34.059569773855486</v>
      </c>
      <c r="S97" s="33">
        <f>G97/B97*100</f>
        <v>18.587975730832873</v>
      </c>
      <c r="T97" s="33">
        <f>C97/B97*100</f>
        <v>27.99227799227799</v>
      </c>
      <c r="U97" s="7" t="s">
        <v>232</v>
      </c>
    </row>
    <row r="98" spans="1:21" ht="17.25" customHeight="1">
      <c r="A98" s="6" t="s">
        <v>233</v>
      </c>
      <c r="B98" s="30">
        <v>4894</v>
      </c>
      <c r="C98" s="31">
        <f>SUM(D98:F98)</f>
        <v>1292</v>
      </c>
      <c r="D98" s="30">
        <v>536</v>
      </c>
      <c r="E98" s="30">
        <v>123</v>
      </c>
      <c r="F98" s="30">
        <v>633</v>
      </c>
      <c r="G98" s="31">
        <f>SUM(H98:J98)</f>
        <v>769</v>
      </c>
      <c r="H98" s="30">
        <v>438</v>
      </c>
      <c r="I98" s="30">
        <v>304</v>
      </c>
      <c r="J98" s="30">
        <v>27</v>
      </c>
      <c r="K98" s="31">
        <f>SUM(L98:L98)</f>
        <v>1341</v>
      </c>
      <c r="L98" s="30">
        <v>1341</v>
      </c>
      <c r="M98" s="31">
        <f>SUM(N98:O98)</f>
        <v>1492</v>
      </c>
      <c r="N98" s="30">
        <v>160</v>
      </c>
      <c r="O98" s="30">
        <v>1332</v>
      </c>
      <c r="P98" s="56" t="s">
        <v>0</v>
      </c>
      <c r="Q98" s="46">
        <f>L98/B98*100</f>
        <v>27.40089906007356</v>
      </c>
      <c r="R98" s="33">
        <f>M98/B98*100</f>
        <v>30.48630976706171</v>
      </c>
      <c r="S98" s="33">
        <f>G98/B98*100</f>
        <v>15.713118103800571</v>
      </c>
      <c r="T98" s="33">
        <f>C98/B98*100</f>
        <v>26.39967306906416</v>
      </c>
      <c r="U98" s="7" t="s">
        <v>233</v>
      </c>
    </row>
    <row r="99" spans="1:21" ht="17.25" customHeight="1">
      <c r="A99" s="6" t="s">
        <v>234</v>
      </c>
      <c r="B99" s="30">
        <v>2298</v>
      </c>
      <c r="C99" s="31">
        <f>SUM(D99:F99)</f>
        <v>464</v>
      </c>
      <c r="D99" s="30">
        <v>170</v>
      </c>
      <c r="E99" s="30">
        <v>35</v>
      </c>
      <c r="F99" s="30">
        <v>259</v>
      </c>
      <c r="G99" s="31">
        <f>SUM(H99:J99)</f>
        <v>262</v>
      </c>
      <c r="H99" s="30">
        <v>136</v>
      </c>
      <c r="I99" s="30">
        <v>114</v>
      </c>
      <c r="J99" s="30">
        <v>12</v>
      </c>
      <c r="K99" s="31">
        <f>SUM(L99:L99)</f>
        <v>812</v>
      </c>
      <c r="L99" s="30">
        <v>812</v>
      </c>
      <c r="M99" s="31">
        <f>SUM(N99:O99)</f>
        <v>750</v>
      </c>
      <c r="N99" s="30">
        <v>86</v>
      </c>
      <c r="O99" s="30">
        <v>664</v>
      </c>
      <c r="P99" s="30">
        <v>10</v>
      </c>
      <c r="Q99" s="46">
        <f>L99/B99*100</f>
        <v>35.33507397737163</v>
      </c>
      <c r="R99" s="33">
        <f>M99/B99*100</f>
        <v>32.637075718015666</v>
      </c>
      <c r="S99" s="33">
        <f>G99/B99*100</f>
        <v>11.401218450826805</v>
      </c>
      <c r="T99" s="33">
        <f>C99/B99*100</f>
        <v>20.191470844212358</v>
      </c>
      <c r="U99" s="7" t="s">
        <v>234</v>
      </c>
    </row>
    <row r="100" spans="1:21" ht="17.25" customHeight="1">
      <c r="A100" s="82"/>
      <c r="C100" s="31"/>
      <c r="G100" s="31"/>
      <c r="K100" s="31"/>
      <c r="M100" s="31"/>
      <c r="Q100" s="46"/>
      <c r="R100" s="33"/>
      <c r="S100" s="33"/>
      <c r="T100" s="33"/>
      <c r="U100" s="28"/>
    </row>
    <row r="101" spans="1:21" ht="17.25" customHeight="1">
      <c r="A101" s="82" t="s">
        <v>235</v>
      </c>
      <c r="B101" s="31">
        <f aca="true" t="shared" si="71" ref="B101:P101">SUM(B102:B103)</f>
        <v>7539</v>
      </c>
      <c r="C101" s="31">
        <f t="shared" si="71"/>
        <v>2335</v>
      </c>
      <c r="D101" s="31">
        <f t="shared" si="71"/>
        <v>830</v>
      </c>
      <c r="E101" s="31">
        <f t="shared" si="71"/>
        <v>195</v>
      </c>
      <c r="F101" s="31">
        <f t="shared" si="71"/>
        <v>1310</v>
      </c>
      <c r="G101" s="31">
        <f t="shared" si="71"/>
        <v>1570</v>
      </c>
      <c r="H101" s="31">
        <f t="shared" si="71"/>
        <v>826</v>
      </c>
      <c r="I101" s="31">
        <f t="shared" si="71"/>
        <v>699</v>
      </c>
      <c r="J101" s="31">
        <f t="shared" si="71"/>
        <v>45</v>
      </c>
      <c r="K101" s="31">
        <f t="shared" si="71"/>
        <v>557</v>
      </c>
      <c r="L101" s="31">
        <f t="shared" si="71"/>
        <v>557</v>
      </c>
      <c r="M101" s="31">
        <f t="shared" si="71"/>
        <v>3070</v>
      </c>
      <c r="N101" s="31">
        <f t="shared" si="71"/>
        <v>282</v>
      </c>
      <c r="O101" s="31">
        <f t="shared" si="71"/>
        <v>2788</v>
      </c>
      <c r="P101" s="31">
        <f t="shared" si="71"/>
        <v>7</v>
      </c>
      <c r="Q101" s="46">
        <f>L101/B101*100</f>
        <v>7.388247778219922</v>
      </c>
      <c r="R101" s="33">
        <f>M101/B101*100</f>
        <v>40.721581111553256</v>
      </c>
      <c r="S101" s="33">
        <f>G101/B101*100</f>
        <v>20.825043109165673</v>
      </c>
      <c r="T101" s="33">
        <f>C101/B101*100</f>
        <v>30.972277490383338</v>
      </c>
      <c r="U101" s="28" t="s">
        <v>235</v>
      </c>
    </row>
    <row r="102" spans="1:21" ht="17.25" customHeight="1">
      <c r="A102" s="6" t="s">
        <v>236</v>
      </c>
      <c r="B102" s="30">
        <v>1283</v>
      </c>
      <c r="C102" s="31">
        <f>SUM(D102:F102)</f>
        <v>396</v>
      </c>
      <c r="D102" s="30">
        <v>130</v>
      </c>
      <c r="E102" s="30">
        <v>39</v>
      </c>
      <c r="F102" s="30">
        <v>227</v>
      </c>
      <c r="G102" s="31">
        <f>SUM(H102:J102)</f>
        <v>251</v>
      </c>
      <c r="H102" s="30">
        <v>127</v>
      </c>
      <c r="I102" s="30">
        <v>118</v>
      </c>
      <c r="J102" s="30">
        <v>6</v>
      </c>
      <c r="K102" s="31">
        <f>SUM(L102:L102)</f>
        <v>158</v>
      </c>
      <c r="L102" s="30">
        <v>158</v>
      </c>
      <c r="M102" s="31">
        <f>SUM(N102:O102)</f>
        <v>477</v>
      </c>
      <c r="N102" s="30">
        <v>50</v>
      </c>
      <c r="O102" s="30">
        <v>427</v>
      </c>
      <c r="P102" s="30">
        <v>1</v>
      </c>
      <c r="Q102" s="46">
        <f>L102/B102*100</f>
        <v>12.314886983632112</v>
      </c>
      <c r="R102" s="33">
        <f>M102/B102*100</f>
        <v>37.178487918939986</v>
      </c>
      <c r="S102" s="33">
        <f>G102/B102*100</f>
        <v>19.56352299298519</v>
      </c>
      <c r="T102" s="33">
        <f>C102/B102*100</f>
        <v>30.8651597817615</v>
      </c>
      <c r="U102" s="7" t="s">
        <v>236</v>
      </c>
    </row>
    <row r="103" spans="1:21" ht="17.25" customHeight="1">
      <c r="A103" s="6" t="s">
        <v>237</v>
      </c>
      <c r="B103" s="30">
        <v>6256</v>
      </c>
      <c r="C103" s="31">
        <f>SUM(D103:F103)</f>
        <v>1939</v>
      </c>
      <c r="D103" s="30">
        <v>700</v>
      </c>
      <c r="E103" s="30">
        <v>156</v>
      </c>
      <c r="F103" s="30">
        <v>1083</v>
      </c>
      <c r="G103" s="31">
        <f>SUM(H103:J103)</f>
        <v>1319</v>
      </c>
      <c r="H103" s="30">
        <v>699</v>
      </c>
      <c r="I103" s="30">
        <v>581</v>
      </c>
      <c r="J103" s="30">
        <v>39</v>
      </c>
      <c r="K103" s="31">
        <f>SUM(L103:L103)</f>
        <v>399</v>
      </c>
      <c r="L103" s="30">
        <v>399</v>
      </c>
      <c r="M103" s="31">
        <f>SUM(N103:O103)</f>
        <v>2593</v>
      </c>
      <c r="N103" s="30">
        <v>232</v>
      </c>
      <c r="O103" s="30">
        <v>2361</v>
      </c>
      <c r="P103" s="30">
        <v>6</v>
      </c>
      <c r="Q103" s="46">
        <f>L103/B103*100</f>
        <v>6.377877237851662</v>
      </c>
      <c r="R103" s="33">
        <f>M103/B103*100</f>
        <v>41.44820971867008</v>
      </c>
      <c r="S103" s="33">
        <f>G103/B103*100</f>
        <v>21.083759590792837</v>
      </c>
      <c r="T103" s="33">
        <f>C103/B103*100</f>
        <v>30.994245524296677</v>
      </c>
      <c r="U103" s="7" t="s">
        <v>237</v>
      </c>
    </row>
    <row r="104" spans="1:21" ht="17.25" customHeight="1">
      <c r="A104" s="82"/>
      <c r="C104" s="31"/>
      <c r="G104" s="31"/>
      <c r="K104" s="31"/>
      <c r="M104" s="31"/>
      <c r="Q104" s="46"/>
      <c r="R104" s="33"/>
      <c r="S104" s="33"/>
      <c r="T104" s="33"/>
      <c r="U104" s="28"/>
    </row>
    <row r="105" spans="1:21" ht="17.25" customHeight="1">
      <c r="A105" s="82" t="s">
        <v>238</v>
      </c>
      <c r="B105" s="31">
        <f aca="true" t="shared" si="72" ref="B105:P105">B106</f>
        <v>20207</v>
      </c>
      <c r="C105" s="31">
        <f t="shared" si="72"/>
        <v>6014</v>
      </c>
      <c r="D105" s="31">
        <f t="shared" si="72"/>
        <v>2269</v>
      </c>
      <c r="E105" s="31">
        <f t="shared" si="72"/>
        <v>469</v>
      </c>
      <c r="F105" s="31">
        <f t="shared" si="72"/>
        <v>3276</v>
      </c>
      <c r="G105" s="31">
        <f t="shared" si="72"/>
        <v>4053</v>
      </c>
      <c r="H105" s="31">
        <f t="shared" si="72"/>
        <v>2526</v>
      </c>
      <c r="I105" s="31">
        <f t="shared" si="72"/>
        <v>1361</v>
      </c>
      <c r="J105" s="31">
        <f t="shared" si="72"/>
        <v>166</v>
      </c>
      <c r="K105" s="31">
        <f t="shared" si="72"/>
        <v>767</v>
      </c>
      <c r="L105" s="31">
        <f t="shared" si="72"/>
        <v>767</v>
      </c>
      <c r="M105" s="31">
        <f t="shared" si="72"/>
        <v>9293</v>
      </c>
      <c r="N105" s="31">
        <f t="shared" si="72"/>
        <v>843</v>
      </c>
      <c r="O105" s="31">
        <f t="shared" si="72"/>
        <v>8450</v>
      </c>
      <c r="P105" s="31">
        <f t="shared" si="72"/>
        <v>80</v>
      </c>
      <c r="Q105" s="46">
        <f>L105/B105*100</f>
        <v>3.7957143564111444</v>
      </c>
      <c r="R105" s="33">
        <f>M105/B105*100</f>
        <v>45.98901370812094</v>
      </c>
      <c r="S105" s="33">
        <f>G105/B105*100</f>
        <v>20.05740584945811</v>
      </c>
      <c r="T105" s="33">
        <f>C105/B105*100</f>
        <v>29.76196367595388</v>
      </c>
      <c r="U105" s="28" t="s">
        <v>238</v>
      </c>
    </row>
    <row r="106" spans="1:21" ht="17.25" customHeight="1">
      <c r="A106" s="6" t="s">
        <v>239</v>
      </c>
      <c r="B106" s="30">
        <v>20207</v>
      </c>
      <c r="C106" s="31">
        <f>SUM(D106:F106)</f>
        <v>6014</v>
      </c>
      <c r="D106" s="30">
        <v>2269</v>
      </c>
      <c r="E106" s="30">
        <v>469</v>
      </c>
      <c r="F106" s="30">
        <v>3276</v>
      </c>
      <c r="G106" s="31">
        <f>SUM(H106:J106)</f>
        <v>4053</v>
      </c>
      <c r="H106" s="30">
        <v>2526</v>
      </c>
      <c r="I106" s="30">
        <v>1361</v>
      </c>
      <c r="J106" s="30">
        <v>166</v>
      </c>
      <c r="K106" s="31">
        <f>SUM(L106:L106)</f>
        <v>767</v>
      </c>
      <c r="L106" s="30">
        <v>767</v>
      </c>
      <c r="M106" s="31">
        <f>SUM(N106:O106)</f>
        <v>9293</v>
      </c>
      <c r="N106" s="30">
        <v>843</v>
      </c>
      <c r="O106" s="30">
        <v>8450</v>
      </c>
      <c r="P106" s="30">
        <v>80</v>
      </c>
      <c r="Q106" s="46">
        <f>L106/B106*100</f>
        <v>3.7957143564111444</v>
      </c>
      <c r="R106" s="33">
        <f>M106/B106*100</f>
        <v>45.98901370812094</v>
      </c>
      <c r="S106" s="33">
        <f>G106/B106*100</f>
        <v>20.05740584945811</v>
      </c>
      <c r="T106" s="33">
        <f>C106/B106*100</f>
        <v>29.76196367595388</v>
      </c>
      <c r="U106" s="7" t="s">
        <v>239</v>
      </c>
    </row>
    <row r="107" spans="1:21" ht="17.25" customHeight="1">
      <c r="A107" s="82"/>
      <c r="C107" s="31"/>
      <c r="G107" s="31"/>
      <c r="K107" s="31"/>
      <c r="M107" s="31"/>
      <c r="Q107" s="46"/>
      <c r="R107" s="33"/>
      <c r="S107" s="33"/>
      <c r="T107" s="33"/>
      <c r="U107" s="28"/>
    </row>
    <row r="108" spans="1:21" ht="17.25" customHeight="1">
      <c r="A108" s="82" t="s">
        <v>240</v>
      </c>
      <c r="B108" s="31">
        <f aca="true" t="shared" si="73" ref="B108:P108">B109</f>
        <v>11106</v>
      </c>
      <c r="C108" s="31">
        <f t="shared" si="73"/>
        <v>3217</v>
      </c>
      <c r="D108" s="31">
        <f t="shared" si="73"/>
        <v>1130</v>
      </c>
      <c r="E108" s="31">
        <f t="shared" si="73"/>
        <v>379</v>
      </c>
      <c r="F108" s="31">
        <f t="shared" si="73"/>
        <v>1708</v>
      </c>
      <c r="G108" s="31">
        <f t="shared" si="73"/>
        <v>2322</v>
      </c>
      <c r="H108" s="31">
        <f t="shared" si="73"/>
        <v>1561</v>
      </c>
      <c r="I108" s="31">
        <f t="shared" si="73"/>
        <v>683</v>
      </c>
      <c r="J108" s="31">
        <f t="shared" si="73"/>
        <v>78</v>
      </c>
      <c r="K108" s="31">
        <f t="shared" si="73"/>
        <v>272</v>
      </c>
      <c r="L108" s="31">
        <f t="shared" si="73"/>
        <v>272</v>
      </c>
      <c r="M108" s="31">
        <f t="shared" si="73"/>
        <v>5220</v>
      </c>
      <c r="N108" s="31">
        <f t="shared" si="73"/>
        <v>329</v>
      </c>
      <c r="O108" s="31">
        <f t="shared" si="73"/>
        <v>4891</v>
      </c>
      <c r="P108" s="31">
        <f t="shared" si="73"/>
        <v>75</v>
      </c>
      <c r="Q108" s="46">
        <f>L108/B108*100</f>
        <v>2.449126598235188</v>
      </c>
      <c r="R108" s="33">
        <f>M108/B108*100</f>
        <v>47.00162074554295</v>
      </c>
      <c r="S108" s="33">
        <f>G108/B108*100</f>
        <v>20.907617504051863</v>
      </c>
      <c r="T108" s="33">
        <f>C108/B108*100</f>
        <v>28.966324509274266</v>
      </c>
      <c r="U108" s="28" t="s">
        <v>240</v>
      </c>
    </row>
    <row r="109" spans="1:21" ht="17.25" customHeight="1">
      <c r="A109" s="6" t="s">
        <v>241</v>
      </c>
      <c r="B109" s="30">
        <v>11106</v>
      </c>
      <c r="C109" s="31">
        <f>SUM(D109:F109)</f>
        <v>3217</v>
      </c>
      <c r="D109" s="30">
        <v>1130</v>
      </c>
      <c r="E109" s="30">
        <v>379</v>
      </c>
      <c r="F109" s="30">
        <v>1708</v>
      </c>
      <c r="G109" s="31">
        <f>SUM(H109:J109)</f>
        <v>2322</v>
      </c>
      <c r="H109" s="30">
        <v>1561</v>
      </c>
      <c r="I109" s="30">
        <v>683</v>
      </c>
      <c r="J109" s="30">
        <v>78</v>
      </c>
      <c r="K109" s="31">
        <f>SUM(L109:L109)</f>
        <v>272</v>
      </c>
      <c r="L109" s="30">
        <v>272</v>
      </c>
      <c r="M109" s="31">
        <f>SUM(N109:O109)</f>
        <v>5220</v>
      </c>
      <c r="N109" s="30">
        <v>329</v>
      </c>
      <c r="O109" s="30">
        <v>4891</v>
      </c>
      <c r="P109" s="30">
        <v>75</v>
      </c>
      <c r="Q109" s="46">
        <f>L109/B109*100</f>
        <v>2.449126598235188</v>
      </c>
      <c r="R109" s="33">
        <f>M109/B109*100</f>
        <v>47.00162074554295</v>
      </c>
      <c r="S109" s="33">
        <f>G109/B109*100</f>
        <v>20.907617504051863</v>
      </c>
      <c r="T109" s="33">
        <f>C109/B109*100</f>
        <v>28.966324509274266</v>
      </c>
      <c r="U109" s="7" t="s">
        <v>241</v>
      </c>
    </row>
    <row r="110" spans="1:21" ht="17.25" customHeight="1">
      <c r="A110" s="82"/>
      <c r="C110" s="31"/>
      <c r="G110" s="31"/>
      <c r="K110" s="31"/>
      <c r="M110" s="31"/>
      <c r="Q110" s="46"/>
      <c r="R110" s="33"/>
      <c r="S110" s="33"/>
      <c r="T110" s="33"/>
      <c r="U110" s="28"/>
    </row>
    <row r="111" spans="1:21" ht="17.25" customHeight="1">
      <c r="A111" s="82" t="s">
        <v>242</v>
      </c>
      <c r="B111" s="31">
        <f aca="true" t="shared" si="74" ref="B111:P111">SUM(B112:B115)</f>
        <v>6915</v>
      </c>
      <c r="C111" s="31">
        <f t="shared" si="74"/>
        <v>1492</v>
      </c>
      <c r="D111" s="31">
        <f t="shared" si="74"/>
        <v>556</v>
      </c>
      <c r="E111" s="31">
        <f t="shared" si="74"/>
        <v>169</v>
      </c>
      <c r="F111" s="31">
        <f t="shared" si="74"/>
        <v>767</v>
      </c>
      <c r="G111" s="31">
        <f t="shared" si="74"/>
        <v>1005</v>
      </c>
      <c r="H111" s="31">
        <f t="shared" si="74"/>
        <v>496</v>
      </c>
      <c r="I111" s="31">
        <f t="shared" si="74"/>
        <v>461</v>
      </c>
      <c r="J111" s="31">
        <f t="shared" si="74"/>
        <v>48</v>
      </c>
      <c r="K111" s="31">
        <f t="shared" si="74"/>
        <v>2349</v>
      </c>
      <c r="L111" s="31">
        <f t="shared" si="74"/>
        <v>2349</v>
      </c>
      <c r="M111" s="31">
        <f t="shared" si="74"/>
        <v>2067</v>
      </c>
      <c r="N111" s="31">
        <f t="shared" si="74"/>
        <v>231</v>
      </c>
      <c r="O111" s="31">
        <f t="shared" si="74"/>
        <v>1836</v>
      </c>
      <c r="P111" s="31">
        <f t="shared" si="74"/>
        <v>2</v>
      </c>
      <c r="Q111" s="46">
        <f>L111/B111*100</f>
        <v>33.96963123644252</v>
      </c>
      <c r="R111" s="33">
        <f>M111/B111*100</f>
        <v>29.891540130151846</v>
      </c>
      <c r="S111" s="33">
        <f>G111/B111*100</f>
        <v>14.533622559652928</v>
      </c>
      <c r="T111" s="33">
        <f>C111/B111*100</f>
        <v>21.576283441793205</v>
      </c>
      <c r="U111" s="28" t="s">
        <v>242</v>
      </c>
    </row>
    <row r="112" spans="1:21" ht="17.25" customHeight="1">
      <c r="A112" s="6" t="s">
        <v>243</v>
      </c>
      <c r="B112" s="30">
        <v>1775</v>
      </c>
      <c r="C112" s="31">
        <f>SUM(D112:F112)</f>
        <v>415</v>
      </c>
      <c r="D112" s="30">
        <v>138</v>
      </c>
      <c r="E112" s="30">
        <v>52</v>
      </c>
      <c r="F112" s="30">
        <v>225</v>
      </c>
      <c r="G112" s="31">
        <f>SUM(H112:J112)</f>
        <v>240</v>
      </c>
      <c r="H112" s="30">
        <v>122</v>
      </c>
      <c r="I112" s="30">
        <v>103</v>
      </c>
      <c r="J112" s="30">
        <v>15</v>
      </c>
      <c r="K112" s="31">
        <f>SUM(L112:L112)</f>
        <v>619</v>
      </c>
      <c r="L112" s="30">
        <v>619</v>
      </c>
      <c r="M112" s="31">
        <f>SUM(N112:O112)</f>
        <v>501</v>
      </c>
      <c r="N112" s="30">
        <v>64</v>
      </c>
      <c r="O112" s="30">
        <v>437</v>
      </c>
      <c r="P112" s="56" t="s">
        <v>0</v>
      </c>
      <c r="Q112" s="46">
        <f>L112/B112*100</f>
        <v>34.87323943661972</v>
      </c>
      <c r="R112" s="33">
        <f>M112/B112*100</f>
        <v>28.225352112676056</v>
      </c>
      <c r="S112" s="33">
        <f>G112/B112*100</f>
        <v>13.521126760563378</v>
      </c>
      <c r="T112" s="33">
        <f>C112/B112*100</f>
        <v>23.380281690140844</v>
      </c>
      <c r="U112" s="7" t="s">
        <v>243</v>
      </c>
    </row>
    <row r="113" spans="1:21" ht="17.25" customHeight="1">
      <c r="A113" s="6" t="s">
        <v>244</v>
      </c>
      <c r="B113" s="30">
        <v>1541</v>
      </c>
      <c r="C113" s="31">
        <f>SUM(D113:F113)</f>
        <v>328</v>
      </c>
      <c r="D113" s="30">
        <v>117</v>
      </c>
      <c r="E113" s="30">
        <v>34</v>
      </c>
      <c r="F113" s="30">
        <v>177</v>
      </c>
      <c r="G113" s="31">
        <f>SUM(H113:J113)</f>
        <v>235</v>
      </c>
      <c r="H113" s="30">
        <v>115</v>
      </c>
      <c r="I113" s="30">
        <v>112</v>
      </c>
      <c r="J113" s="30">
        <v>8</v>
      </c>
      <c r="K113" s="31">
        <f>SUM(L113:L113)</f>
        <v>551</v>
      </c>
      <c r="L113" s="30">
        <v>551</v>
      </c>
      <c r="M113" s="31">
        <f>SUM(N113:O113)</f>
        <v>427</v>
      </c>
      <c r="N113" s="30">
        <v>52</v>
      </c>
      <c r="O113" s="30">
        <v>375</v>
      </c>
      <c r="P113" s="56" t="s">
        <v>0</v>
      </c>
      <c r="Q113" s="46">
        <f>L113/B113*100</f>
        <v>35.75600259571707</v>
      </c>
      <c r="R113" s="33">
        <f>M113/B113*100</f>
        <v>27.709279688513956</v>
      </c>
      <c r="S113" s="33">
        <f>G113/B113*100</f>
        <v>15.249837767683323</v>
      </c>
      <c r="T113" s="33">
        <f>C113/B113*100</f>
        <v>21.28487994808566</v>
      </c>
      <c r="U113" s="7" t="s">
        <v>244</v>
      </c>
    </row>
    <row r="114" spans="1:21" ht="17.25" customHeight="1">
      <c r="A114" s="6" t="s">
        <v>245</v>
      </c>
      <c r="B114" s="30">
        <v>1082</v>
      </c>
      <c r="C114" s="31">
        <f>SUM(D114:F114)</f>
        <v>181</v>
      </c>
      <c r="D114" s="30">
        <v>57</v>
      </c>
      <c r="E114" s="30">
        <v>22</v>
      </c>
      <c r="F114" s="30">
        <v>102</v>
      </c>
      <c r="G114" s="31">
        <f>SUM(H114:J114)</f>
        <v>122</v>
      </c>
      <c r="H114" s="30">
        <v>73</v>
      </c>
      <c r="I114" s="30">
        <v>43</v>
      </c>
      <c r="J114" s="30">
        <v>6</v>
      </c>
      <c r="K114" s="31">
        <f>SUM(L114:L114)</f>
        <v>441</v>
      </c>
      <c r="L114" s="30">
        <v>441</v>
      </c>
      <c r="M114" s="31">
        <f>SUM(N114:O114)</f>
        <v>336</v>
      </c>
      <c r="N114" s="30">
        <v>26</v>
      </c>
      <c r="O114" s="30">
        <v>310</v>
      </c>
      <c r="P114" s="30">
        <v>2</v>
      </c>
      <c r="Q114" s="46">
        <f>L114/B114*100</f>
        <v>40.75785582255083</v>
      </c>
      <c r="R114" s="33">
        <f>M114/B114*100</f>
        <v>31.053604436229204</v>
      </c>
      <c r="S114" s="33">
        <f>G114/B114*100</f>
        <v>11.275415896487985</v>
      </c>
      <c r="T114" s="33">
        <f>C114/B114*100</f>
        <v>16.728280961182996</v>
      </c>
      <c r="U114" s="7" t="s">
        <v>245</v>
      </c>
    </row>
    <row r="115" spans="1:21" ht="17.25" customHeight="1">
      <c r="A115" s="6" t="s">
        <v>246</v>
      </c>
      <c r="B115" s="30">
        <v>2517</v>
      </c>
      <c r="C115" s="31">
        <f>SUM(D115:F115)</f>
        <v>568</v>
      </c>
      <c r="D115" s="30">
        <v>244</v>
      </c>
      <c r="E115" s="30">
        <v>61</v>
      </c>
      <c r="F115" s="30">
        <v>263</v>
      </c>
      <c r="G115" s="31">
        <f>SUM(H115:J115)</f>
        <v>408</v>
      </c>
      <c r="H115" s="30">
        <v>186</v>
      </c>
      <c r="I115" s="30">
        <v>203</v>
      </c>
      <c r="J115" s="30">
        <v>19</v>
      </c>
      <c r="K115" s="31">
        <f>SUM(L115:L115)</f>
        <v>738</v>
      </c>
      <c r="L115" s="30">
        <v>738</v>
      </c>
      <c r="M115" s="31">
        <f>SUM(N115:O115)</f>
        <v>803</v>
      </c>
      <c r="N115" s="30">
        <v>89</v>
      </c>
      <c r="O115" s="30">
        <v>714</v>
      </c>
      <c r="P115" s="56" t="s">
        <v>0</v>
      </c>
      <c r="Q115" s="46">
        <f>L115/B115*100</f>
        <v>29.32061978545888</v>
      </c>
      <c r="R115" s="33">
        <f>M115/B115*100</f>
        <v>31.90305919745729</v>
      </c>
      <c r="S115" s="33">
        <f>G115/B115*100</f>
        <v>16.209773539928488</v>
      </c>
      <c r="T115" s="33">
        <f>C115/B115*100</f>
        <v>22.566547477155343</v>
      </c>
      <c r="U115" s="7" t="s">
        <v>246</v>
      </c>
    </row>
    <row r="116" spans="1:21" ht="17.25" customHeight="1">
      <c r="A116" s="82"/>
      <c r="C116" s="31"/>
      <c r="G116" s="31"/>
      <c r="K116" s="31"/>
      <c r="M116" s="31"/>
      <c r="Q116" s="46"/>
      <c r="R116" s="33"/>
      <c r="S116" s="33"/>
      <c r="T116" s="33"/>
      <c r="U116" s="28"/>
    </row>
    <row r="117" spans="1:21" ht="17.25" customHeight="1">
      <c r="A117" s="82" t="s">
        <v>247</v>
      </c>
      <c r="B117" s="31">
        <f aca="true" t="shared" si="75" ref="B117:P117">SUM(B118:B120)</f>
        <v>5765</v>
      </c>
      <c r="C117" s="31">
        <f t="shared" si="75"/>
        <v>1607</v>
      </c>
      <c r="D117" s="31">
        <f t="shared" si="75"/>
        <v>653</v>
      </c>
      <c r="E117" s="31">
        <f t="shared" si="75"/>
        <v>152</v>
      </c>
      <c r="F117" s="31">
        <f t="shared" si="75"/>
        <v>802</v>
      </c>
      <c r="G117" s="31">
        <f t="shared" si="75"/>
        <v>1024</v>
      </c>
      <c r="H117" s="31">
        <f t="shared" si="75"/>
        <v>502</v>
      </c>
      <c r="I117" s="31">
        <f t="shared" si="75"/>
        <v>482</v>
      </c>
      <c r="J117" s="31">
        <f t="shared" si="75"/>
        <v>40</v>
      </c>
      <c r="K117" s="31">
        <f t="shared" si="75"/>
        <v>1225</v>
      </c>
      <c r="L117" s="31">
        <f t="shared" si="75"/>
        <v>1225</v>
      </c>
      <c r="M117" s="31">
        <f t="shared" si="75"/>
        <v>1893</v>
      </c>
      <c r="N117" s="31">
        <f t="shared" si="75"/>
        <v>177</v>
      </c>
      <c r="O117" s="31">
        <f t="shared" si="75"/>
        <v>1716</v>
      </c>
      <c r="P117" s="31">
        <f t="shared" si="75"/>
        <v>16</v>
      </c>
      <c r="Q117" s="46">
        <f>L117/B117*100</f>
        <v>21.248915871639202</v>
      </c>
      <c r="R117" s="33">
        <f>M117/B117*100</f>
        <v>32.836079791847354</v>
      </c>
      <c r="S117" s="33">
        <f>G117/B117*100</f>
        <v>17.762359063313095</v>
      </c>
      <c r="T117" s="33">
        <f>C117/B117*100</f>
        <v>27.87510841283608</v>
      </c>
      <c r="U117" s="28" t="s">
        <v>247</v>
      </c>
    </row>
    <row r="118" spans="1:21" ht="17.25" customHeight="1">
      <c r="A118" s="6" t="s">
        <v>248</v>
      </c>
      <c r="B118" s="30">
        <v>3210</v>
      </c>
      <c r="C118" s="31">
        <f>SUM(D118:F118)</f>
        <v>953</v>
      </c>
      <c r="D118" s="30">
        <v>404</v>
      </c>
      <c r="E118" s="30">
        <v>85</v>
      </c>
      <c r="F118" s="30">
        <v>464</v>
      </c>
      <c r="G118" s="31">
        <f>SUM(H118:J118)</f>
        <v>651</v>
      </c>
      <c r="H118" s="30">
        <v>327</v>
      </c>
      <c r="I118" s="30">
        <v>304</v>
      </c>
      <c r="J118" s="30">
        <v>20</v>
      </c>
      <c r="K118" s="31">
        <f>SUM(L118:L118)</f>
        <v>541</v>
      </c>
      <c r="L118" s="30">
        <v>541</v>
      </c>
      <c r="M118" s="31">
        <f>SUM(N118:O118)</f>
        <v>1050</v>
      </c>
      <c r="N118" s="30">
        <v>108</v>
      </c>
      <c r="O118" s="30">
        <v>942</v>
      </c>
      <c r="P118" s="30">
        <v>15</v>
      </c>
      <c r="Q118" s="46">
        <f>L118/B118*100</f>
        <v>16.853582554517136</v>
      </c>
      <c r="R118" s="33">
        <f>M118/B118*100</f>
        <v>32.71028037383177</v>
      </c>
      <c r="S118" s="33">
        <f>G118/B118*100</f>
        <v>20.280373831775698</v>
      </c>
      <c r="T118" s="33">
        <f>C118/B118*100</f>
        <v>29.68847352024922</v>
      </c>
      <c r="U118" s="7" t="s">
        <v>248</v>
      </c>
    </row>
    <row r="119" spans="1:21" ht="17.25" customHeight="1">
      <c r="A119" s="6" t="s">
        <v>249</v>
      </c>
      <c r="B119" s="30">
        <v>840</v>
      </c>
      <c r="C119" s="25">
        <f>SUM(D119:F119)</f>
        <v>219</v>
      </c>
      <c r="D119" s="30">
        <v>65</v>
      </c>
      <c r="E119" s="30">
        <v>34</v>
      </c>
      <c r="F119" s="30">
        <v>120</v>
      </c>
      <c r="G119" s="25">
        <f>SUM(H119:J119)</f>
        <v>125</v>
      </c>
      <c r="H119" s="30">
        <v>59</v>
      </c>
      <c r="I119" s="30">
        <v>58</v>
      </c>
      <c r="J119" s="30">
        <v>8</v>
      </c>
      <c r="K119" s="25">
        <f>SUM(L119:L119)</f>
        <v>196</v>
      </c>
      <c r="L119" s="30">
        <v>196</v>
      </c>
      <c r="M119" s="25">
        <f>SUM(N119:O119)</f>
        <v>299</v>
      </c>
      <c r="N119" s="30">
        <v>31</v>
      </c>
      <c r="O119" s="30">
        <v>268</v>
      </c>
      <c r="P119" s="30">
        <v>1</v>
      </c>
      <c r="Q119" s="46">
        <f>L119/B119*100</f>
        <v>23.333333333333332</v>
      </c>
      <c r="R119" s="48">
        <f>M119/B119*100</f>
        <v>35.595238095238095</v>
      </c>
      <c r="S119" s="48">
        <f>G119/B119*100</f>
        <v>14.880952380952381</v>
      </c>
      <c r="T119" s="48">
        <f>C119/B119*100</f>
        <v>26.071428571428573</v>
      </c>
      <c r="U119" s="7" t="s">
        <v>249</v>
      </c>
    </row>
    <row r="120" spans="1:21" ht="17.25" customHeight="1">
      <c r="A120" s="8" t="s">
        <v>250</v>
      </c>
      <c r="B120" s="39">
        <v>1715</v>
      </c>
      <c r="C120" s="22">
        <f>SUM(D120:F120)</f>
        <v>435</v>
      </c>
      <c r="D120" s="39">
        <v>184</v>
      </c>
      <c r="E120" s="39">
        <v>33</v>
      </c>
      <c r="F120" s="39">
        <v>218</v>
      </c>
      <c r="G120" s="22">
        <f>SUM(H120:J120)</f>
        <v>248</v>
      </c>
      <c r="H120" s="39">
        <v>116</v>
      </c>
      <c r="I120" s="39">
        <v>120</v>
      </c>
      <c r="J120" s="39">
        <v>12</v>
      </c>
      <c r="K120" s="22">
        <f>SUM(L120:L120)</f>
        <v>488</v>
      </c>
      <c r="L120" s="39">
        <v>488</v>
      </c>
      <c r="M120" s="22">
        <f>SUM(N120:O120)</f>
        <v>544</v>
      </c>
      <c r="N120" s="39">
        <v>38</v>
      </c>
      <c r="O120" s="39">
        <v>506</v>
      </c>
      <c r="P120" s="64" t="s">
        <v>0</v>
      </c>
      <c r="Q120" s="85">
        <f>L120/B120*100</f>
        <v>28.45481049562682</v>
      </c>
      <c r="R120" s="41">
        <f>M120/B120*100</f>
        <v>31.7201166180758</v>
      </c>
      <c r="S120" s="41">
        <f>G120/B120*100</f>
        <v>14.46064139941691</v>
      </c>
      <c r="T120" s="41">
        <f>C120/B120*100</f>
        <v>25.364431486880466</v>
      </c>
      <c r="U120" s="9" t="s">
        <v>250</v>
      </c>
    </row>
    <row r="121" spans="1:21" ht="17.25" customHeight="1">
      <c r="A121" s="82"/>
      <c r="C121" s="31"/>
      <c r="G121" s="31"/>
      <c r="K121" s="31"/>
      <c r="M121" s="31"/>
      <c r="Q121" s="46"/>
      <c r="R121" s="48"/>
      <c r="S121" s="48"/>
      <c r="T121" s="48"/>
      <c r="U121" s="28"/>
    </row>
    <row r="122" spans="1:21" ht="17.25" customHeight="1">
      <c r="A122" s="82" t="s">
        <v>320</v>
      </c>
      <c r="B122" s="31">
        <f aca="true" t="shared" si="76" ref="B122:P122">SUM(B123:B128)</f>
        <v>10016</v>
      </c>
      <c r="C122" s="31">
        <f t="shared" si="76"/>
        <v>2631</v>
      </c>
      <c r="D122" s="31">
        <f t="shared" si="76"/>
        <v>994</v>
      </c>
      <c r="E122" s="31">
        <f t="shared" si="76"/>
        <v>271</v>
      </c>
      <c r="F122" s="31">
        <f t="shared" si="76"/>
        <v>1366</v>
      </c>
      <c r="G122" s="31">
        <f t="shared" si="76"/>
        <v>1623</v>
      </c>
      <c r="H122" s="31">
        <f t="shared" si="76"/>
        <v>842</v>
      </c>
      <c r="I122" s="31">
        <f t="shared" si="76"/>
        <v>698</v>
      </c>
      <c r="J122" s="31">
        <f t="shared" si="76"/>
        <v>83</v>
      </c>
      <c r="K122" s="31">
        <f t="shared" si="76"/>
        <v>2381</v>
      </c>
      <c r="L122" s="31">
        <f t="shared" si="76"/>
        <v>2381</v>
      </c>
      <c r="M122" s="31">
        <f t="shared" si="76"/>
        <v>3340</v>
      </c>
      <c r="N122" s="31">
        <f t="shared" si="76"/>
        <v>370</v>
      </c>
      <c r="O122" s="31">
        <f t="shared" si="76"/>
        <v>2970</v>
      </c>
      <c r="P122" s="31">
        <f t="shared" si="76"/>
        <v>41</v>
      </c>
      <c r="Q122" s="46">
        <f aca="true" t="shared" si="77" ref="Q122:Q128">L122/B122*100</f>
        <v>23.77196485623003</v>
      </c>
      <c r="R122" s="33">
        <f aca="true" t="shared" si="78" ref="R122:R128">M122/B122*100</f>
        <v>33.346645367412144</v>
      </c>
      <c r="S122" s="33">
        <f aca="true" t="shared" si="79" ref="S122:S128">G122/B122*100</f>
        <v>16.204073482428115</v>
      </c>
      <c r="T122" s="33">
        <f aca="true" t="shared" si="80" ref="T122:T128">C122/B122*100</f>
        <v>26.26797124600639</v>
      </c>
      <c r="U122" s="28" t="s">
        <v>320</v>
      </c>
    </row>
    <row r="123" spans="1:21" ht="17.25" customHeight="1">
      <c r="A123" s="6" t="s">
        <v>321</v>
      </c>
      <c r="B123" s="30">
        <v>1014</v>
      </c>
      <c r="C123" s="31">
        <f aca="true" t="shared" si="81" ref="C123:C128">SUM(D123:F123)</f>
        <v>274</v>
      </c>
      <c r="D123" s="30">
        <v>106</v>
      </c>
      <c r="E123" s="30">
        <v>22</v>
      </c>
      <c r="F123" s="30">
        <v>146</v>
      </c>
      <c r="G123" s="31">
        <f aca="true" t="shared" si="82" ref="G123:G128">SUM(H123:J123)</f>
        <v>187</v>
      </c>
      <c r="H123" s="30">
        <v>70</v>
      </c>
      <c r="I123" s="30">
        <v>107</v>
      </c>
      <c r="J123" s="30">
        <v>10</v>
      </c>
      <c r="K123" s="31">
        <f aca="true" t="shared" si="83" ref="K123:K128">SUM(L123:L123)</f>
        <v>253</v>
      </c>
      <c r="L123" s="30">
        <v>253</v>
      </c>
      <c r="M123" s="31">
        <f aca="true" t="shared" si="84" ref="M123:M128">SUM(N123:O123)</f>
        <v>290</v>
      </c>
      <c r="N123" s="30">
        <v>45</v>
      </c>
      <c r="O123" s="30">
        <v>245</v>
      </c>
      <c r="P123" s="30">
        <v>10</v>
      </c>
      <c r="Q123" s="46">
        <f t="shared" si="77"/>
        <v>24.95069033530572</v>
      </c>
      <c r="R123" s="33">
        <f t="shared" si="78"/>
        <v>28.59960552268245</v>
      </c>
      <c r="S123" s="33">
        <f t="shared" si="79"/>
        <v>18.441814595660748</v>
      </c>
      <c r="T123" s="33">
        <f t="shared" si="80"/>
        <v>27.021696252465482</v>
      </c>
      <c r="U123" s="7" t="s">
        <v>321</v>
      </c>
    </row>
    <row r="124" spans="1:21" ht="17.25" customHeight="1">
      <c r="A124" s="6" t="s">
        <v>322</v>
      </c>
      <c r="B124" s="30">
        <v>1106</v>
      </c>
      <c r="C124" s="31">
        <f t="shared" si="81"/>
        <v>307</v>
      </c>
      <c r="D124" s="30">
        <v>109</v>
      </c>
      <c r="E124" s="30">
        <v>35</v>
      </c>
      <c r="F124" s="30">
        <v>163</v>
      </c>
      <c r="G124" s="31">
        <f t="shared" si="82"/>
        <v>199</v>
      </c>
      <c r="H124" s="30">
        <v>99</v>
      </c>
      <c r="I124" s="30">
        <v>88</v>
      </c>
      <c r="J124" s="30">
        <v>12</v>
      </c>
      <c r="K124" s="31">
        <f t="shared" si="83"/>
        <v>288</v>
      </c>
      <c r="L124" s="30">
        <v>288</v>
      </c>
      <c r="M124" s="31">
        <f t="shared" si="84"/>
        <v>312</v>
      </c>
      <c r="N124" s="30">
        <v>53</v>
      </c>
      <c r="O124" s="30">
        <v>259</v>
      </c>
      <c r="P124" s="56" t="s">
        <v>0</v>
      </c>
      <c r="Q124" s="46">
        <f t="shared" si="77"/>
        <v>26.03978300180832</v>
      </c>
      <c r="R124" s="33">
        <f t="shared" si="78"/>
        <v>28.20976491862568</v>
      </c>
      <c r="S124" s="33">
        <f t="shared" si="79"/>
        <v>17.99276672694394</v>
      </c>
      <c r="T124" s="33">
        <f t="shared" si="80"/>
        <v>27.75768535262206</v>
      </c>
      <c r="U124" s="7" t="s">
        <v>322</v>
      </c>
    </row>
    <row r="125" spans="1:21" ht="17.25" customHeight="1">
      <c r="A125" s="6" t="s">
        <v>323</v>
      </c>
      <c r="B125" s="30">
        <v>1061</v>
      </c>
      <c r="C125" s="31">
        <f t="shared" si="81"/>
        <v>228</v>
      </c>
      <c r="D125" s="30">
        <v>78</v>
      </c>
      <c r="E125" s="30">
        <v>25</v>
      </c>
      <c r="F125" s="30">
        <v>125</v>
      </c>
      <c r="G125" s="31">
        <f t="shared" si="82"/>
        <v>153</v>
      </c>
      <c r="H125" s="30">
        <v>65</v>
      </c>
      <c r="I125" s="30">
        <v>80</v>
      </c>
      <c r="J125" s="30">
        <v>8</v>
      </c>
      <c r="K125" s="31">
        <f t="shared" si="83"/>
        <v>365</v>
      </c>
      <c r="L125" s="30">
        <v>365</v>
      </c>
      <c r="M125" s="31">
        <f t="shared" si="84"/>
        <v>310</v>
      </c>
      <c r="N125" s="30">
        <v>37</v>
      </c>
      <c r="O125" s="30">
        <v>273</v>
      </c>
      <c r="P125" s="30">
        <v>5</v>
      </c>
      <c r="Q125" s="46">
        <f t="shared" si="77"/>
        <v>34.401508011310085</v>
      </c>
      <c r="R125" s="33">
        <f t="shared" si="78"/>
        <v>29.2177191328935</v>
      </c>
      <c r="S125" s="33">
        <f t="shared" si="79"/>
        <v>14.420358152686145</v>
      </c>
      <c r="T125" s="33">
        <f t="shared" si="80"/>
        <v>21.489161168708765</v>
      </c>
      <c r="U125" s="7" t="s">
        <v>323</v>
      </c>
    </row>
    <row r="126" spans="1:21" ht="17.25" customHeight="1">
      <c r="A126" s="6" t="s">
        <v>324</v>
      </c>
      <c r="B126" s="30">
        <v>2626</v>
      </c>
      <c r="C126" s="31">
        <f t="shared" si="81"/>
        <v>750</v>
      </c>
      <c r="D126" s="30">
        <v>307</v>
      </c>
      <c r="E126" s="30">
        <v>81</v>
      </c>
      <c r="F126" s="30">
        <v>362</v>
      </c>
      <c r="G126" s="31">
        <f t="shared" si="82"/>
        <v>403</v>
      </c>
      <c r="H126" s="30">
        <v>244</v>
      </c>
      <c r="I126" s="30">
        <v>142</v>
      </c>
      <c r="J126" s="30">
        <v>17</v>
      </c>
      <c r="K126" s="31">
        <f t="shared" si="83"/>
        <v>473</v>
      </c>
      <c r="L126" s="30">
        <v>473</v>
      </c>
      <c r="M126" s="31">
        <f t="shared" si="84"/>
        <v>999</v>
      </c>
      <c r="N126" s="30">
        <v>94</v>
      </c>
      <c r="O126" s="30">
        <v>905</v>
      </c>
      <c r="P126" s="30">
        <v>1</v>
      </c>
      <c r="Q126" s="46">
        <f t="shared" si="77"/>
        <v>18.01218583396801</v>
      </c>
      <c r="R126" s="33">
        <f t="shared" si="78"/>
        <v>38.042650418888044</v>
      </c>
      <c r="S126" s="33">
        <f t="shared" si="79"/>
        <v>15.346534653465346</v>
      </c>
      <c r="T126" s="33">
        <f t="shared" si="80"/>
        <v>28.56054836252856</v>
      </c>
      <c r="U126" s="7" t="s">
        <v>324</v>
      </c>
    </row>
    <row r="127" spans="1:21" ht="17.25" customHeight="1">
      <c r="A127" s="6" t="s">
        <v>325</v>
      </c>
      <c r="B127" s="30">
        <v>2081</v>
      </c>
      <c r="C127" s="31">
        <f t="shared" si="81"/>
        <v>573</v>
      </c>
      <c r="D127" s="30">
        <v>226</v>
      </c>
      <c r="E127" s="30">
        <v>58</v>
      </c>
      <c r="F127" s="30">
        <v>289</v>
      </c>
      <c r="G127" s="31">
        <f t="shared" si="82"/>
        <v>382</v>
      </c>
      <c r="H127" s="30">
        <v>209</v>
      </c>
      <c r="I127" s="30">
        <v>160</v>
      </c>
      <c r="J127" s="30">
        <v>13</v>
      </c>
      <c r="K127" s="31">
        <f t="shared" si="83"/>
        <v>343</v>
      </c>
      <c r="L127" s="30">
        <v>343</v>
      </c>
      <c r="M127" s="31">
        <f t="shared" si="84"/>
        <v>769</v>
      </c>
      <c r="N127" s="30">
        <v>69</v>
      </c>
      <c r="O127" s="30">
        <v>700</v>
      </c>
      <c r="P127" s="30">
        <v>14</v>
      </c>
      <c r="Q127" s="46">
        <f t="shared" si="77"/>
        <v>16.48246035559827</v>
      </c>
      <c r="R127" s="33">
        <f t="shared" si="78"/>
        <v>36.95338779432965</v>
      </c>
      <c r="S127" s="33">
        <f t="shared" si="79"/>
        <v>18.356559346468043</v>
      </c>
      <c r="T127" s="33">
        <f t="shared" si="80"/>
        <v>27.53483901970207</v>
      </c>
      <c r="U127" s="7" t="s">
        <v>325</v>
      </c>
    </row>
    <row r="128" spans="1:21" ht="17.25" customHeight="1">
      <c r="A128" s="6" t="s">
        <v>246</v>
      </c>
      <c r="B128" s="30">
        <v>2128</v>
      </c>
      <c r="C128" s="31">
        <f t="shared" si="81"/>
        <v>499</v>
      </c>
      <c r="D128" s="30">
        <v>168</v>
      </c>
      <c r="E128" s="30">
        <v>50</v>
      </c>
      <c r="F128" s="30">
        <v>281</v>
      </c>
      <c r="G128" s="31">
        <f t="shared" si="82"/>
        <v>299</v>
      </c>
      <c r="H128" s="30">
        <v>155</v>
      </c>
      <c r="I128" s="30">
        <v>121</v>
      </c>
      <c r="J128" s="30">
        <v>23</v>
      </c>
      <c r="K128" s="31">
        <f t="shared" si="83"/>
        <v>659</v>
      </c>
      <c r="L128" s="30">
        <v>659</v>
      </c>
      <c r="M128" s="31">
        <f t="shared" si="84"/>
        <v>660</v>
      </c>
      <c r="N128" s="30">
        <v>72</v>
      </c>
      <c r="O128" s="30">
        <v>588</v>
      </c>
      <c r="P128" s="30">
        <v>11</v>
      </c>
      <c r="Q128" s="46">
        <f t="shared" si="77"/>
        <v>30.968045112781954</v>
      </c>
      <c r="R128" s="33">
        <f t="shared" si="78"/>
        <v>31.015037593984964</v>
      </c>
      <c r="S128" s="33">
        <f t="shared" si="79"/>
        <v>14.050751879699247</v>
      </c>
      <c r="T128" s="33">
        <f t="shared" si="80"/>
        <v>23.44924812030075</v>
      </c>
      <c r="U128" s="7" t="s">
        <v>246</v>
      </c>
    </row>
    <row r="129" spans="1:21" ht="17.25" customHeight="1">
      <c r="A129" s="82"/>
      <c r="C129" s="31"/>
      <c r="G129" s="31"/>
      <c r="K129" s="31"/>
      <c r="M129" s="31"/>
      <c r="Q129" s="46"/>
      <c r="R129" s="33"/>
      <c r="S129" s="33"/>
      <c r="T129" s="33"/>
      <c r="U129" s="28"/>
    </row>
    <row r="130" spans="1:21" ht="17.25" customHeight="1">
      <c r="A130" s="82" t="s">
        <v>326</v>
      </c>
      <c r="B130" s="31">
        <f aca="true" t="shared" si="85" ref="B130:P130">SUM(B131:B135)</f>
        <v>12189</v>
      </c>
      <c r="C130" s="31">
        <f t="shared" si="85"/>
        <v>3027</v>
      </c>
      <c r="D130" s="31">
        <f t="shared" si="85"/>
        <v>1204</v>
      </c>
      <c r="E130" s="31">
        <f t="shared" si="85"/>
        <v>330</v>
      </c>
      <c r="F130" s="31">
        <f t="shared" si="85"/>
        <v>1493</v>
      </c>
      <c r="G130" s="31">
        <f t="shared" si="85"/>
        <v>2015</v>
      </c>
      <c r="H130" s="31">
        <f t="shared" si="85"/>
        <v>1020</v>
      </c>
      <c r="I130" s="31">
        <f t="shared" si="85"/>
        <v>893</v>
      </c>
      <c r="J130" s="31">
        <f t="shared" si="85"/>
        <v>102</v>
      </c>
      <c r="K130" s="31">
        <f t="shared" si="85"/>
        <v>3332</v>
      </c>
      <c r="L130" s="31">
        <f t="shared" si="85"/>
        <v>3332</v>
      </c>
      <c r="M130" s="31">
        <f t="shared" si="85"/>
        <v>3791</v>
      </c>
      <c r="N130" s="31">
        <f t="shared" si="85"/>
        <v>471</v>
      </c>
      <c r="O130" s="31">
        <f t="shared" si="85"/>
        <v>3320</v>
      </c>
      <c r="P130" s="31">
        <f t="shared" si="85"/>
        <v>24</v>
      </c>
      <c r="Q130" s="46">
        <f aca="true" t="shared" si="86" ref="Q130:Q135">L130/B130*100</f>
        <v>27.33612273361227</v>
      </c>
      <c r="R130" s="33">
        <f aca="true" t="shared" si="87" ref="R130:R135">M130/B130*100</f>
        <v>31.101813110181308</v>
      </c>
      <c r="S130" s="33">
        <f aca="true" t="shared" si="88" ref="S130:S135">G130/B130*100</f>
        <v>16.5312987119534</v>
      </c>
      <c r="T130" s="33">
        <f aca="true" t="shared" si="89" ref="T130:T135">C130/B130*100</f>
        <v>24.83386660103372</v>
      </c>
      <c r="U130" s="28" t="s">
        <v>326</v>
      </c>
    </row>
    <row r="131" spans="1:21" ht="17.25" customHeight="1">
      <c r="A131" s="6" t="s">
        <v>327</v>
      </c>
      <c r="B131" s="30">
        <v>2596</v>
      </c>
      <c r="C131" s="31">
        <f>SUM(D131:F131)</f>
        <v>736</v>
      </c>
      <c r="D131" s="30">
        <v>324</v>
      </c>
      <c r="E131" s="30">
        <v>63</v>
      </c>
      <c r="F131" s="30">
        <v>349</v>
      </c>
      <c r="G131" s="31">
        <f>SUM(H131:J131)</f>
        <v>445</v>
      </c>
      <c r="H131" s="30">
        <v>231</v>
      </c>
      <c r="I131" s="30">
        <v>199</v>
      </c>
      <c r="J131" s="30">
        <v>15</v>
      </c>
      <c r="K131" s="31">
        <f>SUM(L131:L131)</f>
        <v>543</v>
      </c>
      <c r="L131" s="30">
        <v>543</v>
      </c>
      <c r="M131" s="31">
        <f>SUM(N131:O131)</f>
        <v>856</v>
      </c>
      <c r="N131" s="30">
        <v>112</v>
      </c>
      <c r="O131" s="30">
        <v>744</v>
      </c>
      <c r="P131" s="30">
        <v>16</v>
      </c>
      <c r="Q131" s="46">
        <f t="shared" si="86"/>
        <v>20.916795069337443</v>
      </c>
      <c r="R131" s="33">
        <f t="shared" si="87"/>
        <v>32.973805855161785</v>
      </c>
      <c r="S131" s="33">
        <f t="shared" si="88"/>
        <v>17.14175654853621</v>
      </c>
      <c r="T131" s="33">
        <f t="shared" si="89"/>
        <v>28.35130970724191</v>
      </c>
      <c r="U131" s="7" t="s">
        <v>327</v>
      </c>
    </row>
    <row r="132" spans="1:21" ht="17.25" customHeight="1">
      <c r="A132" s="6" t="s">
        <v>328</v>
      </c>
      <c r="B132" s="30">
        <v>5668</v>
      </c>
      <c r="C132" s="31">
        <f>SUM(D132:F132)</f>
        <v>1386</v>
      </c>
      <c r="D132" s="30">
        <v>515</v>
      </c>
      <c r="E132" s="30">
        <v>189</v>
      </c>
      <c r="F132" s="30">
        <v>682</v>
      </c>
      <c r="G132" s="31">
        <f>SUM(H132:J132)</f>
        <v>1015</v>
      </c>
      <c r="H132" s="30">
        <v>531</v>
      </c>
      <c r="I132" s="30">
        <v>432</v>
      </c>
      <c r="J132" s="30">
        <v>52</v>
      </c>
      <c r="K132" s="31">
        <f>SUM(L132:L132)</f>
        <v>1463</v>
      </c>
      <c r="L132" s="30">
        <v>1463</v>
      </c>
      <c r="M132" s="31">
        <f>SUM(N132:O132)</f>
        <v>1800</v>
      </c>
      <c r="N132" s="30">
        <v>221</v>
      </c>
      <c r="O132" s="30">
        <v>1579</v>
      </c>
      <c r="P132" s="30">
        <v>4</v>
      </c>
      <c r="Q132" s="46">
        <f t="shared" si="86"/>
        <v>25.81157374735356</v>
      </c>
      <c r="R132" s="33">
        <f t="shared" si="87"/>
        <v>31.75723359209598</v>
      </c>
      <c r="S132" s="33">
        <f t="shared" si="88"/>
        <v>17.907551164431897</v>
      </c>
      <c r="T132" s="33">
        <f t="shared" si="89"/>
        <v>24.453069865913903</v>
      </c>
      <c r="U132" s="7" t="s">
        <v>328</v>
      </c>
    </row>
    <row r="133" spans="1:21" ht="17.25" customHeight="1">
      <c r="A133" s="6" t="s">
        <v>329</v>
      </c>
      <c r="B133" s="30">
        <v>1476</v>
      </c>
      <c r="C133" s="31">
        <f>SUM(D133:F133)</f>
        <v>348</v>
      </c>
      <c r="D133" s="30">
        <v>134</v>
      </c>
      <c r="E133" s="30">
        <v>33</v>
      </c>
      <c r="F133" s="30">
        <v>181</v>
      </c>
      <c r="G133" s="31">
        <f>SUM(H133:J133)</f>
        <v>248</v>
      </c>
      <c r="H133" s="30">
        <v>112</v>
      </c>
      <c r="I133" s="30">
        <v>122</v>
      </c>
      <c r="J133" s="30">
        <v>14</v>
      </c>
      <c r="K133" s="31">
        <f>SUM(L133:L133)</f>
        <v>448</v>
      </c>
      <c r="L133" s="30">
        <v>448</v>
      </c>
      <c r="M133" s="31">
        <f>SUM(N133:O133)</f>
        <v>431</v>
      </c>
      <c r="N133" s="30">
        <v>55</v>
      </c>
      <c r="O133" s="30">
        <v>376</v>
      </c>
      <c r="P133" s="30">
        <v>1</v>
      </c>
      <c r="Q133" s="46">
        <f t="shared" si="86"/>
        <v>30.35230352303523</v>
      </c>
      <c r="R133" s="33">
        <f t="shared" si="87"/>
        <v>29.200542005420054</v>
      </c>
      <c r="S133" s="33">
        <f t="shared" si="88"/>
        <v>16.802168021680217</v>
      </c>
      <c r="T133" s="33">
        <f t="shared" si="89"/>
        <v>23.577235772357724</v>
      </c>
      <c r="U133" s="7" t="s">
        <v>329</v>
      </c>
    </row>
    <row r="134" spans="1:21" ht="17.25" customHeight="1">
      <c r="A134" s="6" t="s">
        <v>330</v>
      </c>
      <c r="B134" s="30">
        <v>1375</v>
      </c>
      <c r="C134" s="31">
        <f>SUM(D134:F134)</f>
        <v>295</v>
      </c>
      <c r="D134" s="30">
        <v>126</v>
      </c>
      <c r="E134" s="30">
        <v>19</v>
      </c>
      <c r="F134" s="30">
        <v>150</v>
      </c>
      <c r="G134" s="31">
        <f>SUM(H134:J134)</f>
        <v>158</v>
      </c>
      <c r="H134" s="30">
        <v>80</v>
      </c>
      <c r="I134" s="30">
        <v>70</v>
      </c>
      <c r="J134" s="30">
        <v>8</v>
      </c>
      <c r="K134" s="31">
        <f>SUM(L134:L134)</f>
        <v>556</v>
      </c>
      <c r="L134" s="30">
        <v>556</v>
      </c>
      <c r="M134" s="31">
        <f>SUM(N134:O134)</f>
        <v>366</v>
      </c>
      <c r="N134" s="30">
        <v>50</v>
      </c>
      <c r="O134" s="30">
        <v>316</v>
      </c>
      <c r="P134" s="56" t="s">
        <v>0</v>
      </c>
      <c r="Q134" s="46">
        <f t="shared" si="86"/>
        <v>40.43636363636364</v>
      </c>
      <c r="R134" s="33">
        <f t="shared" si="87"/>
        <v>26.618181818181817</v>
      </c>
      <c r="S134" s="33">
        <f t="shared" si="88"/>
        <v>11.49090909090909</v>
      </c>
      <c r="T134" s="33">
        <f t="shared" si="89"/>
        <v>21.454545454545453</v>
      </c>
      <c r="U134" s="7" t="s">
        <v>330</v>
      </c>
    </row>
    <row r="135" spans="1:21" ht="17.25" customHeight="1">
      <c r="A135" s="6" t="s">
        <v>331</v>
      </c>
      <c r="B135" s="30">
        <v>1074</v>
      </c>
      <c r="C135" s="31">
        <f>SUM(D135:F135)</f>
        <v>262</v>
      </c>
      <c r="D135" s="30">
        <v>105</v>
      </c>
      <c r="E135" s="30">
        <v>26</v>
      </c>
      <c r="F135" s="30">
        <v>131</v>
      </c>
      <c r="G135" s="31">
        <f>SUM(H135:J135)</f>
        <v>149</v>
      </c>
      <c r="H135" s="30">
        <v>66</v>
      </c>
      <c r="I135" s="30">
        <v>70</v>
      </c>
      <c r="J135" s="30">
        <v>13</v>
      </c>
      <c r="K135" s="31">
        <f>SUM(L135:L135)</f>
        <v>322</v>
      </c>
      <c r="L135" s="30">
        <v>322</v>
      </c>
      <c r="M135" s="31">
        <f>SUM(N135:O135)</f>
        <v>338</v>
      </c>
      <c r="N135" s="30">
        <v>33</v>
      </c>
      <c r="O135" s="30">
        <v>305</v>
      </c>
      <c r="P135" s="30">
        <v>3</v>
      </c>
      <c r="Q135" s="46">
        <f t="shared" si="86"/>
        <v>29.981378026070765</v>
      </c>
      <c r="R135" s="33">
        <f t="shared" si="87"/>
        <v>31.471135940409685</v>
      </c>
      <c r="S135" s="33">
        <f t="shared" si="88"/>
        <v>13.873370577281191</v>
      </c>
      <c r="T135" s="33">
        <f t="shared" si="89"/>
        <v>24.39478584729981</v>
      </c>
      <c r="U135" s="7" t="s">
        <v>331</v>
      </c>
    </row>
    <row r="136" spans="1:21" ht="17.25" customHeight="1">
      <c r="A136" s="82"/>
      <c r="Q136" s="46"/>
      <c r="R136" s="33"/>
      <c r="S136" s="33"/>
      <c r="T136" s="33"/>
      <c r="U136" s="28"/>
    </row>
    <row r="137" spans="1:21" ht="17.25" customHeight="1">
      <c r="A137" s="12" t="s">
        <v>332</v>
      </c>
      <c r="B137" s="13"/>
      <c r="C137" s="31"/>
      <c r="D137" s="91"/>
      <c r="E137" s="91"/>
      <c r="F137" s="91"/>
      <c r="G137" s="31"/>
      <c r="H137" s="91"/>
      <c r="I137" s="91"/>
      <c r="J137" s="91"/>
      <c r="K137" s="31"/>
      <c r="L137" s="91"/>
      <c r="M137" s="31"/>
      <c r="N137" s="91"/>
      <c r="O137" s="91"/>
      <c r="P137" s="91"/>
      <c r="Q137" s="46"/>
      <c r="R137" s="33"/>
      <c r="S137" s="33"/>
      <c r="T137" s="33"/>
      <c r="U137" s="14" t="s">
        <v>332</v>
      </c>
    </row>
    <row r="138" spans="1:21" ht="17.25" customHeight="1">
      <c r="A138" s="6" t="s">
        <v>333</v>
      </c>
      <c r="B138" s="86">
        <f aca="true" t="shared" si="90" ref="B138:P138">B11+B35+B36+B37+B38</f>
        <v>624274</v>
      </c>
      <c r="C138" s="86">
        <f t="shared" si="90"/>
        <v>246105</v>
      </c>
      <c r="D138" s="86">
        <f t="shared" si="90"/>
        <v>89916</v>
      </c>
      <c r="E138" s="86">
        <f t="shared" si="90"/>
        <v>19790</v>
      </c>
      <c r="F138" s="86">
        <f t="shared" si="90"/>
        <v>136399</v>
      </c>
      <c r="G138" s="86">
        <f t="shared" si="90"/>
        <v>178650</v>
      </c>
      <c r="H138" s="86">
        <f t="shared" si="90"/>
        <v>113078</v>
      </c>
      <c r="I138" s="86">
        <f t="shared" si="90"/>
        <v>55020</v>
      </c>
      <c r="J138" s="86">
        <f t="shared" si="90"/>
        <v>10552</v>
      </c>
      <c r="K138" s="86">
        <f t="shared" si="90"/>
        <v>8021</v>
      </c>
      <c r="L138" s="86">
        <f t="shared" si="90"/>
        <v>8021</v>
      </c>
      <c r="M138" s="86">
        <f t="shared" si="90"/>
        <v>181333</v>
      </c>
      <c r="N138" s="86">
        <f t="shared" si="90"/>
        <v>23368</v>
      </c>
      <c r="O138" s="86">
        <f t="shared" si="90"/>
        <v>157965</v>
      </c>
      <c r="P138" s="86">
        <f t="shared" si="90"/>
        <v>10165</v>
      </c>
      <c r="Q138" s="46">
        <f aca="true" t="shared" si="91" ref="Q138:Q145">L138/B138*100</f>
        <v>1.2848524846461649</v>
      </c>
      <c r="R138" s="33">
        <f aca="true" t="shared" si="92" ref="R138:R145">M138/B138*100</f>
        <v>29.047021019616388</v>
      </c>
      <c r="S138" s="33">
        <f aca="true" t="shared" si="93" ref="S138:S145">G138/B138*100</f>
        <v>28.61724178806101</v>
      </c>
      <c r="T138" s="33">
        <f aca="true" t="shared" si="94" ref="T138:T145">C138/B138*100</f>
        <v>39.42259328435912</v>
      </c>
      <c r="U138" s="7" t="s">
        <v>333</v>
      </c>
    </row>
    <row r="139" spans="1:21" ht="17.25" customHeight="1">
      <c r="A139" s="6" t="s">
        <v>334</v>
      </c>
      <c r="B139" s="86">
        <f aca="true" t="shared" si="95" ref="B139:O139">B30+B32+B46+B47+B48+B49+B50</f>
        <v>74762</v>
      </c>
      <c r="C139" s="86">
        <f t="shared" si="95"/>
        <v>27889</v>
      </c>
      <c r="D139" s="86">
        <f t="shared" si="95"/>
        <v>10905</v>
      </c>
      <c r="E139" s="86">
        <f t="shared" si="95"/>
        <v>2253</v>
      </c>
      <c r="F139" s="86">
        <f t="shared" si="95"/>
        <v>14731</v>
      </c>
      <c r="G139" s="86">
        <f t="shared" si="95"/>
        <v>18926</v>
      </c>
      <c r="H139" s="86">
        <f t="shared" si="95"/>
        <v>11128</v>
      </c>
      <c r="I139" s="86">
        <f t="shared" si="95"/>
        <v>6597</v>
      </c>
      <c r="J139" s="86">
        <f t="shared" si="95"/>
        <v>1201</v>
      </c>
      <c r="K139" s="86">
        <f t="shared" si="95"/>
        <v>2446</v>
      </c>
      <c r="L139" s="86">
        <f t="shared" si="95"/>
        <v>2446</v>
      </c>
      <c r="M139" s="86">
        <f t="shared" si="95"/>
        <v>25166</v>
      </c>
      <c r="N139" s="86">
        <f t="shared" si="95"/>
        <v>2955</v>
      </c>
      <c r="O139" s="86">
        <f t="shared" si="95"/>
        <v>22211</v>
      </c>
      <c r="P139" s="86">
        <f>P30+P32+P46+P47+P48+P50</f>
        <v>335</v>
      </c>
      <c r="Q139" s="46">
        <f t="shared" si="91"/>
        <v>3.2717155774323854</v>
      </c>
      <c r="R139" s="33">
        <f t="shared" si="92"/>
        <v>33.66148578154677</v>
      </c>
      <c r="S139" s="33">
        <f t="shared" si="93"/>
        <v>25.31499959872663</v>
      </c>
      <c r="T139" s="48">
        <f t="shared" si="94"/>
        <v>37.3037104411332</v>
      </c>
      <c r="U139" s="7" t="s">
        <v>334</v>
      </c>
    </row>
    <row r="140" spans="1:21" ht="17.25" customHeight="1">
      <c r="A140" s="6" t="s">
        <v>335</v>
      </c>
      <c r="B140" s="86">
        <f aca="true" t="shared" si="96" ref="B140:O140">B21+B39+B40+B41+B42+B43+B51+B52+B53+B82+B83+B84+B85</f>
        <v>137653</v>
      </c>
      <c r="C140" s="86">
        <f t="shared" si="96"/>
        <v>44475</v>
      </c>
      <c r="D140" s="86">
        <f t="shared" si="96"/>
        <v>17198</v>
      </c>
      <c r="E140" s="86">
        <f t="shared" si="96"/>
        <v>3486</v>
      </c>
      <c r="F140" s="86">
        <f t="shared" si="96"/>
        <v>23791</v>
      </c>
      <c r="G140" s="86">
        <f t="shared" si="96"/>
        <v>37197</v>
      </c>
      <c r="H140" s="86">
        <f t="shared" si="96"/>
        <v>17060</v>
      </c>
      <c r="I140" s="86">
        <f t="shared" si="96"/>
        <v>10658</v>
      </c>
      <c r="J140" s="86">
        <f t="shared" si="96"/>
        <v>9479</v>
      </c>
      <c r="K140" s="86">
        <f t="shared" si="96"/>
        <v>6973</v>
      </c>
      <c r="L140" s="86">
        <f t="shared" si="96"/>
        <v>6973</v>
      </c>
      <c r="M140" s="86">
        <f t="shared" si="96"/>
        <v>48164</v>
      </c>
      <c r="N140" s="86">
        <f t="shared" si="96"/>
        <v>5779</v>
      </c>
      <c r="O140" s="86">
        <f t="shared" si="96"/>
        <v>42385</v>
      </c>
      <c r="P140" s="86">
        <f>P21+P39+P40+P41+P42+P51+P52+P53+P82+P83</f>
        <v>844</v>
      </c>
      <c r="Q140" s="46">
        <f t="shared" si="91"/>
        <v>5.065636055879639</v>
      </c>
      <c r="R140" s="33">
        <f t="shared" si="92"/>
        <v>34.989429943408425</v>
      </c>
      <c r="S140" s="33">
        <f t="shared" si="93"/>
        <v>27.02229519153233</v>
      </c>
      <c r="T140" s="48">
        <f t="shared" si="94"/>
        <v>32.30950288043123</v>
      </c>
      <c r="U140" s="7" t="s">
        <v>335</v>
      </c>
    </row>
    <row r="141" spans="1:21" ht="17.25" customHeight="1">
      <c r="A141" s="6" t="s">
        <v>336</v>
      </c>
      <c r="B141" s="86">
        <f aca="true" t="shared" si="97" ref="B141:O141">B56+B57+B58+B59+B60+B61+B62+B65+B66+B67+B68+B69+B70</f>
        <v>35189</v>
      </c>
      <c r="C141" s="86">
        <f t="shared" si="97"/>
        <v>9597</v>
      </c>
      <c r="D141" s="86">
        <f t="shared" si="97"/>
        <v>3740</v>
      </c>
      <c r="E141" s="86">
        <f t="shared" si="97"/>
        <v>795</v>
      </c>
      <c r="F141" s="86">
        <f t="shared" si="97"/>
        <v>5062</v>
      </c>
      <c r="G141" s="86">
        <f t="shared" si="97"/>
        <v>6101</v>
      </c>
      <c r="H141" s="86">
        <f t="shared" si="97"/>
        <v>2786</v>
      </c>
      <c r="I141" s="86">
        <f t="shared" si="97"/>
        <v>2901</v>
      </c>
      <c r="J141" s="86">
        <f t="shared" si="97"/>
        <v>414</v>
      </c>
      <c r="K141" s="86">
        <f t="shared" si="97"/>
        <v>6978</v>
      </c>
      <c r="L141" s="86">
        <f t="shared" si="97"/>
        <v>6978</v>
      </c>
      <c r="M141" s="86">
        <f t="shared" si="97"/>
        <v>12474</v>
      </c>
      <c r="N141" s="86">
        <f t="shared" si="97"/>
        <v>1473</v>
      </c>
      <c r="O141" s="86">
        <f t="shared" si="97"/>
        <v>11001</v>
      </c>
      <c r="P141" s="86">
        <f>P58+P60+P61+P62+P65+P66+P68+P69+P70</f>
        <v>39</v>
      </c>
      <c r="Q141" s="46">
        <f t="shared" si="91"/>
        <v>19.830060530279347</v>
      </c>
      <c r="R141" s="33">
        <f t="shared" si="92"/>
        <v>35.44857768052516</v>
      </c>
      <c r="S141" s="33">
        <f t="shared" si="93"/>
        <v>17.337804427519966</v>
      </c>
      <c r="T141" s="48">
        <f t="shared" si="94"/>
        <v>27.27272727272727</v>
      </c>
      <c r="U141" s="7" t="s">
        <v>336</v>
      </c>
    </row>
    <row r="142" spans="1:21" ht="17.25" customHeight="1">
      <c r="A142" s="6" t="s">
        <v>337</v>
      </c>
      <c r="B142" s="86">
        <f aca="true" t="shared" si="98" ref="B142:O142">B22+B31+B73+B74+B75+B76+B77+B81+B86+B87+B88</f>
        <v>110586</v>
      </c>
      <c r="C142" s="86">
        <f t="shared" si="98"/>
        <v>37771</v>
      </c>
      <c r="D142" s="86">
        <f t="shared" si="98"/>
        <v>16332</v>
      </c>
      <c r="E142" s="86">
        <f t="shared" si="98"/>
        <v>2582</v>
      </c>
      <c r="F142" s="86">
        <f t="shared" si="98"/>
        <v>18857</v>
      </c>
      <c r="G142" s="86">
        <f t="shared" si="98"/>
        <v>22814</v>
      </c>
      <c r="H142" s="86">
        <f t="shared" si="98"/>
        <v>12155</v>
      </c>
      <c r="I142" s="86">
        <f t="shared" si="98"/>
        <v>9096</v>
      </c>
      <c r="J142" s="86">
        <f t="shared" si="98"/>
        <v>1563</v>
      </c>
      <c r="K142" s="86">
        <f t="shared" si="98"/>
        <v>9731</v>
      </c>
      <c r="L142" s="86">
        <f t="shared" si="98"/>
        <v>9731</v>
      </c>
      <c r="M142" s="86">
        <f t="shared" si="98"/>
        <v>39080</v>
      </c>
      <c r="N142" s="86">
        <f t="shared" si="98"/>
        <v>3876</v>
      </c>
      <c r="O142" s="86">
        <f t="shared" si="98"/>
        <v>35204</v>
      </c>
      <c r="P142" s="86">
        <f>P22+P31+P73+P77+P81</f>
        <v>1190</v>
      </c>
      <c r="Q142" s="46">
        <f t="shared" si="91"/>
        <v>8.799486372596894</v>
      </c>
      <c r="R142" s="33">
        <f t="shared" si="92"/>
        <v>35.33901217152262</v>
      </c>
      <c r="S142" s="33">
        <f t="shared" si="93"/>
        <v>20.6300978424032</v>
      </c>
      <c r="T142" s="48">
        <f t="shared" si="94"/>
        <v>34.15531803302407</v>
      </c>
      <c r="U142" s="7" t="s">
        <v>337</v>
      </c>
    </row>
    <row r="143" spans="1:21" ht="17.25" customHeight="1">
      <c r="A143" s="6" t="s">
        <v>338</v>
      </c>
      <c r="B143" s="86">
        <f aca="true" t="shared" si="99" ref="B143:O143">B23+B24+B25+B80+B89+B92+B93+B94+B97+B98+B99</f>
        <v>131907</v>
      </c>
      <c r="C143" s="86">
        <f t="shared" si="99"/>
        <v>42263</v>
      </c>
      <c r="D143" s="86">
        <f t="shared" si="99"/>
        <v>17026</v>
      </c>
      <c r="E143" s="86">
        <f t="shared" si="99"/>
        <v>3393</v>
      </c>
      <c r="F143" s="86">
        <f t="shared" si="99"/>
        <v>21844</v>
      </c>
      <c r="G143" s="86">
        <f t="shared" si="99"/>
        <v>29189</v>
      </c>
      <c r="H143" s="86">
        <f t="shared" si="99"/>
        <v>17137</v>
      </c>
      <c r="I143" s="86">
        <f t="shared" si="99"/>
        <v>10607</v>
      </c>
      <c r="J143" s="86">
        <f t="shared" si="99"/>
        <v>1445</v>
      </c>
      <c r="K143" s="86">
        <f t="shared" si="99"/>
        <v>12155</v>
      </c>
      <c r="L143" s="86">
        <f t="shared" si="99"/>
        <v>12155</v>
      </c>
      <c r="M143" s="86">
        <f t="shared" si="99"/>
        <v>47861</v>
      </c>
      <c r="N143" s="86">
        <f t="shared" si="99"/>
        <v>4468</v>
      </c>
      <c r="O143" s="86">
        <f t="shared" si="99"/>
        <v>43393</v>
      </c>
      <c r="P143" s="86">
        <f>P23+P24+P25+P80+P92+P93+P94+P97+P99</f>
        <v>439</v>
      </c>
      <c r="Q143" s="46">
        <f t="shared" si="91"/>
        <v>9.214825596822003</v>
      </c>
      <c r="R143" s="33">
        <f t="shared" si="92"/>
        <v>36.28389698802945</v>
      </c>
      <c r="S143" s="33">
        <f t="shared" si="93"/>
        <v>22.12846930034039</v>
      </c>
      <c r="T143" s="48">
        <f t="shared" si="94"/>
        <v>32.039997877292336</v>
      </c>
      <c r="U143" s="7" t="s">
        <v>338</v>
      </c>
    </row>
    <row r="144" spans="1:21" ht="17.25" customHeight="1">
      <c r="A144" s="6" t="s">
        <v>339</v>
      </c>
      <c r="B144" s="86">
        <f aca="true" t="shared" si="100" ref="B144:O144">B26+B27+B102+B103+B106+B109+B112+B113+B114+B115</f>
        <v>254176</v>
      </c>
      <c r="C144" s="86">
        <f t="shared" si="100"/>
        <v>81503</v>
      </c>
      <c r="D144" s="86">
        <f t="shared" si="100"/>
        <v>30809</v>
      </c>
      <c r="E144" s="86">
        <f t="shared" si="100"/>
        <v>7280</v>
      </c>
      <c r="F144" s="86">
        <f t="shared" si="100"/>
        <v>43414</v>
      </c>
      <c r="G144" s="86">
        <f t="shared" si="100"/>
        <v>60192</v>
      </c>
      <c r="H144" s="86">
        <f t="shared" si="100"/>
        <v>37444</v>
      </c>
      <c r="I144" s="86">
        <f t="shared" si="100"/>
        <v>20357</v>
      </c>
      <c r="J144" s="86">
        <f t="shared" si="100"/>
        <v>2391</v>
      </c>
      <c r="K144" s="86">
        <f t="shared" si="100"/>
        <v>8515</v>
      </c>
      <c r="L144" s="86">
        <f t="shared" si="100"/>
        <v>8515</v>
      </c>
      <c r="M144" s="86">
        <f t="shared" si="100"/>
        <v>101672</v>
      </c>
      <c r="N144" s="86">
        <f t="shared" si="100"/>
        <v>9094</v>
      </c>
      <c r="O144" s="86">
        <f t="shared" si="100"/>
        <v>92578</v>
      </c>
      <c r="P144" s="86">
        <f>P26+P27+P102+P103+P106+P109+P114</f>
        <v>2294</v>
      </c>
      <c r="Q144" s="46">
        <f t="shared" si="91"/>
        <v>3.3500409165302782</v>
      </c>
      <c r="R144" s="33">
        <f t="shared" si="92"/>
        <v>40.0006294850812</v>
      </c>
      <c r="S144" s="33">
        <f t="shared" si="93"/>
        <v>23.681228754878507</v>
      </c>
      <c r="T144" s="48">
        <f t="shared" si="94"/>
        <v>32.06557660833438</v>
      </c>
      <c r="U144" s="7" t="s">
        <v>339</v>
      </c>
    </row>
    <row r="145" spans="1:21" ht="17.25" customHeight="1">
      <c r="A145" s="8" t="s">
        <v>340</v>
      </c>
      <c r="B145" s="87">
        <f aca="true" t="shared" si="101" ref="B145:O145">B28+B29+B118+B119+B120+B123+B124+B125+B126+B127+B128+B131+B132+B133+B134+B135</f>
        <v>59779</v>
      </c>
      <c r="C145" s="87">
        <f t="shared" si="101"/>
        <v>17606</v>
      </c>
      <c r="D145" s="87">
        <f t="shared" si="101"/>
        <v>7123</v>
      </c>
      <c r="E145" s="87">
        <f t="shared" si="101"/>
        <v>1638</v>
      </c>
      <c r="F145" s="87">
        <f t="shared" si="101"/>
        <v>8845</v>
      </c>
      <c r="G145" s="87">
        <f t="shared" si="101"/>
        <v>11836</v>
      </c>
      <c r="H145" s="87">
        <f t="shared" si="101"/>
        <v>6192</v>
      </c>
      <c r="I145" s="87">
        <f t="shared" si="101"/>
        <v>4929</v>
      </c>
      <c r="J145" s="87">
        <f t="shared" si="101"/>
        <v>715</v>
      </c>
      <c r="K145" s="87">
        <f t="shared" si="101"/>
        <v>10852</v>
      </c>
      <c r="L145" s="87">
        <f t="shared" si="101"/>
        <v>10852</v>
      </c>
      <c r="M145" s="87">
        <f t="shared" si="101"/>
        <v>19370</v>
      </c>
      <c r="N145" s="87">
        <f t="shared" si="101"/>
        <v>2190</v>
      </c>
      <c r="O145" s="87">
        <f t="shared" si="101"/>
        <v>17180</v>
      </c>
      <c r="P145" s="87">
        <f>P28+P29+P118+P119+P123+P125+P126+P127+P128+P131+P132+P133+P135</f>
        <v>115</v>
      </c>
      <c r="Q145" s="85">
        <f t="shared" si="91"/>
        <v>18.153532176851403</v>
      </c>
      <c r="R145" s="41">
        <f t="shared" si="92"/>
        <v>32.40268321651416</v>
      </c>
      <c r="S145" s="41">
        <f t="shared" si="93"/>
        <v>19.799595175563326</v>
      </c>
      <c r="T145" s="41">
        <f t="shared" si="94"/>
        <v>29.45181418223791</v>
      </c>
      <c r="U145" s="9" t="s">
        <v>340</v>
      </c>
    </row>
    <row r="148" ht="13.5">
      <c r="A148" s="170"/>
    </row>
  </sheetData>
  <mergeCells count="6">
    <mergeCell ref="T2:U2"/>
    <mergeCell ref="Q3:T3"/>
    <mergeCell ref="C3:F3"/>
    <mergeCell ref="G3:J3"/>
    <mergeCell ref="K3:L3"/>
    <mergeCell ref="M3:O3"/>
  </mergeCells>
  <printOptions/>
  <pageMargins left="0.75" right="0.75" top="0.55" bottom="0.64" header="0.512" footer="0.512"/>
  <pageSetup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5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1.50390625" style="47" customWidth="1"/>
    <col min="2" max="3" width="10.25390625" style="17" customWidth="1"/>
    <col min="4" max="4" width="10.625" style="17" customWidth="1"/>
    <col min="5" max="16" width="10.25390625" style="17" customWidth="1"/>
    <col min="17" max="20" width="10.00390625" style="17" customWidth="1"/>
    <col min="21" max="21" width="10.75390625" style="47" customWidth="1"/>
    <col min="22" max="16384" width="9.00390625" style="79" customWidth="1"/>
  </cols>
  <sheetData>
    <row r="1" ht="14.25">
      <c r="A1" s="140" t="s">
        <v>359</v>
      </c>
    </row>
    <row r="2" spans="20:21" ht="13.5">
      <c r="T2" s="264" t="s">
        <v>265</v>
      </c>
      <c r="U2" s="264"/>
    </row>
    <row r="3" spans="1:21" s="196" customFormat="1" ht="27">
      <c r="A3" s="191"/>
      <c r="B3" s="192" t="s">
        <v>51</v>
      </c>
      <c r="C3" s="265" t="s">
        <v>52</v>
      </c>
      <c r="D3" s="266"/>
      <c r="E3" s="266"/>
      <c r="F3" s="268"/>
      <c r="G3" s="265" t="s">
        <v>53</v>
      </c>
      <c r="H3" s="266"/>
      <c r="I3" s="266"/>
      <c r="J3" s="268"/>
      <c r="K3" s="265" t="s">
        <v>54</v>
      </c>
      <c r="L3" s="266"/>
      <c r="M3" s="265" t="s">
        <v>55</v>
      </c>
      <c r="N3" s="266"/>
      <c r="O3" s="268"/>
      <c r="P3" s="193" t="s">
        <v>56</v>
      </c>
      <c r="Q3" s="265" t="s">
        <v>266</v>
      </c>
      <c r="R3" s="266"/>
      <c r="S3" s="266"/>
      <c r="T3" s="267"/>
      <c r="U3" s="195"/>
    </row>
    <row r="4" spans="1:21" s="196" customFormat="1" ht="54">
      <c r="A4" s="189" t="s">
        <v>346</v>
      </c>
      <c r="B4" s="197"/>
      <c r="C4" s="198" t="s">
        <v>51</v>
      </c>
      <c r="D4" s="201" t="s">
        <v>57</v>
      </c>
      <c r="E4" s="201" t="s">
        <v>58</v>
      </c>
      <c r="F4" s="201" t="s">
        <v>59</v>
      </c>
      <c r="G4" s="198" t="s">
        <v>51</v>
      </c>
      <c r="H4" s="201" t="s">
        <v>60</v>
      </c>
      <c r="I4" s="201" t="s">
        <v>61</v>
      </c>
      <c r="J4" s="201" t="s">
        <v>62</v>
      </c>
      <c r="K4" s="198" t="s">
        <v>51</v>
      </c>
      <c r="L4" s="202" t="s">
        <v>63</v>
      </c>
      <c r="M4" s="198" t="s">
        <v>51</v>
      </c>
      <c r="N4" s="201" t="s">
        <v>64</v>
      </c>
      <c r="O4" s="203" t="s">
        <v>65</v>
      </c>
      <c r="P4" s="194"/>
      <c r="Q4" s="204" t="s">
        <v>54</v>
      </c>
      <c r="R4" s="204" t="s">
        <v>267</v>
      </c>
      <c r="S4" s="204" t="s">
        <v>268</v>
      </c>
      <c r="T4" s="204" t="s">
        <v>269</v>
      </c>
      <c r="U4" s="194" t="s">
        <v>345</v>
      </c>
    </row>
    <row r="5" spans="1:21" s="81" customFormat="1" ht="13.5">
      <c r="A5" s="82"/>
      <c r="B5" s="25"/>
      <c r="C5" s="5"/>
      <c r="D5" s="26"/>
      <c r="E5" s="26"/>
      <c r="F5" s="26"/>
      <c r="G5" s="5"/>
      <c r="H5" s="26"/>
      <c r="I5" s="26"/>
      <c r="J5" s="26"/>
      <c r="K5" s="5"/>
      <c r="L5" s="26"/>
      <c r="M5" s="5"/>
      <c r="N5" s="26"/>
      <c r="O5" s="27"/>
      <c r="P5" s="47"/>
      <c r="Q5" s="83"/>
      <c r="R5" s="26"/>
      <c r="S5" s="26"/>
      <c r="T5" s="155"/>
      <c r="U5" s="28"/>
    </row>
    <row r="6" spans="1:21" ht="17.25" customHeight="1">
      <c r="A6" s="82" t="s">
        <v>270</v>
      </c>
      <c r="B6" s="31">
        <f aca="true" t="shared" si="0" ref="B6:P6">B8+B9</f>
        <v>830071</v>
      </c>
      <c r="C6" s="31">
        <f t="shared" si="0"/>
        <v>232637</v>
      </c>
      <c r="D6" s="31">
        <f t="shared" si="0"/>
        <v>100119</v>
      </c>
      <c r="E6" s="31">
        <f t="shared" si="0"/>
        <v>36350</v>
      </c>
      <c r="F6" s="31">
        <f t="shared" si="0"/>
        <v>96168</v>
      </c>
      <c r="G6" s="31">
        <f t="shared" si="0"/>
        <v>200585</v>
      </c>
      <c r="H6" s="31">
        <f t="shared" si="0"/>
        <v>136487</v>
      </c>
      <c r="I6" s="31">
        <f t="shared" si="0"/>
        <v>37707</v>
      </c>
      <c r="J6" s="31">
        <f t="shared" si="0"/>
        <v>26391</v>
      </c>
      <c r="K6" s="31">
        <f t="shared" si="0"/>
        <v>35947</v>
      </c>
      <c r="L6" s="31">
        <f t="shared" si="0"/>
        <v>35947</v>
      </c>
      <c r="M6" s="31">
        <f t="shared" si="0"/>
        <v>352506</v>
      </c>
      <c r="N6" s="31">
        <f t="shared" si="0"/>
        <v>50795</v>
      </c>
      <c r="O6" s="31">
        <f t="shared" si="0"/>
        <v>301711</v>
      </c>
      <c r="P6" s="31">
        <f t="shared" si="0"/>
        <v>8396</v>
      </c>
      <c r="Q6" s="46">
        <f>L6/B6*100</f>
        <v>4.330593407069998</v>
      </c>
      <c r="R6" s="33">
        <f>M6/B6*100</f>
        <v>42.466969692953974</v>
      </c>
      <c r="S6" s="33">
        <f>G6/B6*100</f>
        <v>24.164800360451093</v>
      </c>
      <c r="T6" s="33">
        <f>C6/B6*100</f>
        <v>28.0261567986353</v>
      </c>
      <c r="U6" s="28" t="s">
        <v>270</v>
      </c>
    </row>
    <row r="7" spans="1:21" ht="17.25" customHeight="1">
      <c r="A7" s="82"/>
      <c r="C7" s="5"/>
      <c r="D7" s="26"/>
      <c r="E7" s="26"/>
      <c r="F7" s="26"/>
      <c r="G7" s="5"/>
      <c r="H7" s="26"/>
      <c r="I7" s="26"/>
      <c r="J7" s="26"/>
      <c r="K7" s="5"/>
      <c r="L7" s="26"/>
      <c r="M7" s="5"/>
      <c r="N7" s="26"/>
      <c r="O7" s="27"/>
      <c r="Q7" s="46"/>
      <c r="R7" s="33"/>
      <c r="S7" s="33"/>
      <c r="T7" s="33"/>
      <c r="U7" s="28"/>
    </row>
    <row r="8" spans="1:21" ht="17.25" customHeight="1">
      <c r="A8" s="82" t="s">
        <v>271</v>
      </c>
      <c r="B8" s="31">
        <f aca="true" t="shared" si="1" ref="B8:O8">B11+B21+B22+B23+B24+B25+B26+B27+B28+B29+B30+B31+B32</f>
        <v>655160</v>
      </c>
      <c r="C8" s="31">
        <f t="shared" si="1"/>
        <v>192392</v>
      </c>
      <c r="D8" s="31">
        <f t="shared" si="1"/>
        <v>83903</v>
      </c>
      <c r="E8" s="31">
        <f t="shared" si="1"/>
        <v>29596</v>
      </c>
      <c r="F8" s="31">
        <f t="shared" si="1"/>
        <v>78893</v>
      </c>
      <c r="G8" s="31">
        <f t="shared" si="1"/>
        <v>168957</v>
      </c>
      <c r="H8" s="31">
        <f t="shared" si="1"/>
        <v>116820</v>
      </c>
      <c r="I8" s="31">
        <f t="shared" si="1"/>
        <v>31442</v>
      </c>
      <c r="J8" s="31">
        <f t="shared" si="1"/>
        <v>20695</v>
      </c>
      <c r="K8" s="31">
        <f t="shared" si="1"/>
        <v>15389</v>
      </c>
      <c r="L8" s="31">
        <f t="shared" si="1"/>
        <v>15389</v>
      </c>
      <c r="M8" s="31">
        <f t="shared" si="1"/>
        <v>270388</v>
      </c>
      <c r="N8" s="31">
        <f t="shared" si="1"/>
        <v>38371</v>
      </c>
      <c r="O8" s="31">
        <f t="shared" si="1"/>
        <v>232017</v>
      </c>
      <c r="P8" s="31">
        <f>P11+P21+P22+P23+P24+P26+P27+P28+P29+P30+P31+P32</f>
        <v>8034</v>
      </c>
      <c r="Q8" s="46">
        <f>L8/B8*100</f>
        <v>2.3488918737407656</v>
      </c>
      <c r="R8" s="33">
        <f>M8/B8*100</f>
        <v>41.27052933634532</v>
      </c>
      <c r="S8" s="33">
        <f>G8/B8*100</f>
        <v>25.78866231149643</v>
      </c>
      <c r="T8" s="33">
        <f>C8/B8*100</f>
        <v>29.365651138653153</v>
      </c>
      <c r="U8" s="28" t="s">
        <v>271</v>
      </c>
    </row>
    <row r="9" spans="1:21" ht="17.25" customHeight="1">
      <c r="A9" s="82" t="s">
        <v>272</v>
      </c>
      <c r="B9" s="31">
        <f aca="true" t="shared" si="2" ref="B9:P9">B34+B45+B55+B64+B72+B79+B91+B96+B101+B105+B108+B111+B117+B122+B130</f>
        <v>174911</v>
      </c>
      <c r="C9" s="31">
        <f t="shared" si="2"/>
        <v>40245</v>
      </c>
      <c r="D9" s="31">
        <f t="shared" si="2"/>
        <v>16216</v>
      </c>
      <c r="E9" s="31">
        <f t="shared" si="2"/>
        <v>6754</v>
      </c>
      <c r="F9" s="31">
        <f t="shared" si="2"/>
        <v>17275</v>
      </c>
      <c r="G9" s="31">
        <f t="shared" si="2"/>
        <v>31628</v>
      </c>
      <c r="H9" s="31">
        <f t="shared" si="2"/>
        <v>19667</v>
      </c>
      <c r="I9" s="31">
        <f t="shared" si="2"/>
        <v>6265</v>
      </c>
      <c r="J9" s="31">
        <f t="shared" si="2"/>
        <v>5696</v>
      </c>
      <c r="K9" s="31">
        <f t="shared" si="2"/>
        <v>20558</v>
      </c>
      <c r="L9" s="31">
        <f t="shared" si="2"/>
        <v>20558</v>
      </c>
      <c r="M9" s="31">
        <f t="shared" si="2"/>
        <v>82118</v>
      </c>
      <c r="N9" s="31">
        <f t="shared" si="2"/>
        <v>12424</v>
      </c>
      <c r="O9" s="31">
        <f t="shared" si="2"/>
        <v>69694</v>
      </c>
      <c r="P9" s="31">
        <f t="shared" si="2"/>
        <v>362</v>
      </c>
      <c r="Q9" s="46">
        <f>L9/B9*100</f>
        <v>11.753406017917683</v>
      </c>
      <c r="R9" s="33">
        <f>M9/B9*100</f>
        <v>46.94844806787452</v>
      </c>
      <c r="S9" s="33">
        <f>G9/B9*100</f>
        <v>18.082339018129222</v>
      </c>
      <c r="T9" s="33">
        <f>C9/B9*100</f>
        <v>23.008844498059013</v>
      </c>
      <c r="U9" s="28" t="s">
        <v>272</v>
      </c>
    </row>
    <row r="10" spans="1:21" ht="17.25" customHeight="1">
      <c r="A10" s="82"/>
      <c r="Q10" s="46"/>
      <c r="R10" s="33"/>
      <c r="S10" s="33"/>
      <c r="T10" s="33"/>
      <c r="U10" s="28"/>
    </row>
    <row r="11" spans="1:21" ht="17.25" customHeight="1">
      <c r="A11" s="82" t="s">
        <v>273</v>
      </c>
      <c r="B11" s="31">
        <f aca="true" t="shared" si="3" ref="B11:P11">SUM(B12:B19)</f>
        <v>331137</v>
      </c>
      <c r="C11" s="31">
        <f t="shared" si="3"/>
        <v>105731</v>
      </c>
      <c r="D11" s="31">
        <f t="shared" si="3"/>
        <v>44744</v>
      </c>
      <c r="E11" s="31">
        <f t="shared" si="3"/>
        <v>16161</v>
      </c>
      <c r="F11" s="31">
        <f t="shared" si="3"/>
        <v>44826</v>
      </c>
      <c r="G11" s="31">
        <f t="shared" si="3"/>
        <v>95346</v>
      </c>
      <c r="H11" s="31">
        <f t="shared" si="3"/>
        <v>69432</v>
      </c>
      <c r="I11" s="31">
        <f t="shared" si="3"/>
        <v>17410</v>
      </c>
      <c r="J11" s="31">
        <f t="shared" si="3"/>
        <v>8504</v>
      </c>
      <c r="K11" s="31">
        <f t="shared" si="3"/>
        <v>4124</v>
      </c>
      <c r="L11" s="31">
        <f t="shared" si="3"/>
        <v>4124</v>
      </c>
      <c r="M11" s="31">
        <f t="shared" si="3"/>
        <v>120581</v>
      </c>
      <c r="N11" s="31">
        <f t="shared" si="3"/>
        <v>19742</v>
      </c>
      <c r="O11" s="31">
        <f t="shared" si="3"/>
        <v>100839</v>
      </c>
      <c r="P11" s="31">
        <f t="shared" si="3"/>
        <v>5355</v>
      </c>
      <c r="Q11" s="46">
        <f aca="true" t="shared" si="4" ref="Q11:Q19">L11/B11*100</f>
        <v>1.2454059800022348</v>
      </c>
      <c r="R11" s="33">
        <f aca="true" t="shared" si="5" ref="R11:R19">M11/B11*100</f>
        <v>36.414233383765634</v>
      </c>
      <c r="S11" s="33">
        <f aca="true" t="shared" si="6" ref="S11:S19">G11/B11*100</f>
        <v>28.79352050661811</v>
      </c>
      <c r="T11" s="33">
        <f aca="true" t="shared" si="7" ref="T11:T19">C11/B11*100</f>
        <v>31.929684692438475</v>
      </c>
      <c r="U11" s="28" t="s">
        <v>273</v>
      </c>
    </row>
    <row r="12" spans="1:21" ht="17.25" customHeight="1">
      <c r="A12" s="6" t="s">
        <v>274</v>
      </c>
      <c r="B12" s="30">
        <v>34748</v>
      </c>
      <c r="C12" s="31">
        <f aca="true" t="shared" si="8" ref="C12:C19">SUM(D12:F12)</f>
        <v>11991</v>
      </c>
      <c r="D12" s="30">
        <v>4897</v>
      </c>
      <c r="E12" s="30">
        <v>2318</v>
      </c>
      <c r="F12" s="30">
        <v>4776</v>
      </c>
      <c r="G12" s="31">
        <f aca="true" t="shared" si="9" ref="G12:G19">SUM(H12:J12)</f>
        <v>11792</v>
      </c>
      <c r="H12" s="30">
        <v>7802</v>
      </c>
      <c r="I12" s="30">
        <v>3071</v>
      </c>
      <c r="J12" s="30">
        <v>919</v>
      </c>
      <c r="K12" s="31">
        <f aca="true" t="shared" si="10" ref="K12:K19">SUM(L12:L12)</f>
        <v>133</v>
      </c>
      <c r="L12" s="30">
        <v>133</v>
      </c>
      <c r="M12" s="31">
        <f aca="true" t="shared" si="11" ref="M12:M19">SUM(N12:O12)</f>
        <v>9985</v>
      </c>
      <c r="N12" s="30">
        <v>1832</v>
      </c>
      <c r="O12" s="30">
        <v>8153</v>
      </c>
      <c r="P12" s="30">
        <v>847</v>
      </c>
      <c r="Q12" s="46">
        <f t="shared" si="4"/>
        <v>0.38275584206285257</v>
      </c>
      <c r="R12" s="33">
        <f t="shared" si="5"/>
        <v>28.73546678945551</v>
      </c>
      <c r="S12" s="33">
        <f t="shared" si="6"/>
        <v>33.935766087256816</v>
      </c>
      <c r="T12" s="33">
        <f t="shared" si="7"/>
        <v>34.50846091861402</v>
      </c>
      <c r="U12" s="7" t="s">
        <v>274</v>
      </c>
    </row>
    <row r="13" spans="1:21" ht="17.25" customHeight="1">
      <c r="A13" s="6" t="s">
        <v>275</v>
      </c>
      <c r="B13" s="30">
        <v>35440</v>
      </c>
      <c r="C13" s="31">
        <f t="shared" si="8"/>
        <v>12924</v>
      </c>
      <c r="D13" s="30">
        <v>5164</v>
      </c>
      <c r="E13" s="30">
        <v>1764</v>
      </c>
      <c r="F13" s="30">
        <v>5996</v>
      </c>
      <c r="G13" s="31">
        <f t="shared" si="9"/>
        <v>9888</v>
      </c>
      <c r="H13" s="30">
        <v>7113</v>
      </c>
      <c r="I13" s="30">
        <v>1909</v>
      </c>
      <c r="J13" s="30">
        <v>866</v>
      </c>
      <c r="K13" s="31">
        <f t="shared" si="10"/>
        <v>236</v>
      </c>
      <c r="L13" s="30">
        <v>236</v>
      </c>
      <c r="M13" s="31">
        <f t="shared" si="11"/>
        <v>11951</v>
      </c>
      <c r="N13" s="30">
        <v>2093</v>
      </c>
      <c r="O13" s="30">
        <v>9858</v>
      </c>
      <c r="P13" s="30">
        <v>441</v>
      </c>
      <c r="Q13" s="46">
        <f t="shared" si="4"/>
        <v>0.6659142212189616</v>
      </c>
      <c r="R13" s="33">
        <f t="shared" si="5"/>
        <v>33.72178329571106</v>
      </c>
      <c r="S13" s="33">
        <f t="shared" si="6"/>
        <v>27.900677200902933</v>
      </c>
      <c r="T13" s="33">
        <f t="shared" si="7"/>
        <v>36.46726862302483</v>
      </c>
      <c r="U13" s="7" t="s">
        <v>275</v>
      </c>
    </row>
    <row r="14" spans="1:21" ht="17.25" customHeight="1">
      <c r="A14" s="6" t="s">
        <v>276</v>
      </c>
      <c r="B14" s="30">
        <v>40910</v>
      </c>
      <c r="C14" s="31">
        <f t="shared" si="8"/>
        <v>14015</v>
      </c>
      <c r="D14" s="30">
        <v>6077</v>
      </c>
      <c r="E14" s="30">
        <v>2016</v>
      </c>
      <c r="F14" s="30">
        <v>5922</v>
      </c>
      <c r="G14" s="31">
        <f t="shared" si="9"/>
        <v>10844</v>
      </c>
      <c r="H14" s="30">
        <v>7325</v>
      </c>
      <c r="I14" s="30">
        <v>2299</v>
      </c>
      <c r="J14" s="30">
        <v>1220</v>
      </c>
      <c r="K14" s="31">
        <f t="shared" si="10"/>
        <v>191</v>
      </c>
      <c r="L14" s="30">
        <v>191</v>
      </c>
      <c r="M14" s="31">
        <f t="shared" si="11"/>
        <v>15213</v>
      </c>
      <c r="N14" s="30">
        <v>2400</v>
      </c>
      <c r="O14" s="30">
        <v>12813</v>
      </c>
      <c r="P14" s="30">
        <v>647</v>
      </c>
      <c r="Q14" s="46">
        <f t="shared" si="4"/>
        <v>0.46687851381080425</v>
      </c>
      <c r="R14" s="33">
        <f t="shared" si="5"/>
        <v>37.18650696651186</v>
      </c>
      <c r="S14" s="33">
        <f t="shared" si="6"/>
        <v>26.50696651185529</v>
      </c>
      <c r="T14" s="33">
        <f t="shared" si="7"/>
        <v>34.2581275971645</v>
      </c>
      <c r="U14" s="7" t="s">
        <v>276</v>
      </c>
    </row>
    <row r="15" spans="1:21" ht="17.25" customHeight="1">
      <c r="A15" s="6" t="s">
        <v>277</v>
      </c>
      <c r="B15" s="30">
        <v>53179</v>
      </c>
      <c r="C15" s="31">
        <f t="shared" si="8"/>
        <v>17971</v>
      </c>
      <c r="D15" s="30">
        <v>7490</v>
      </c>
      <c r="E15" s="30">
        <v>3141</v>
      </c>
      <c r="F15" s="30">
        <v>7340</v>
      </c>
      <c r="G15" s="31">
        <f t="shared" si="9"/>
        <v>17612</v>
      </c>
      <c r="H15" s="30">
        <v>13793</v>
      </c>
      <c r="I15" s="30">
        <v>2878</v>
      </c>
      <c r="J15" s="30">
        <v>941</v>
      </c>
      <c r="K15" s="31">
        <f t="shared" si="10"/>
        <v>343</v>
      </c>
      <c r="L15" s="30">
        <v>343</v>
      </c>
      <c r="M15" s="31">
        <f t="shared" si="11"/>
        <v>16175</v>
      </c>
      <c r="N15" s="30">
        <v>2642</v>
      </c>
      <c r="O15" s="30">
        <v>13533</v>
      </c>
      <c r="P15" s="30">
        <v>1078</v>
      </c>
      <c r="Q15" s="46">
        <f t="shared" si="4"/>
        <v>0.6449914439910491</v>
      </c>
      <c r="R15" s="33">
        <f t="shared" si="5"/>
        <v>30.416141710073525</v>
      </c>
      <c r="S15" s="33">
        <f t="shared" si="6"/>
        <v>33.11833618533632</v>
      </c>
      <c r="T15" s="33">
        <f t="shared" si="7"/>
        <v>33.793414693770096</v>
      </c>
      <c r="U15" s="7" t="s">
        <v>277</v>
      </c>
    </row>
    <row r="16" spans="1:21" ht="17.25" customHeight="1">
      <c r="A16" s="6" t="s">
        <v>278</v>
      </c>
      <c r="B16" s="30">
        <v>61969</v>
      </c>
      <c r="C16" s="31">
        <f t="shared" si="8"/>
        <v>18062</v>
      </c>
      <c r="D16" s="30">
        <v>7973</v>
      </c>
      <c r="E16" s="30">
        <v>2396</v>
      </c>
      <c r="F16" s="30">
        <v>7693</v>
      </c>
      <c r="G16" s="31">
        <f t="shared" si="9"/>
        <v>18382</v>
      </c>
      <c r="H16" s="30">
        <v>14127</v>
      </c>
      <c r="I16" s="30">
        <v>2968</v>
      </c>
      <c r="J16" s="30">
        <v>1287</v>
      </c>
      <c r="K16" s="31">
        <f t="shared" si="10"/>
        <v>1068</v>
      </c>
      <c r="L16" s="30">
        <v>1068</v>
      </c>
      <c r="M16" s="31">
        <f t="shared" si="11"/>
        <v>23516</v>
      </c>
      <c r="N16" s="30">
        <v>3642</v>
      </c>
      <c r="O16" s="30">
        <v>19874</v>
      </c>
      <c r="P16" s="30">
        <v>941</v>
      </c>
      <c r="Q16" s="46">
        <f t="shared" si="4"/>
        <v>1.7234423663444625</v>
      </c>
      <c r="R16" s="33">
        <f t="shared" si="5"/>
        <v>37.94800626119512</v>
      </c>
      <c r="S16" s="33">
        <f t="shared" si="6"/>
        <v>29.66321870612726</v>
      </c>
      <c r="T16" s="33">
        <f t="shared" si="7"/>
        <v>29.146831480256257</v>
      </c>
      <c r="U16" s="7" t="s">
        <v>278</v>
      </c>
    </row>
    <row r="17" spans="1:21" ht="17.25" customHeight="1">
      <c r="A17" s="6" t="s">
        <v>279</v>
      </c>
      <c r="B17" s="30">
        <v>45312</v>
      </c>
      <c r="C17" s="31">
        <f t="shared" si="8"/>
        <v>12397</v>
      </c>
      <c r="D17" s="30">
        <v>5218</v>
      </c>
      <c r="E17" s="30">
        <v>1875</v>
      </c>
      <c r="F17" s="30">
        <v>5304</v>
      </c>
      <c r="G17" s="31">
        <f t="shared" si="9"/>
        <v>10163</v>
      </c>
      <c r="H17" s="30">
        <v>7347</v>
      </c>
      <c r="I17" s="30">
        <v>1720</v>
      </c>
      <c r="J17" s="30">
        <v>1096</v>
      </c>
      <c r="K17" s="31">
        <f t="shared" si="10"/>
        <v>1376</v>
      </c>
      <c r="L17" s="30">
        <v>1376</v>
      </c>
      <c r="M17" s="31">
        <f t="shared" si="11"/>
        <v>20752</v>
      </c>
      <c r="N17" s="30">
        <v>3454</v>
      </c>
      <c r="O17" s="30">
        <v>17298</v>
      </c>
      <c r="P17" s="30">
        <v>624</v>
      </c>
      <c r="Q17" s="46">
        <f t="shared" si="4"/>
        <v>3.036723163841808</v>
      </c>
      <c r="R17" s="33">
        <f t="shared" si="5"/>
        <v>45.798022598870055</v>
      </c>
      <c r="S17" s="33">
        <f t="shared" si="6"/>
        <v>22.428937146892654</v>
      </c>
      <c r="T17" s="33">
        <f t="shared" si="7"/>
        <v>27.35919844632768</v>
      </c>
      <c r="U17" s="7" t="s">
        <v>279</v>
      </c>
    </row>
    <row r="18" spans="1:21" ht="17.25" customHeight="1">
      <c r="A18" s="6" t="s">
        <v>280</v>
      </c>
      <c r="B18" s="30">
        <v>22923</v>
      </c>
      <c r="C18" s="31">
        <f t="shared" si="8"/>
        <v>6317</v>
      </c>
      <c r="D18" s="30">
        <v>2785</v>
      </c>
      <c r="E18" s="30">
        <v>733</v>
      </c>
      <c r="F18" s="30">
        <v>2799</v>
      </c>
      <c r="G18" s="31">
        <f t="shared" si="9"/>
        <v>5684</v>
      </c>
      <c r="H18" s="30">
        <v>3383</v>
      </c>
      <c r="I18" s="30">
        <v>868</v>
      </c>
      <c r="J18" s="30">
        <v>1433</v>
      </c>
      <c r="K18" s="31">
        <f t="shared" si="10"/>
        <v>362</v>
      </c>
      <c r="L18" s="30">
        <v>362</v>
      </c>
      <c r="M18" s="31">
        <f t="shared" si="11"/>
        <v>10378</v>
      </c>
      <c r="N18" s="30">
        <v>1644</v>
      </c>
      <c r="O18" s="30">
        <v>8734</v>
      </c>
      <c r="P18" s="30">
        <v>182</v>
      </c>
      <c r="Q18" s="46">
        <f t="shared" si="4"/>
        <v>1.579199930201108</v>
      </c>
      <c r="R18" s="33">
        <f t="shared" si="5"/>
        <v>45.2733062862627</v>
      </c>
      <c r="S18" s="33">
        <f t="shared" si="6"/>
        <v>24.796056362605242</v>
      </c>
      <c r="T18" s="48">
        <f t="shared" si="7"/>
        <v>27.557475025083978</v>
      </c>
      <c r="U18" s="7" t="s">
        <v>280</v>
      </c>
    </row>
    <row r="19" spans="1:21" ht="17.25" customHeight="1">
      <c r="A19" s="6" t="s">
        <v>281</v>
      </c>
      <c r="B19" s="30">
        <v>36656</v>
      </c>
      <c r="C19" s="31">
        <f t="shared" si="8"/>
        <v>12054</v>
      </c>
      <c r="D19" s="30">
        <v>5140</v>
      </c>
      <c r="E19" s="30">
        <v>1918</v>
      </c>
      <c r="F19" s="30">
        <v>4996</v>
      </c>
      <c r="G19" s="31">
        <f t="shared" si="9"/>
        <v>10981</v>
      </c>
      <c r="H19" s="30">
        <v>8542</v>
      </c>
      <c r="I19" s="30">
        <v>1697</v>
      </c>
      <c r="J19" s="30">
        <v>742</v>
      </c>
      <c r="K19" s="31">
        <f t="shared" si="10"/>
        <v>415</v>
      </c>
      <c r="L19" s="30">
        <v>415</v>
      </c>
      <c r="M19" s="31">
        <f t="shared" si="11"/>
        <v>12611</v>
      </c>
      <c r="N19" s="30">
        <v>2035</v>
      </c>
      <c r="O19" s="30">
        <v>10576</v>
      </c>
      <c r="P19" s="30">
        <v>595</v>
      </c>
      <c r="Q19" s="46">
        <f t="shared" si="4"/>
        <v>1.1321475338280227</v>
      </c>
      <c r="R19" s="33">
        <f t="shared" si="5"/>
        <v>34.40364469663903</v>
      </c>
      <c r="S19" s="33">
        <f t="shared" si="6"/>
        <v>29.95689655172414</v>
      </c>
      <c r="T19" s="33">
        <f t="shared" si="7"/>
        <v>32.88411174159756</v>
      </c>
      <c r="U19" s="7" t="s">
        <v>281</v>
      </c>
    </row>
    <row r="20" spans="1:21" ht="17.25" customHeight="1">
      <c r="A20" s="82"/>
      <c r="Q20" s="28"/>
      <c r="U20" s="28"/>
    </row>
    <row r="21" spans="1:21" ht="17.25" customHeight="1">
      <c r="A21" s="6" t="s">
        <v>282</v>
      </c>
      <c r="B21" s="30">
        <v>57493</v>
      </c>
      <c r="C21" s="31">
        <f aca="true" t="shared" si="12" ref="C21:C32">SUM(D21:F21)</f>
        <v>14623</v>
      </c>
      <c r="D21" s="30">
        <v>6555</v>
      </c>
      <c r="E21" s="30">
        <v>2169</v>
      </c>
      <c r="F21" s="30">
        <v>5899</v>
      </c>
      <c r="G21" s="31">
        <f aca="true" t="shared" si="13" ref="G21:G32">SUM(H21:J21)</f>
        <v>16300</v>
      </c>
      <c r="H21" s="30">
        <v>7068</v>
      </c>
      <c r="I21" s="30">
        <v>2351</v>
      </c>
      <c r="J21" s="30">
        <v>6881</v>
      </c>
      <c r="K21" s="31">
        <f aca="true" t="shared" si="14" ref="K21:K32">SUM(L21:L21)</f>
        <v>579</v>
      </c>
      <c r="L21" s="30">
        <v>579</v>
      </c>
      <c r="M21" s="31">
        <f aca="true" t="shared" si="15" ref="M21:M32">SUM(N21:O21)</f>
        <v>25556</v>
      </c>
      <c r="N21" s="30">
        <v>3310</v>
      </c>
      <c r="O21" s="30">
        <v>22246</v>
      </c>
      <c r="P21" s="30">
        <v>435</v>
      </c>
      <c r="Q21" s="46">
        <f aca="true" t="shared" si="16" ref="Q21:Q32">L21/B21*100</f>
        <v>1.007079122675804</v>
      </c>
      <c r="R21" s="33">
        <f aca="true" t="shared" si="17" ref="R21:R32">M21/B21*100</f>
        <v>44.45062877219835</v>
      </c>
      <c r="S21" s="33">
        <f aca="true" t="shared" si="18" ref="S21:S32">G21/B21*100</f>
        <v>28.35127754683179</v>
      </c>
      <c r="T21" s="33">
        <f aca="true" t="shared" si="19" ref="T21:T32">C21/B21*100</f>
        <v>25.434400709651612</v>
      </c>
      <c r="U21" s="7" t="s">
        <v>282</v>
      </c>
    </row>
    <row r="22" spans="1:21" ht="17.25" customHeight="1">
      <c r="A22" s="6" t="s">
        <v>283</v>
      </c>
      <c r="B22" s="30">
        <v>8757</v>
      </c>
      <c r="C22" s="31">
        <f t="shared" si="12"/>
        <v>2043</v>
      </c>
      <c r="D22" s="30">
        <v>836</v>
      </c>
      <c r="E22" s="30">
        <v>360</v>
      </c>
      <c r="F22" s="30">
        <v>847</v>
      </c>
      <c r="G22" s="31">
        <f t="shared" si="13"/>
        <v>1494</v>
      </c>
      <c r="H22" s="30">
        <v>925</v>
      </c>
      <c r="I22" s="30">
        <v>396</v>
      </c>
      <c r="J22" s="30">
        <v>173</v>
      </c>
      <c r="K22" s="31">
        <f t="shared" si="14"/>
        <v>595</v>
      </c>
      <c r="L22" s="30">
        <v>595</v>
      </c>
      <c r="M22" s="31">
        <f t="shared" si="15"/>
        <v>4610</v>
      </c>
      <c r="N22" s="30">
        <v>644</v>
      </c>
      <c r="O22" s="30">
        <v>3966</v>
      </c>
      <c r="P22" s="30">
        <v>15</v>
      </c>
      <c r="Q22" s="46">
        <f t="shared" si="16"/>
        <v>6.794564348521183</v>
      </c>
      <c r="R22" s="33">
        <f t="shared" si="17"/>
        <v>52.64359940618933</v>
      </c>
      <c r="S22" s="33">
        <f t="shared" si="18"/>
        <v>17.0606372045221</v>
      </c>
      <c r="T22" s="33">
        <f t="shared" si="19"/>
        <v>23.329907502569373</v>
      </c>
      <c r="U22" s="7" t="s">
        <v>283</v>
      </c>
    </row>
    <row r="23" spans="1:21" ht="17.25" customHeight="1">
      <c r="A23" s="6" t="s">
        <v>284</v>
      </c>
      <c r="B23" s="30">
        <v>22381</v>
      </c>
      <c r="C23" s="31">
        <f t="shared" si="12"/>
        <v>6111</v>
      </c>
      <c r="D23" s="30">
        <v>2990</v>
      </c>
      <c r="E23" s="30">
        <v>843</v>
      </c>
      <c r="F23" s="30">
        <v>2278</v>
      </c>
      <c r="G23" s="31">
        <f t="shared" si="13"/>
        <v>4319</v>
      </c>
      <c r="H23" s="30">
        <v>2995</v>
      </c>
      <c r="I23" s="30">
        <v>890</v>
      </c>
      <c r="J23" s="30">
        <v>434</v>
      </c>
      <c r="K23" s="31">
        <f t="shared" si="14"/>
        <v>1000</v>
      </c>
      <c r="L23" s="30">
        <v>1000</v>
      </c>
      <c r="M23" s="31">
        <f t="shared" si="15"/>
        <v>10835</v>
      </c>
      <c r="N23" s="30">
        <v>1166</v>
      </c>
      <c r="O23" s="30">
        <v>9669</v>
      </c>
      <c r="P23" s="30">
        <v>116</v>
      </c>
      <c r="Q23" s="46">
        <f t="shared" si="16"/>
        <v>4.468075599839149</v>
      </c>
      <c r="R23" s="33">
        <f t="shared" si="17"/>
        <v>48.41159912425718</v>
      </c>
      <c r="S23" s="33">
        <f t="shared" si="18"/>
        <v>19.297618515705288</v>
      </c>
      <c r="T23" s="33">
        <f t="shared" si="19"/>
        <v>27.30440999061704</v>
      </c>
      <c r="U23" s="7" t="s">
        <v>284</v>
      </c>
    </row>
    <row r="24" spans="1:21" ht="17.25" customHeight="1">
      <c r="A24" s="6" t="s">
        <v>285</v>
      </c>
      <c r="B24" s="30">
        <v>24396</v>
      </c>
      <c r="C24" s="31">
        <f t="shared" si="12"/>
        <v>5921</v>
      </c>
      <c r="D24" s="30">
        <v>2662</v>
      </c>
      <c r="E24" s="30">
        <v>1058</v>
      </c>
      <c r="F24" s="30">
        <v>2201</v>
      </c>
      <c r="G24" s="31">
        <f t="shared" si="13"/>
        <v>5518</v>
      </c>
      <c r="H24" s="30">
        <v>4105</v>
      </c>
      <c r="I24" s="30">
        <v>952</v>
      </c>
      <c r="J24" s="30">
        <v>461</v>
      </c>
      <c r="K24" s="31">
        <f t="shared" si="14"/>
        <v>1084</v>
      </c>
      <c r="L24" s="30">
        <v>1084</v>
      </c>
      <c r="M24" s="31">
        <f t="shared" si="15"/>
        <v>11759</v>
      </c>
      <c r="N24" s="30">
        <v>1611</v>
      </c>
      <c r="O24" s="30">
        <v>10148</v>
      </c>
      <c r="P24" s="30">
        <v>114</v>
      </c>
      <c r="Q24" s="46">
        <f t="shared" si="16"/>
        <v>4.443351369076898</v>
      </c>
      <c r="R24" s="33">
        <f t="shared" si="17"/>
        <v>48.20052467617642</v>
      </c>
      <c r="S24" s="33">
        <f t="shared" si="18"/>
        <v>22.618462042957862</v>
      </c>
      <c r="T24" s="33">
        <f t="shared" si="19"/>
        <v>24.27037219216265</v>
      </c>
      <c r="U24" s="7" t="s">
        <v>285</v>
      </c>
    </row>
    <row r="25" spans="1:21" ht="17.25" customHeight="1">
      <c r="A25" s="6" t="s">
        <v>286</v>
      </c>
      <c r="B25" s="30">
        <v>7398</v>
      </c>
      <c r="C25" s="31">
        <f t="shared" si="12"/>
        <v>1633</v>
      </c>
      <c r="D25" s="30">
        <v>708</v>
      </c>
      <c r="E25" s="30">
        <v>347</v>
      </c>
      <c r="F25" s="30">
        <v>578</v>
      </c>
      <c r="G25" s="31">
        <f t="shared" si="13"/>
        <v>1076</v>
      </c>
      <c r="H25" s="30">
        <v>689</v>
      </c>
      <c r="I25" s="30">
        <v>231</v>
      </c>
      <c r="J25" s="30">
        <v>156</v>
      </c>
      <c r="K25" s="31">
        <f t="shared" si="14"/>
        <v>654</v>
      </c>
      <c r="L25" s="30">
        <v>654</v>
      </c>
      <c r="M25" s="31">
        <f t="shared" si="15"/>
        <v>4035</v>
      </c>
      <c r="N25" s="30">
        <v>353</v>
      </c>
      <c r="O25" s="30">
        <v>3682</v>
      </c>
      <c r="P25" s="56">
        <v>0</v>
      </c>
      <c r="Q25" s="46">
        <f t="shared" si="16"/>
        <v>8.840227088402271</v>
      </c>
      <c r="R25" s="33">
        <f t="shared" si="17"/>
        <v>54.54176804541768</v>
      </c>
      <c r="S25" s="33">
        <f t="shared" si="18"/>
        <v>14.544471478778048</v>
      </c>
      <c r="T25" s="33">
        <f t="shared" si="19"/>
        <v>22.073533387402</v>
      </c>
      <c r="U25" s="7" t="s">
        <v>286</v>
      </c>
    </row>
    <row r="26" spans="1:21" ht="17.25" customHeight="1">
      <c r="A26" s="6" t="s">
        <v>287</v>
      </c>
      <c r="B26" s="30">
        <v>109016</v>
      </c>
      <c r="C26" s="31">
        <f t="shared" si="12"/>
        <v>27099</v>
      </c>
      <c r="D26" s="30">
        <v>11590</v>
      </c>
      <c r="E26" s="30">
        <v>4676</v>
      </c>
      <c r="F26" s="30">
        <v>10833</v>
      </c>
      <c r="G26" s="31">
        <f t="shared" si="13"/>
        <v>25413</v>
      </c>
      <c r="H26" s="30">
        <v>18571</v>
      </c>
      <c r="I26" s="30">
        <v>5045</v>
      </c>
      <c r="J26" s="30">
        <v>1797</v>
      </c>
      <c r="K26" s="31">
        <f t="shared" si="14"/>
        <v>2692</v>
      </c>
      <c r="L26" s="30">
        <v>2692</v>
      </c>
      <c r="M26" s="31">
        <f t="shared" si="15"/>
        <v>52672</v>
      </c>
      <c r="N26" s="30">
        <v>6554</v>
      </c>
      <c r="O26" s="30">
        <v>46118</v>
      </c>
      <c r="P26" s="30">
        <v>1140</v>
      </c>
      <c r="Q26" s="46">
        <f t="shared" si="16"/>
        <v>2.469362295442871</v>
      </c>
      <c r="R26" s="33">
        <f t="shared" si="17"/>
        <v>48.31584354590152</v>
      </c>
      <c r="S26" s="33">
        <f t="shared" si="18"/>
        <v>23.311257063183387</v>
      </c>
      <c r="T26" s="33">
        <f t="shared" si="19"/>
        <v>24.857819035737876</v>
      </c>
      <c r="U26" s="7" t="s">
        <v>287</v>
      </c>
    </row>
    <row r="27" spans="1:21" ht="17.25" customHeight="1">
      <c r="A27" s="6" t="s">
        <v>288</v>
      </c>
      <c r="B27" s="30">
        <v>11689</v>
      </c>
      <c r="C27" s="31">
        <f t="shared" si="12"/>
        <v>2784</v>
      </c>
      <c r="D27" s="30">
        <v>1090</v>
      </c>
      <c r="E27" s="30">
        <v>658</v>
      </c>
      <c r="F27" s="30">
        <v>1036</v>
      </c>
      <c r="G27" s="31">
        <f t="shared" si="13"/>
        <v>2275</v>
      </c>
      <c r="H27" s="30">
        <v>1704</v>
      </c>
      <c r="I27" s="30">
        <v>410</v>
      </c>
      <c r="J27" s="30">
        <v>161</v>
      </c>
      <c r="K27" s="31">
        <f t="shared" si="14"/>
        <v>273</v>
      </c>
      <c r="L27" s="30">
        <v>273</v>
      </c>
      <c r="M27" s="31">
        <f t="shared" si="15"/>
        <v>6330</v>
      </c>
      <c r="N27" s="30">
        <v>595</v>
      </c>
      <c r="O27" s="30">
        <v>5735</v>
      </c>
      <c r="P27" s="30">
        <v>27</v>
      </c>
      <c r="Q27" s="46">
        <f t="shared" si="16"/>
        <v>2.335529129951236</v>
      </c>
      <c r="R27" s="33">
        <f t="shared" si="17"/>
        <v>54.15347762853965</v>
      </c>
      <c r="S27" s="33">
        <f t="shared" si="18"/>
        <v>19.462742749593634</v>
      </c>
      <c r="T27" s="33">
        <f t="shared" si="19"/>
        <v>23.817264094447772</v>
      </c>
      <c r="U27" s="7" t="s">
        <v>288</v>
      </c>
    </row>
    <row r="28" spans="1:21" ht="17.25" customHeight="1">
      <c r="A28" s="6" t="s">
        <v>289</v>
      </c>
      <c r="B28" s="30">
        <v>11787</v>
      </c>
      <c r="C28" s="31">
        <f t="shared" si="12"/>
        <v>3128</v>
      </c>
      <c r="D28" s="30">
        <v>1363</v>
      </c>
      <c r="E28" s="30">
        <v>497</v>
      </c>
      <c r="F28" s="30">
        <v>1268</v>
      </c>
      <c r="G28" s="31">
        <f t="shared" si="13"/>
        <v>2381</v>
      </c>
      <c r="H28" s="30">
        <v>1523</v>
      </c>
      <c r="I28" s="30">
        <v>535</v>
      </c>
      <c r="J28" s="30">
        <v>323</v>
      </c>
      <c r="K28" s="31">
        <f t="shared" si="14"/>
        <v>1136</v>
      </c>
      <c r="L28" s="30">
        <v>1136</v>
      </c>
      <c r="M28" s="31">
        <f t="shared" si="15"/>
        <v>5135</v>
      </c>
      <c r="N28" s="30">
        <v>780</v>
      </c>
      <c r="O28" s="30">
        <v>4355</v>
      </c>
      <c r="P28" s="30">
        <v>7</v>
      </c>
      <c r="Q28" s="46">
        <f t="shared" si="16"/>
        <v>9.637736489352678</v>
      </c>
      <c r="R28" s="33">
        <f t="shared" si="17"/>
        <v>43.56494443030458</v>
      </c>
      <c r="S28" s="33">
        <f t="shared" si="18"/>
        <v>20.200220581997115</v>
      </c>
      <c r="T28" s="33">
        <f t="shared" si="19"/>
        <v>26.537711037583776</v>
      </c>
      <c r="U28" s="7" t="s">
        <v>289</v>
      </c>
    </row>
    <row r="29" spans="1:21" ht="17.25" customHeight="1">
      <c r="A29" s="6" t="s">
        <v>290</v>
      </c>
      <c r="B29" s="30">
        <v>6265</v>
      </c>
      <c r="C29" s="31">
        <f t="shared" si="12"/>
        <v>1679</v>
      </c>
      <c r="D29" s="30">
        <v>719</v>
      </c>
      <c r="E29" s="30">
        <v>284</v>
      </c>
      <c r="F29" s="30">
        <v>676</v>
      </c>
      <c r="G29" s="31">
        <f t="shared" si="13"/>
        <v>1105</v>
      </c>
      <c r="H29" s="30">
        <v>708</v>
      </c>
      <c r="I29" s="30">
        <v>246</v>
      </c>
      <c r="J29" s="30">
        <v>151</v>
      </c>
      <c r="K29" s="31">
        <f t="shared" si="14"/>
        <v>954</v>
      </c>
      <c r="L29" s="30">
        <v>954</v>
      </c>
      <c r="M29" s="31">
        <f t="shared" si="15"/>
        <v>2516</v>
      </c>
      <c r="N29" s="30">
        <v>357</v>
      </c>
      <c r="O29" s="30">
        <v>2159</v>
      </c>
      <c r="P29" s="30">
        <v>11</v>
      </c>
      <c r="Q29" s="46">
        <f t="shared" si="16"/>
        <v>15.227454110135675</v>
      </c>
      <c r="R29" s="33">
        <f t="shared" si="17"/>
        <v>40.15961691939346</v>
      </c>
      <c r="S29" s="33">
        <f t="shared" si="18"/>
        <v>17.637669592976856</v>
      </c>
      <c r="T29" s="33">
        <f t="shared" si="19"/>
        <v>26.799680766161217</v>
      </c>
      <c r="U29" s="7" t="s">
        <v>290</v>
      </c>
    </row>
    <row r="30" spans="1:21" ht="17.25" customHeight="1">
      <c r="A30" s="6" t="s">
        <v>291</v>
      </c>
      <c r="B30" s="30">
        <v>8750</v>
      </c>
      <c r="C30" s="31">
        <f t="shared" si="12"/>
        <v>2358</v>
      </c>
      <c r="D30" s="30">
        <v>1121</v>
      </c>
      <c r="E30" s="30">
        <v>339</v>
      </c>
      <c r="F30" s="30">
        <v>898</v>
      </c>
      <c r="G30" s="31">
        <f t="shared" si="13"/>
        <v>1577</v>
      </c>
      <c r="H30" s="30">
        <v>1042</v>
      </c>
      <c r="I30" s="30">
        <v>334</v>
      </c>
      <c r="J30" s="30">
        <v>201</v>
      </c>
      <c r="K30" s="31">
        <f t="shared" si="14"/>
        <v>275</v>
      </c>
      <c r="L30" s="30">
        <v>275</v>
      </c>
      <c r="M30" s="31">
        <f t="shared" si="15"/>
        <v>4516</v>
      </c>
      <c r="N30" s="30">
        <v>458</v>
      </c>
      <c r="O30" s="30">
        <v>4058</v>
      </c>
      <c r="P30" s="30">
        <v>24</v>
      </c>
      <c r="Q30" s="46">
        <f t="shared" si="16"/>
        <v>3.1428571428571432</v>
      </c>
      <c r="R30" s="33">
        <f t="shared" si="17"/>
        <v>51.611428571428576</v>
      </c>
      <c r="S30" s="33">
        <f t="shared" si="18"/>
        <v>18.022857142857145</v>
      </c>
      <c r="T30" s="33">
        <f t="shared" si="19"/>
        <v>26.948571428571427</v>
      </c>
      <c r="U30" s="7" t="s">
        <v>291</v>
      </c>
    </row>
    <row r="31" spans="1:21" ht="17.25" customHeight="1">
      <c r="A31" s="6" t="s">
        <v>292</v>
      </c>
      <c r="B31" s="30">
        <v>35719</v>
      </c>
      <c r="C31" s="31">
        <f t="shared" si="12"/>
        <v>12097</v>
      </c>
      <c r="D31" s="30">
        <v>6301</v>
      </c>
      <c r="E31" s="30">
        <v>1166</v>
      </c>
      <c r="F31" s="30">
        <v>4630</v>
      </c>
      <c r="G31" s="31">
        <f t="shared" si="13"/>
        <v>6788</v>
      </c>
      <c r="H31" s="30">
        <v>4211</v>
      </c>
      <c r="I31" s="30">
        <v>1761</v>
      </c>
      <c r="J31" s="30">
        <v>816</v>
      </c>
      <c r="K31" s="31">
        <f t="shared" si="14"/>
        <v>1682</v>
      </c>
      <c r="L31" s="30">
        <v>1682</v>
      </c>
      <c r="M31" s="31">
        <f t="shared" si="15"/>
        <v>14502</v>
      </c>
      <c r="N31" s="30">
        <v>1625</v>
      </c>
      <c r="O31" s="30">
        <v>12877</v>
      </c>
      <c r="P31" s="30">
        <v>650</v>
      </c>
      <c r="Q31" s="46">
        <f t="shared" si="16"/>
        <v>4.70897841484924</v>
      </c>
      <c r="R31" s="33">
        <f t="shared" si="17"/>
        <v>40.60024076821859</v>
      </c>
      <c r="S31" s="33">
        <f t="shared" si="18"/>
        <v>19.003891486323806</v>
      </c>
      <c r="T31" s="33">
        <f t="shared" si="19"/>
        <v>33.86712953890086</v>
      </c>
      <c r="U31" s="7" t="s">
        <v>292</v>
      </c>
    </row>
    <row r="32" spans="1:21" ht="17.25" customHeight="1">
      <c r="A32" s="6" t="s">
        <v>293</v>
      </c>
      <c r="B32" s="30">
        <v>20372</v>
      </c>
      <c r="C32" s="31">
        <f t="shared" si="12"/>
        <v>7185</v>
      </c>
      <c r="D32" s="30">
        <v>3224</v>
      </c>
      <c r="E32" s="30">
        <v>1038</v>
      </c>
      <c r="F32" s="30">
        <v>2923</v>
      </c>
      <c r="G32" s="31">
        <f t="shared" si="13"/>
        <v>5365</v>
      </c>
      <c r="H32" s="30">
        <v>3847</v>
      </c>
      <c r="I32" s="30">
        <v>881</v>
      </c>
      <c r="J32" s="30">
        <v>637</v>
      </c>
      <c r="K32" s="31">
        <f t="shared" si="14"/>
        <v>341</v>
      </c>
      <c r="L32" s="30">
        <v>341</v>
      </c>
      <c r="M32" s="31">
        <f t="shared" si="15"/>
        <v>7341</v>
      </c>
      <c r="N32" s="30">
        <v>1176</v>
      </c>
      <c r="O32" s="30">
        <v>6165</v>
      </c>
      <c r="P32" s="30">
        <v>140</v>
      </c>
      <c r="Q32" s="46">
        <f t="shared" si="16"/>
        <v>1.6738660907127432</v>
      </c>
      <c r="R32" s="33">
        <f t="shared" si="17"/>
        <v>36.03475358334969</v>
      </c>
      <c r="S32" s="33">
        <f t="shared" si="18"/>
        <v>26.33516591399961</v>
      </c>
      <c r="T32" s="33">
        <f t="shared" si="19"/>
        <v>35.268996662085215</v>
      </c>
      <c r="U32" s="7" t="s">
        <v>293</v>
      </c>
    </row>
    <row r="33" spans="1:21" ht="17.25" customHeight="1">
      <c r="A33" s="82"/>
      <c r="Q33" s="28"/>
      <c r="U33" s="28"/>
    </row>
    <row r="34" spans="1:21" ht="17.25" customHeight="1">
      <c r="A34" s="82" t="s">
        <v>294</v>
      </c>
      <c r="B34" s="31">
        <f>SUM(B35:B43)</f>
        <v>46642</v>
      </c>
      <c r="C34" s="31">
        <f>SUM(C35:C43)</f>
        <v>12189</v>
      </c>
      <c r="D34" s="31">
        <f>SUM(D35:D43)</f>
        <v>5027</v>
      </c>
      <c r="E34" s="31">
        <f>SUM(E35:E43)</f>
        <v>1717</v>
      </c>
      <c r="F34" s="31">
        <f>SUM(F35:F43)</f>
        <v>5445</v>
      </c>
      <c r="G34" s="31">
        <f aca="true" t="shared" si="20" ref="G34:G43">SUM(H34:J34)</f>
        <v>11633</v>
      </c>
      <c r="H34" s="31">
        <f aca="true" t="shared" si="21" ref="H34:P34">SUM(H35:H43)</f>
        <v>6526</v>
      </c>
      <c r="I34" s="31">
        <f t="shared" si="21"/>
        <v>1824</v>
      </c>
      <c r="J34" s="31">
        <f t="shared" si="21"/>
        <v>3283</v>
      </c>
      <c r="K34" s="31">
        <f t="shared" si="21"/>
        <v>1597</v>
      </c>
      <c r="L34" s="31">
        <f t="shared" si="21"/>
        <v>1597</v>
      </c>
      <c r="M34" s="31">
        <f t="shared" si="21"/>
        <v>21068</v>
      </c>
      <c r="N34" s="31">
        <f t="shared" si="21"/>
        <v>3632</v>
      </c>
      <c r="O34" s="31">
        <f t="shared" si="21"/>
        <v>17436</v>
      </c>
      <c r="P34" s="31">
        <f t="shared" si="21"/>
        <v>155</v>
      </c>
      <c r="Q34" s="46">
        <f aca="true" t="shared" si="22" ref="Q34:Q43">L34/B34*100</f>
        <v>3.4239526606920796</v>
      </c>
      <c r="R34" s="33">
        <f aca="true" t="shared" si="23" ref="R34:R43">M34/B34*100</f>
        <v>45.169589640238414</v>
      </c>
      <c r="S34" s="33">
        <f aca="true" t="shared" si="24" ref="S34:S43">G34/B34*100</f>
        <v>24.941040264139616</v>
      </c>
      <c r="T34" s="33">
        <f aca="true" t="shared" si="25" ref="T34:T43">C34/B34*100</f>
        <v>26.133098923716823</v>
      </c>
      <c r="U34" s="28" t="s">
        <v>294</v>
      </c>
    </row>
    <row r="35" spans="1:21" ht="17.25" customHeight="1">
      <c r="A35" s="6" t="s">
        <v>295</v>
      </c>
      <c r="B35" s="30">
        <v>14960</v>
      </c>
      <c r="C35" s="31">
        <f aca="true" t="shared" si="26" ref="C35:C43">SUM(D35:F35)</f>
        <v>5011</v>
      </c>
      <c r="D35" s="30">
        <v>2248</v>
      </c>
      <c r="E35" s="30">
        <v>588</v>
      </c>
      <c r="F35" s="30">
        <v>2175</v>
      </c>
      <c r="G35" s="31">
        <f t="shared" si="20"/>
        <v>3931</v>
      </c>
      <c r="H35" s="30">
        <v>2923</v>
      </c>
      <c r="I35" s="30">
        <v>736</v>
      </c>
      <c r="J35" s="30">
        <v>272</v>
      </c>
      <c r="K35" s="31">
        <f aca="true" t="shared" si="27" ref="K35:K43">L35</f>
        <v>43</v>
      </c>
      <c r="L35" s="30">
        <v>43</v>
      </c>
      <c r="M35" s="31">
        <f aca="true" t="shared" si="28" ref="M35:M43">SUM(N35:O35)</f>
        <v>5887</v>
      </c>
      <c r="N35" s="30">
        <v>835</v>
      </c>
      <c r="O35" s="30">
        <v>5052</v>
      </c>
      <c r="P35" s="30">
        <v>88</v>
      </c>
      <c r="Q35" s="46">
        <f t="shared" si="22"/>
        <v>0.2874331550802139</v>
      </c>
      <c r="R35" s="33">
        <f t="shared" si="23"/>
        <v>39.351604278074866</v>
      </c>
      <c r="S35" s="33">
        <f t="shared" si="24"/>
        <v>26.27673796791444</v>
      </c>
      <c r="T35" s="33">
        <f t="shared" si="25"/>
        <v>33.49598930481284</v>
      </c>
      <c r="U35" s="7" t="s">
        <v>295</v>
      </c>
    </row>
    <row r="36" spans="1:21" ht="17.25" customHeight="1">
      <c r="A36" s="6" t="s">
        <v>296</v>
      </c>
      <c r="B36" s="30">
        <v>9234</v>
      </c>
      <c r="C36" s="31">
        <f t="shared" si="26"/>
        <v>2470</v>
      </c>
      <c r="D36" s="30">
        <v>992</v>
      </c>
      <c r="E36" s="30">
        <v>318</v>
      </c>
      <c r="F36" s="30">
        <v>1160</v>
      </c>
      <c r="G36" s="31">
        <f t="shared" si="20"/>
        <v>2480</v>
      </c>
      <c r="H36" s="30">
        <v>1382</v>
      </c>
      <c r="I36" s="30">
        <v>379</v>
      </c>
      <c r="J36" s="30">
        <v>719</v>
      </c>
      <c r="K36" s="31">
        <f t="shared" si="27"/>
        <v>71</v>
      </c>
      <c r="L36" s="30">
        <v>71</v>
      </c>
      <c r="M36" s="31">
        <f t="shared" si="28"/>
        <v>4172</v>
      </c>
      <c r="N36" s="30">
        <v>664</v>
      </c>
      <c r="O36" s="30">
        <v>3508</v>
      </c>
      <c r="P36" s="30">
        <v>41</v>
      </c>
      <c r="Q36" s="46">
        <f t="shared" si="22"/>
        <v>0.7688975525232835</v>
      </c>
      <c r="R36" s="33">
        <f t="shared" si="23"/>
        <v>45.18085336798787</v>
      </c>
      <c r="S36" s="33">
        <f t="shared" si="24"/>
        <v>26.857266623348497</v>
      </c>
      <c r="T36" s="33">
        <f t="shared" si="25"/>
        <v>26.74897119341564</v>
      </c>
      <c r="U36" s="7" t="s">
        <v>296</v>
      </c>
    </row>
    <row r="37" spans="1:21" ht="17.25" customHeight="1">
      <c r="A37" s="6" t="s">
        <v>297</v>
      </c>
      <c r="B37" s="30">
        <v>7611</v>
      </c>
      <c r="C37" s="31">
        <f t="shared" si="26"/>
        <v>1720</v>
      </c>
      <c r="D37" s="30">
        <v>702</v>
      </c>
      <c r="E37" s="30">
        <v>247</v>
      </c>
      <c r="F37" s="30">
        <v>771</v>
      </c>
      <c r="G37" s="31">
        <f t="shared" si="20"/>
        <v>1541</v>
      </c>
      <c r="H37" s="30">
        <v>1013</v>
      </c>
      <c r="I37" s="30">
        <v>266</v>
      </c>
      <c r="J37" s="30">
        <v>262</v>
      </c>
      <c r="K37" s="31">
        <f t="shared" si="27"/>
        <v>140</v>
      </c>
      <c r="L37" s="30">
        <v>140</v>
      </c>
      <c r="M37" s="31">
        <f t="shared" si="28"/>
        <v>4197</v>
      </c>
      <c r="N37" s="30">
        <v>703</v>
      </c>
      <c r="O37" s="30">
        <v>3494</v>
      </c>
      <c r="P37" s="30">
        <v>13</v>
      </c>
      <c r="Q37" s="46">
        <f t="shared" si="22"/>
        <v>1.8394429115753514</v>
      </c>
      <c r="R37" s="33">
        <f t="shared" si="23"/>
        <v>55.14387071344107</v>
      </c>
      <c r="S37" s="33">
        <f t="shared" si="24"/>
        <v>20.247010905268688</v>
      </c>
      <c r="T37" s="33">
        <f t="shared" si="25"/>
        <v>22.598870056497177</v>
      </c>
      <c r="U37" s="7" t="s">
        <v>297</v>
      </c>
    </row>
    <row r="38" spans="1:21" ht="17.25" customHeight="1">
      <c r="A38" s="6" t="s">
        <v>298</v>
      </c>
      <c r="B38" s="30">
        <v>3195</v>
      </c>
      <c r="C38" s="31">
        <f t="shared" si="26"/>
        <v>1019</v>
      </c>
      <c r="D38" s="30">
        <v>374</v>
      </c>
      <c r="E38" s="30">
        <v>159</v>
      </c>
      <c r="F38" s="30">
        <v>486</v>
      </c>
      <c r="G38" s="31">
        <f t="shared" si="20"/>
        <v>625</v>
      </c>
      <c r="H38" s="30">
        <v>403</v>
      </c>
      <c r="I38" s="30">
        <v>140</v>
      </c>
      <c r="J38" s="30">
        <v>82</v>
      </c>
      <c r="K38" s="31">
        <f t="shared" si="27"/>
        <v>86</v>
      </c>
      <c r="L38" s="30">
        <v>86</v>
      </c>
      <c r="M38" s="31">
        <f t="shared" si="28"/>
        <v>1464</v>
      </c>
      <c r="N38" s="30">
        <v>238</v>
      </c>
      <c r="O38" s="30">
        <v>1226</v>
      </c>
      <c r="P38" s="30">
        <v>1</v>
      </c>
      <c r="Q38" s="46">
        <f t="shared" si="22"/>
        <v>2.6917057902973394</v>
      </c>
      <c r="R38" s="33">
        <f t="shared" si="23"/>
        <v>45.821596244131456</v>
      </c>
      <c r="S38" s="33">
        <f t="shared" si="24"/>
        <v>19.561815336463223</v>
      </c>
      <c r="T38" s="33">
        <f t="shared" si="25"/>
        <v>31.89358372456964</v>
      </c>
      <c r="U38" s="7" t="s">
        <v>298</v>
      </c>
    </row>
    <row r="39" spans="1:21" ht="17.25" customHeight="1">
      <c r="A39" s="6" t="s">
        <v>299</v>
      </c>
      <c r="B39" s="30">
        <v>4369</v>
      </c>
      <c r="C39" s="31">
        <f t="shared" si="26"/>
        <v>596</v>
      </c>
      <c r="D39" s="30">
        <v>187</v>
      </c>
      <c r="E39" s="30">
        <v>115</v>
      </c>
      <c r="F39" s="30">
        <v>294</v>
      </c>
      <c r="G39" s="31">
        <f t="shared" si="20"/>
        <v>2104</v>
      </c>
      <c r="H39" s="30">
        <v>230</v>
      </c>
      <c r="I39" s="30">
        <v>105</v>
      </c>
      <c r="J39" s="30">
        <v>1769</v>
      </c>
      <c r="K39" s="31">
        <f t="shared" si="27"/>
        <v>368</v>
      </c>
      <c r="L39" s="30">
        <v>368</v>
      </c>
      <c r="M39" s="31">
        <f t="shared" si="28"/>
        <v>1300</v>
      </c>
      <c r="N39" s="30">
        <v>220</v>
      </c>
      <c r="O39" s="30">
        <v>1080</v>
      </c>
      <c r="P39" s="30">
        <v>1</v>
      </c>
      <c r="Q39" s="46">
        <f t="shared" si="22"/>
        <v>8.422980086976425</v>
      </c>
      <c r="R39" s="33">
        <f t="shared" si="23"/>
        <v>29.755092698558023</v>
      </c>
      <c r="S39" s="33">
        <f t="shared" si="24"/>
        <v>48.15747310597391</v>
      </c>
      <c r="T39" s="33">
        <f t="shared" si="25"/>
        <v>13.6415655756466</v>
      </c>
      <c r="U39" s="7" t="s">
        <v>299</v>
      </c>
    </row>
    <row r="40" spans="1:21" ht="17.25" customHeight="1">
      <c r="A40" s="6" t="s">
        <v>300</v>
      </c>
      <c r="B40" s="30">
        <v>3907</v>
      </c>
      <c r="C40" s="31">
        <f t="shared" si="26"/>
        <v>807</v>
      </c>
      <c r="D40" s="30">
        <v>322</v>
      </c>
      <c r="E40" s="30">
        <v>131</v>
      </c>
      <c r="F40" s="30">
        <v>354</v>
      </c>
      <c r="G40" s="31">
        <f t="shared" si="20"/>
        <v>589</v>
      </c>
      <c r="H40" s="30">
        <v>329</v>
      </c>
      <c r="I40" s="30">
        <v>114</v>
      </c>
      <c r="J40" s="30">
        <v>146</v>
      </c>
      <c r="K40" s="31">
        <f t="shared" si="27"/>
        <v>160</v>
      </c>
      <c r="L40" s="30">
        <v>160</v>
      </c>
      <c r="M40" s="31">
        <f t="shared" si="28"/>
        <v>2345</v>
      </c>
      <c r="N40" s="30">
        <v>424</v>
      </c>
      <c r="O40" s="30">
        <v>1921</v>
      </c>
      <c r="P40" s="30">
        <v>6</v>
      </c>
      <c r="Q40" s="46">
        <f t="shared" si="22"/>
        <v>4.095213718965959</v>
      </c>
      <c r="R40" s="33">
        <f t="shared" si="23"/>
        <v>60.02047606859483</v>
      </c>
      <c r="S40" s="33">
        <f t="shared" si="24"/>
        <v>15.075505502943434</v>
      </c>
      <c r="T40" s="33">
        <f t="shared" si="25"/>
        <v>20.655234195034552</v>
      </c>
      <c r="U40" s="7" t="s">
        <v>300</v>
      </c>
    </row>
    <row r="41" spans="1:21" ht="17.25" customHeight="1">
      <c r="A41" s="6" t="s">
        <v>301</v>
      </c>
      <c r="B41" s="30">
        <v>2045</v>
      </c>
      <c r="C41" s="31">
        <f t="shared" si="26"/>
        <v>282</v>
      </c>
      <c r="D41" s="30">
        <v>97</v>
      </c>
      <c r="E41" s="30">
        <v>79</v>
      </c>
      <c r="F41" s="30">
        <v>106</v>
      </c>
      <c r="G41" s="31">
        <f t="shared" si="20"/>
        <v>207</v>
      </c>
      <c r="H41" s="30">
        <v>135</v>
      </c>
      <c r="I41" s="30">
        <v>50</v>
      </c>
      <c r="J41" s="30">
        <v>22</v>
      </c>
      <c r="K41" s="31">
        <f t="shared" si="27"/>
        <v>425</v>
      </c>
      <c r="L41" s="30">
        <v>425</v>
      </c>
      <c r="M41" s="31">
        <f t="shared" si="28"/>
        <v>1131</v>
      </c>
      <c r="N41" s="30">
        <v>395</v>
      </c>
      <c r="O41" s="30">
        <v>736</v>
      </c>
      <c r="P41" s="56" t="s">
        <v>0</v>
      </c>
      <c r="Q41" s="46">
        <f t="shared" si="22"/>
        <v>20.78239608801956</v>
      </c>
      <c r="R41" s="33">
        <f t="shared" si="23"/>
        <v>55.30562347188264</v>
      </c>
      <c r="S41" s="33">
        <f t="shared" si="24"/>
        <v>10.122249388753056</v>
      </c>
      <c r="T41" s="33">
        <f t="shared" si="25"/>
        <v>13.789731051344745</v>
      </c>
      <c r="U41" s="7" t="s">
        <v>301</v>
      </c>
    </row>
    <row r="42" spans="1:21" ht="17.25" customHeight="1">
      <c r="A42" s="6" t="s">
        <v>302</v>
      </c>
      <c r="B42" s="30">
        <v>573</v>
      </c>
      <c r="C42" s="31">
        <f t="shared" si="26"/>
        <v>117</v>
      </c>
      <c r="D42" s="30">
        <v>42</v>
      </c>
      <c r="E42" s="30">
        <v>35</v>
      </c>
      <c r="F42" s="30">
        <v>40</v>
      </c>
      <c r="G42" s="31">
        <f t="shared" si="20"/>
        <v>64</v>
      </c>
      <c r="H42" s="30">
        <v>47</v>
      </c>
      <c r="I42" s="30">
        <v>11</v>
      </c>
      <c r="J42" s="30">
        <v>6</v>
      </c>
      <c r="K42" s="31">
        <f t="shared" si="27"/>
        <v>93</v>
      </c>
      <c r="L42" s="30">
        <v>93</v>
      </c>
      <c r="M42" s="31">
        <f t="shared" si="28"/>
        <v>294</v>
      </c>
      <c r="N42" s="30">
        <v>80</v>
      </c>
      <c r="O42" s="30">
        <v>214</v>
      </c>
      <c r="P42" s="30">
        <v>5</v>
      </c>
      <c r="Q42" s="46">
        <f t="shared" si="22"/>
        <v>16.230366492146597</v>
      </c>
      <c r="R42" s="33">
        <f t="shared" si="23"/>
        <v>51.30890052356021</v>
      </c>
      <c r="S42" s="33">
        <f t="shared" si="24"/>
        <v>11.169284467713787</v>
      </c>
      <c r="T42" s="33">
        <f t="shared" si="25"/>
        <v>20.418848167539267</v>
      </c>
      <c r="U42" s="7" t="s">
        <v>302</v>
      </c>
    </row>
    <row r="43" spans="1:21" ht="17.25" customHeight="1">
      <c r="A43" s="6" t="s">
        <v>1</v>
      </c>
      <c r="B43" s="30">
        <v>748</v>
      </c>
      <c r="C43" s="31">
        <f t="shared" si="26"/>
        <v>167</v>
      </c>
      <c r="D43" s="30">
        <v>63</v>
      </c>
      <c r="E43" s="30">
        <v>45</v>
      </c>
      <c r="F43" s="30">
        <v>59</v>
      </c>
      <c r="G43" s="31">
        <f t="shared" si="20"/>
        <v>92</v>
      </c>
      <c r="H43" s="30">
        <v>64</v>
      </c>
      <c r="I43" s="30">
        <v>23</v>
      </c>
      <c r="J43" s="30">
        <v>5</v>
      </c>
      <c r="K43" s="31">
        <f t="shared" si="27"/>
        <v>211</v>
      </c>
      <c r="L43" s="30">
        <v>211</v>
      </c>
      <c r="M43" s="31">
        <f t="shared" si="28"/>
        <v>278</v>
      </c>
      <c r="N43" s="30">
        <v>73</v>
      </c>
      <c r="O43" s="30">
        <v>205</v>
      </c>
      <c r="P43" s="56" t="s">
        <v>0</v>
      </c>
      <c r="Q43" s="46">
        <f t="shared" si="22"/>
        <v>28.208556149732622</v>
      </c>
      <c r="R43" s="33">
        <f t="shared" si="23"/>
        <v>37.16577540106952</v>
      </c>
      <c r="S43" s="33">
        <f t="shared" si="24"/>
        <v>12.299465240641712</v>
      </c>
      <c r="T43" s="33">
        <f t="shared" si="25"/>
        <v>22.32620320855615</v>
      </c>
      <c r="U43" s="7" t="s">
        <v>1</v>
      </c>
    </row>
    <row r="44" spans="1:21" ht="17.25" customHeight="1">
      <c r="A44" s="6"/>
      <c r="Q44" s="28"/>
      <c r="R44" s="33"/>
      <c r="U44" s="7"/>
    </row>
    <row r="45" spans="1:21" ht="17.25" customHeight="1">
      <c r="A45" s="82" t="s">
        <v>303</v>
      </c>
      <c r="B45" s="31">
        <f>SUM(B46:B53)</f>
        <v>18941</v>
      </c>
      <c r="C45" s="31">
        <f>SUM(C46:C53)</f>
        <v>4557</v>
      </c>
      <c r="D45" s="31">
        <f>SUM(D46:D53)</f>
        <v>1833</v>
      </c>
      <c r="E45" s="31">
        <f>SUM(E46:E53)</f>
        <v>814</v>
      </c>
      <c r="F45" s="31">
        <f>SUM(F46:F53)</f>
        <v>1910</v>
      </c>
      <c r="G45" s="31">
        <f aca="true" t="shared" si="29" ref="G45:G53">SUM(H45:J45)</f>
        <v>3696</v>
      </c>
      <c r="H45" s="31">
        <f aca="true" t="shared" si="30" ref="H45:P45">SUM(H46:H53)</f>
        <v>2351</v>
      </c>
      <c r="I45" s="31">
        <f t="shared" si="30"/>
        <v>871</v>
      </c>
      <c r="J45" s="31">
        <f t="shared" si="30"/>
        <v>474</v>
      </c>
      <c r="K45" s="31">
        <f t="shared" si="30"/>
        <v>1773</v>
      </c>
      <c r="L45" s="31">
        <f t="shared" si="30"/>
        <v>1773</v>
      </c>
      <c r="M45" s="31">
        <f t="shared" si="30"/>
        <v>8899</v>
      </c>
      <c r="N45" s="31">
        <f t="shared" si="30"/>
        <v>1639</v>
      </c>
      <c r="O45" s="31">
        <f t="shared" si="30"/>
        <v>7260</v>
      </c>
      <c r="P45" s="31">
        <f t="shared" si="30"/>
        <v>16</v>
      </c>
      <c r="Q45" s="46">
        <f aca="true" t="shared" si="31" ref="Q45:Q53">L45/B45*100</f>
        <v>9.360646217200781</v>
      </c>
      <c r="R45" s="33">
        <f aca="true" t="shared" si="32" ref="R45:R53">M45/B45*100</f>
        <v>46.982735863998734</v>
      </c>
      <c r="S45" s="33">
        <f aca="true" t="shared" si="33" ref="S45:S53">G45/B45*100</f>
        <v>19.51322527849638</v>
      </c>
      <c r="T45" s="33">
        <f aca="true" t="shared" si="34" ref="T45:T53">C45/B45*100</f>
        <v>24.058919803600652</v>
      </c>
      <c r="U45" s="28" t="s">
        <v>303</v>
      </c>
    </row>
    <row r="46" spans="1:21" ht="17.25" customHeight="1">
      <c r="A46" s="6" t="s">
        <v>304</v>
      </c>
      <c r="B46" s="30">
        <v>6920</v>
      </c>
      <c r="C46" s="31">
        <f aca="true" t="shared" si="35" ref="C46:C53">SUM(D46:F46)</f>
        <v>2237</v>
      </c>
      <c r="D46" s="30">
        <v>932</v>
      </c>
      <c r="E46" s="30">
        <v>372</v>
      </c>
      <c r="F46" s="30">
        <v>933</v>
      </c>
      <c r="G46" s="31">
        <f t="shared" si="29"/>
        <v>1615</v>
      </c>
      <c r="H46" s="30">
        <v>1076</v>
      </c>
      <c r="I46" s="30">
        <v>349</v>
      </c>
      <c r="J46" s="30">
        <v>190</v>
      </c>
      <c r="K46" s="31">
        <f aca="true" t="shared" si="36" ref="K46:K53">L46</f>
        <v>219</v>
      </c>
      <c r="L46" s="30">
        <v>219</v>
      </c>
      <c r="M46" s="31">
        <f aca="true" t="shared" si="37" ref="M46:M53">SUM(N46:O46)</f>
        <v>2840</v>
      </c>
      <c r="N46" s="30">
        <v>431</v>
      </c>
      <c r="O46" s="30">
        <v>2409</v>
      </c>
      <c r="P46" s="30">
        <v>9</v>
      </c>
      <c r="Q46" s="46">
        <f t="shared" si="31"/>
        <v>3.164739884393063</v>
      </c>
      <c r="R46" s="33">
        <f t="shared" si="32"/>
        <v>41.040462427745666</v>
      </c>
      <c r="S46" s="33">
        <f t="shared" si="33"/>
        <v>23.33815028901734</v>
      </c>
      <c r="T46" s="33">
        <f t="shared" si="34"/>
        <v>32.32658959537572</v>
      </c>
      <c r="U46" s="7" t="s">
        <v>304</v>
      </c>
    </row>
    <row r="47" spans="1:21" ht="17.25" customHeight="1">
      <c r="A47" s="6" t="s">
        <v>305</v>
      </c>
      <c r="B47" s="30">
        <v>2225</v>
      </c>
      <c r="C47" s="31">
        <f t="shared" si="35"/>
        <v>456</v>
      </c>
      <c r="D47" s="30">
        <v>180</v>
      </c>
      <c r="E47" s="30">
        <v>88</v>
      </c>
      <c r="F47" s="30">
        <v>188</v>
      </c>
      <c r="G47" s="31">
        <f t="shared" si="29"/>
        <v>409</v>
      </c>
      <c r="H47" s="30">
        <v>286</v>
      </c>
      <c r="I47" s="30">
        <v>78</v>
      </c>
      <c r="J47" s="30">
        <v>45</v>
      </c>
      <c r="K47" s="31">
        <f t="shared" si="36"/>
        <v>158</v>
      </c>
      <c r="L47" s="30">
        <v>158</v>
      </c>
      <c r="M47" s="31">
        <f t="shared" si="37"/>
        <v>1199</v>
      </c>
      <c r="N47" s="30">
        <v>239</v>
      </c>
      <c r="O47" s="30">
        <v>960</v>
      </c>
      <c r="P47" s="30">
        <v>3</v>
      </c>
      <c r="Q47" s="46">
        <f t="shared" si="31"/>
        <v>7.101123595505618</v>
      </c>
      <c r="R47" s="33">
        <f t="shared" si="32"/>
        <v>53.8876404494382</v>
      </c>
      <c r="S47" s="33">
        <f t="shared" si="33"/>
        <v>18.382022471910112</v>
      </c>
      <c r="T47" s="33">
        <f t="shared" si="34"/>
        <v>20.49438202247191</v>
      </c>
      <c r="U47" s="7" t="s">
        <v>305</v>
      </c>
    </row>
    <row r="48" spans="1:21" ht="17.25" customHeight="1">
      <c r="A48" s="6" t="s">
        <v>306</v>
      </c>
      <c r="B48" s="30">
        <v>3713</v>
      </c>
      <c r="C48" s="31">
        <f t="shared" si="35"/>
        <v>687</v>
      </c>
      <c r="D48" s="30">
        <v>266</v>
      </c>
      <c r="E48" s="30">
        <v>122</v>
      </c>
      <c r="F48" s="30">
        <v>299</v>
      </c>
      <c r="G48" s="31">
        <f t="shared" si="29"/>
        <v>623</v>
      </c>
      <c r="H48" s="30">
        <v>436</v>
      </c>
      <c r="I48" s="30">
        <v>139</v>
      </c>
      <c r="J48" s="30">
        <v>48</v>
      </c>
      <c r="K48" s="31">
        <f t="shared" si="36"/>
        <v>359</v>
      </c>
      <c r="L48" s="30">
        <v>359</v>
      </c>
      <c r="M48" s="31">
        <f t="shared" si="37"/>
        <v>2043</v>
      </c>
      <c r="N48" s="30">
        <v>441</v>
      </c>
      <c r="O48" s="30">
        <v>1602</v>
      </c>
      <c r="P48" s="30">
        <v>1</v>
      </c>
      <c r="Q48" s="46">
        <f t="shared" si="31"/>
        <v>9.668731483975222</v>
      </c>
      <c r="R48" s="33">
        <f t="shared" si="32"/>
        <v>55.02289253972529</v>
      </c>
      <c r="S48" s="33">
        <f t="shared" si="33"/>
        <v>16.77888499865338</v>
      </c>
      <c r="T48" s="33">
        <f t="shared" si="34"/>
        <v>18.502558577969296</v>
      </c>
      <c r="U48" s="7" t="s">
        <v>306</v>
      </c>
    </row>
    <row r="49" spans="1:21" ht="17.25" customHeight="1">
      <c r="A49" s="6" t="s">
        <v>307</v>
      </c>
      <c r="B49" s="30">
        <v>259</v>
      </c>
      <c r="C49" s="31">
        <f t="shared" si="35"/>
        <v>69</v>
      </c>
      <c r="D49" s="30">
        <v>20</v>
      </c>
      <c r="E49" s="30">
        <v>14</v>
      </c>
      <c r="F49" s="30">
        <v>35</v>
      </c>
      <c r="G49" s="31">
        <f t="shared" si="29"/>
        <v>46</v>
      </c>
      <c r="H49" s="30">
        <v>20</v>
      </c>
      <c r="I49" s="30">
        <v>23</v>
      </c>
      <c r="J49" s="30">
        <v>3</v>
      </c>
      <c r="K49" s="31">
        <f t="shared" si="36"/>
        <v>59</v>
      </c>
      <c r="L49" s="30">
        <v>59</v>
      </c>
      <c r="M49" s="31">
        <f t="shared" si="37"/>
        <v>85</v>
      </c>
      <c r="N49" s="30">
        <v>18</v>
      </c>
      <c r="O49" s="30">
        <v>67</v>
      </c>
      <c r="P49" s="56" t="s">
        <v>0</v>
      </c>
      <c r="Q49" s="46">
        <f t="shared" si="31"/>
        <v>22.779922779922778</v>
      </c>
      <c r="R49" s="33">
        <f t="shared" si="32"/>
        <v>32.818532818532816</v>
      </c>
      <c r="S49" s="33">
        <f t="shared" si="33"/>
        <v>17.760617760617762</v>
      </c>
      <c r="T49" s="33">
        <f t="shared" si="34"/>
        <v>26.640926640926644</v>
      </c>
      <c r="U49" s="7" t="s">
        <v>307</v>
      </c>
    </row>
    <row r="50" spans="1:21" ht="17.25" customHeight="1">
      <c r="A50" s="6" t="s">
        <v>308</v>
      </c>
      <c r="B50" s="30">
        <v>626</v>
      </c>
      <c r="C50" s="31">
        <f t="shared" si="35"/>
        <v>178</v>
      </c>
      <c r="D50" s="30">
        <v>63</v>
      </c>
      <c r="E50" s="30">
        <v>55</v>
      </c>
      <c r="F50" s="30">
        <v>60</v>
      </c>
      <c r="G50" s="31">
        <f t="shared" si="29"/>
        <v>231</v>
      </c>
      <c r="H50" s="30">
        <v>102</v>
      </c>
      <c r="I50" s="30">
        <v>98</v>
      </c>
      <c r="J50" s="30">
        <v>31</v>
      </c>
      <c r="K50" s="31">
        <f t="shared" si="36"/>
        <v>36</v>
      </c>
      <c r="L50" s="30">
        <v>36</v>
      </c>
      <c r="M50" s="31">
        <f t="shared" si="37"/>
        <v>180</v>
      </c>
      <c r="N50" s="30">
        <v>31</v>
      </c>
      <c r="O50" s="30">
        <v>149</v>
      </c>
      <c r="P50" s="30">
        <v>1</v>
      </c>
      <c r="Q50" s="46">
        <f t="shared" si="31"/>
        <v>5.7507987220447285</v>
      </c>
      <c r="R50" s="33">
        <f t="shared" si="32"/>
        <v>28.753993610223645</v>
      </c>
      <c r="S50" s="33">
        <f t="shared" si="33"/>
        <v>36.90095846645367</v>
      </c>
      <c r="T50" s="33">
        <f t="shared" si="34"/>
        <v>28.434504792332266</v>
      </c>
      <c r="U50" s="7" t="s">
        <v>308</v>
      </c>
    </row>
    <row r="51" spans="1:21" ht="17.25" customHeight="1">
      <c r="A51" s="6" t="s">
        <v>309</v>
      </c>
      <c r="B51" s="30">
        <v>1699</v>
      </c>
      <c r="C51" s="31">
        <f t="shared" si="35"/>
        <v>318</v>
      </c>
      <c r="D51" s="30">
        <v>109</v>
      </c>
      <c r="E51" s="30">
        <v>50</v>
      </c>
      <c r="F51" s="30">
        <v>159</v>
      </c>
      <c r="G51" s="31">
        <f t="shared" si="29"/>
        <v>247</v>
      </c>
      <c r="H51" s="30">
        <v>143</v>
      </c>
      <c r="I51" s="30">
        <v>60</v>
      </c>
      <c r="J51" s="30">
        <v>44</v>
      </c>
      <c r="K51" s="31">
        <f t="shared" si="36"/>
        <v>394</v>
      </c>
      <c r="L51" s="30">
        <v>394</v>
      </c>
      <c r="M51" s="31">
        <f t="shared" si="37"/>
        <v>739</v>
      </c>
      <c r="N51" s="30">
        <v>155</v>
      </c>
      <c r="O51" s="30">
        <v>584</v>
      </c>
      <c r="P51" s="30">
        <v>1</v>
      </c>
      <c r="Q51" s="46">
        <f t="shared" si="31"/>
        <v>23.190111830488522</v>
      </c>
      <c r="R51" s="33">
        <f t="shared" si="32"/>
        <v>43.49617422012948</v>
      </c>
      <c r="S51" s="33">
        <f t="shared" si="33"/>
        <v>14.53796350794585</v>
      </c>
      <c r="T51" s="33">
        <f t="shared" si="34"/>
        <v>18.716892289582105</v>
      </c>
      <c r="U51" s="7" t="s">
        <v>309</v>
      </c>
    </row>
    <row r="52" spans="1:21" ht="17.25" customHeight="1">
      <c r="A52" s="6" t="s">
        <v>310</v>
      </c>
      <c r="B52" s="30">
        <v>1122</v>
      </c>
      <c r="C52" s="31">
        <f t="shared" si="35"/>
        <v>179</v>
      </c>
      <c r="D52" s="30">
        <v>73</v>
      </c>
      <c r="E52" s="30">
        <v>34</v>
      </c>
      <c r="F52" s="30">
        <v>72</v>
      </c>
      <c r="G52" s="31">
        <f t="shared" si="29"/>
        <v>143</v>
      </c>
      <c r="H52" s="30">
        <v>81</v>
      </c>
      <c r="I52" s="30">
        <v>35</v>
      </c>
      <c r="J52" s="30">
        <v>27</v>
      </c>
      <c r="K52" s="31">
        <f t="shared" si="36"/>
        <v>282</v>
      </c>
      <c r="L52" s="30">
        <v>282</v>
      </c>
      <c r="M52" s="31">
        <f t="shared" si="37"/>
        <v>518</v>
      </c>
      <c r="N52" s="30">
        <v>75</v>
      </c>
      <c r="O52" s="30">
        <v>443</v>
      </c>
      <c r="P52" s="56" t="s">
        <v>0</v>
      </c>
      <c r="Q52" s="46">
        <f t="shared" si="31"/>
        <v>25.13368983957219</v>
      </c>
      <c r="R52" s="33">
        <f t="shared" si="32"/>
        <v>46.16755793226381</v>
      </c>
      <c r="S52" s="33">
        <f t="shared" si="33"/>
        <v>12.745098039215685</v>
      </c>
      <c r="T52" s="33">
        <f t="shared" si="34"/>
        <v>15.953654188948308</v>
      </c>
      <c r="U52" s="7" t="s">
        <v>310</v>
      </c>
    </row>
    <row r="53" spans="1:21" ht="17.25" customHeight="1">
      <c r="A53" s="6" t="s">
        <v>311</v>
      </c>
      <c r="B53" s="30">
        <v>2377</v>
      </c>
      <c r="C53" s="31">
        <f t="shared" si="35"/>
        <v>433</v>
      </c>
      <c r="D53" s="30">
        <v>190</v>
      </c>
      <c r="E53" s="30">
        <v>79</v>
      </c>
      <c r="F53" s="30">
        <v>164</v>
      </c>
      <c r="G53" s="31">
        <f t="shared" si="29"/>
        <v>382</v>
      </c>
      <c r="H53" s="30">
        <v>207</v>
      </c>
      <c r="I53" s="30">
        <v>89</v>
      </c>
      <c r="J53" s="30">
        <v>86</v>
      </c>
      <c r="K53" s="31">
        <f t="shared" si="36"/>
        <v>266</v>
      </c>
      <c r="L53" s="30">
        <v>266</v>
      </c>
      <c r="M53" s="31">
        <f t="shared" si="37"/>
        <v>1295</v>
      </c>
      <c r="N53" s="30">
        <v>249</v>
      </c>
      <c r="O53" s="30">
        <v>1046</v>
      </c>
      <c r="P53" s="30">
        <v>1</v>
      </c>
      <c r="Q53" s="46">
        <f t="shared" si="31"/>
        <v>11.190576356752208</v>
      </c>
      <c r="R53" s="33">
        <f t="shared" si="32"/>
        <v>54.48043752629365</v>
      </c>
      <c r="S53" s="33">
        <f t="shared" si="33"/>
        <v>16.070677324358435</v>
      </c>
      <c r="T53" s="33">
        <f t="shared" si="34"/>
        <v>18.216238956668068</v>
      </c>
      <c r="U53" s="7" t="s">
        <v>311</v>
      </c>
    </row>
    <row r="54" spans="1:21" ht="17.25" customHeight="1">
      <c r="A54" s="82"/>
      <c r="Q54" s="28"/>
      <c r="U54" s="28"/>
    </row>
    <row r="55" spans="1:21" ht="17.25" customHeight="1">
      <c r="A55" s="82" t="s">
        <v>312</v>
      </c>
      <c r="B55" s="31">
        <f>SUM(B56:B62)</f>
        <v>9283</v>
      </c>
      <c r="C55" s="31">
        <f>SUM(C56:C62)</f>
        <v>1992</v>
      </c>
      <c r="D55" s="31">
        <f>SUM(D56:D62)</f>
        <v>794</v>
      </c>
      <c r="E55" s="31">
        <f>SUM(E56:E62)</f>
        <v>372</v>
      </c>
      <c r="F55" s="31">
        <f>SUM(F56:F62)</f>
        <v>826</v>
      </c>
      <c r="G55" s="31">
        <f aca="true" t="shared" si="38" ref="G55:G62">SUM(H55:J55)</f>
        <v>1193</v>
      </c>
      <c r="H55" s="31">
        <f aca="true" t="shared" si="39" ref="H55:P55">SUM(H56:H62)</f>
        <v>649</v>
      </c>
      <c r="I55" s="31">
        <f t="shared" si="39"/>
        <v>338</v>
      </c>
      <c r="J55" s="31">
        <f t="shared" si="39"/>
        <v>206</v>
      </c>
      <c r="K55" s="31">
        <f t="shared" si="39"/>
        <v>1795</v>
      </c>
      <c r="L55" s="31">
        <f t="shared" si="39"/>
        <v>1795</v>
      </c>
      <c r="M55" s="31">
        <f t="shared" si="39"/>
        <v>4290</v>
      </c>
      <c r="N55" s="31">
        <f t="shared" si="39"/>
        <v>739</v>
      </c>
      <c r="O55" s="31">
        <f t="shared" si="39"/>
        <v>3551</v>
      </c>
      <c r="P55" s="31">
        <f t="shared" si="39"/>
        <v>13</v>
      </c>
      <c r="Q55" s="46">
        <f aca="true" t="shared" si="40" ref="Q55:Q62">L55/B55*100</f>
        <v>19.336421415490683</v>
      </c>
      <c r="R55" s="33">
        <f aca="true" t="shared" si="41" ref="R55:R62">M55/B55*100</f>
        <v>46.213508564041796</v>
      </c>
      <c r="S55" s="33">
        <f aca="true" t="shared" si="42" ref="S55:S62">G55/B55*100</f>
        <v>12.851448885058709</v>
      </c>
      <c r="T55" s="33">
        <f aca="true" t="shared" si="43" ref="T55:T62">C55/B55*100</f>
        <v>21.458580200366264</v>
      </c>
      <c r="U55" s="28" t="s">
        <v>312</v>
      </c>
    </row>
    <row r="56" spans="1:21" ht="17.25" customHeight="1">
      <c r="A56" s="6" t="s">
        <v>313</v>
      </c>
      <c r="B56" s="30">
        <v>1281</v>
      </c>
      <c r="C56" s="31">
        <f aca="true" t="shared" si="44" ref="C56:C62">SUM(D56:F56)</f>
        <v>299</v>
      </c>
      <c r="D56" s="30">
        <v>127</v>
      </c>
      <c r="E56" s="30">
        <v>54</v>
      </c>
      <c r="F56" s="30">
        <v>118</v>
      </c>
      <c r="G56" s="31">
        <f t="shared" si="38"/>
        <v>204</v>
      </c>
      <c r="H56" s="30">
        <v>99</v>
      </c>
      <c r="I56" s="30">
        <v>57</v>
      </c>
      <c r="J56" s="30">
        <v>48</v>
      </c>
      <c r="K56" s="31">
        <f aca="true" t="shared" si="45" ref="K56:K62">L56</f>
        <v>170</v>
      </c>
      <c r="L56" s="30">
        <v>170</v>
      </c>
      <c r="M56" s="31">
        <f aca="true" t="shared" si="46" ref="M56:M62">SUM(N56:O56)</f>
        <v>608</v>
      </c>
      <c r="N56" s="30">
        <v>123</v>
      </c>
      <c r="O56" s="30">
        <v>485</v>
      </c>
      <c r="P56" s="56" t="s">
        <v>0</v>
      </c>
      <c r="Q56" s="46">
        <f t="shared" si="40"/>
        <v>13.27088212334114</v>
      </c>
      <c r="R56" s="33">
        <f t="shared" si="41"/>
        <v>47.46291959406714</v>
      </c>
      <c r="S56" s="33">
        <f t="shared" si="42"/>
        <v>15.92505854800937</v>
      </c>
      <c r="T56" s="33">
        <f t="shared" si="43"/>
        <v>23.34113973458236</v>
      </c>
      <c r="U56" s="7" t="s">
        <v>313</v>
      </c>
    </row>
    <row r="57" spans="1:21" ht="17.25" customHeight="1">
      <c r="A57" s="6" t="s">
        <v>314</v>
      </c>
      <c r="B57" s="30">
        <v>387</v>
      </c>
      <c r="C57" s="31">
        <f t="shared" si="44"/>
        <v>80</v>
      </c>
      <c r="D57" s="30">
        <v>26</v>
      </c>
      <c r="E57" s="30">
        <v>19</v>
      </c>
      <c r="F57" s="30">
        <v>35</v>
      </c>
      <c r="G57" s="31">
        <f t="shared" si="38"/>
        <v>49</v>
      </c>
      <c r="H57" s="30">
        <v>25</v>
      </c>
      <c r="I57" s="30">
        <v>8</v>
      </c>
      <c r="J57" s="30">
        <v>16</v>
      </c>
      <c r="K57" s="31">
        <f t="shared" si="45"/>
        <v>70</v>
      </c>
      <c r="L57" s="30">
        <v>70</v>
      </c>
      <c r="M57" s="31">
        <f t="shared" si="46"/>
        <v>188</v>
      </c>
      <c r="N57" s="30">
        <v>40</v>
      </c>
      <c r="O57" s="30">
        <v>148</v>
      </c>
      <c r="P57" s="56" t="s">
        <v>0</v>
      </c>
      <c r="Q57" s="46">
        <f t="shared" si="40"/>
        <v>18.087855297157624</v>
      </c>
      <c r="R57" s="33">
        <f t="shared" si="41"/>
        <v>48.57881136950905</v>
      </c>
      <c r="S57" s="33">
        <f t="shared" si="42"/>
        <v>12.661498708010335</v>
      </c>
      <c r="T57" s="33">
        <f t="shared" si="43"/>
        <v>20.671834625322997</v>
      </c>
      <c r="U57" s="7" t="s">
        <v>314</v>
      </c>
    </row>
    <row r="58" spans="1:21" ht="17.25" customHeight="1">
      <c r="A58" s="6" t="s">
        <v>315</v>
      </c>
      <c r="B58" s="30">
        <v>862</v>
      </c>
      <c r="C58" s="31">
        <f t="shared" si="44"/>
        <v>188</v>
      </c>
      <c r="D58" s="30">
        <v>68</v>
      </c>
      <c r="E58" s="30">
        <v>36</v>
      </c>
      <c r="F58" s="30">
        <v>84</v>
      </c>
      <c r="G58" s="31">
        <f t="shared" si="38"/>
        <v>136</v>
      </c>
      <c r="H58" s="30">
        <v>63</v>
      </c>
      <c r="I58" s="30">
        <v>50</v>
      </c>
      <c r="J58" s="30">
        <v>23</v>
      </c>
      <c r="K58" s="31">
        <f t="shared" si="45"/>
        <v>153</v>
      </c>
      <c r="L58" s="30">
        <v>153</v>
      </c>
      <c r="M58" s="31">
        <f t="shared" si="46"/>
        <v>383</v>
      </c>
      <c r="N58" s="30">
        <v>68</v>
      </c>
      <c r="O58" s="30">
        <v>315</v>
      </c>
      <c r="P58" s="30">
        <v>2</v>
      </c>
      <c r="Q58" s="46">
        <f t="shared" si="40"/>
        <v>17.749419953596288</v>
      </c>
      <c r="R58" s="33">
        <f t="shared" si="41"/>
        <v>44.43155452436195</v>
      </c>
      <c r="S58" s="33">
        <f t="shared" si="42"/>
        <v>15.777262180974477</v>
      </c>
      <c r="T58" s="33">
        <f t="shared" si="43"/>
        <v>21.809744779582367</v>
      </c>
      <c r="U58" s="7" t="s">
        <v>315</v>
      </c>
    </row>
    <row r="59" spans="1:21" ht="17.25" customHeight="1">
      <c r="A59" s="6" t="s">
        <v>316</v>
      </c>
      <c r="B59" s="30">
        <v>946</v>
      </c>
      <c r="C59" s="31">
        <f t="shared" si="44"/>
        <v>192</v>
      </c>
      <c r="D59" s="30">
        <v>73</v>
      </c>
      <c r="E59" s="30">
        <v>32</v>
      </c>
      <c r="F59" s="30">
        <v>87</v>
      </c>
      <c r="G59" s="31">
        <f t="shared" si="38"/>
        <v>83</v>
      </c>
      <c r="H59" s="30">
        <v>40</v>
      </c>
      <c r="I59" s="30">
        <v>25</v>
      </c>
      <c r="J59" s="30">
        <v>18</v>
      </c>
      <c r="K59" s="31">
        <f t="shared" si="45"/>
        <v>274</v>
      </c>
      <c r="L59" s="30">
        <v>274</v>
      </c>
      <c r="M59" s="31">
        <f t="shared" si="46"/>
        <v>397</v>
      </c>
      <c r="N59" s="30">
        <v>63</v>
      </c>
      <c r="O59" s="30">
        <v>334</v>
      </c>
      <c r="P59" s="56" t="s">
        <v>0</v>
      </c>
      <c r="Q59" s="46">
        <f t="shared" si="40"/>
        <v>28.964059196617338</v>
      </c>
      <c r="R59" s="33">
        <f t="shared" si="41"/>
        <v>41.966173361522195</v>
      </c>
      <c r="S59" s="33">
        <f t="shared" si="42"/>
        <v>8.773784355179703</v>
      </c>
      <c r="T59" s="33">
        <f t="shared" si="43"/>
        <v>20.29598308668076</v>
      </c>
      <c r="U59" s="7" t="s">
        <v>316</v>
      </c>
    </row>
    <row r="60" spans="1:21" ht="17.25" customHeight="1">
      <c r="A60" s="6" t="s">
        <v>317</v>
      </c>
      <c r="B60" s="30">
        <v>1080</v>
      </c>
      <c r="C60" s="31">
        <f t="shared" si="44"/>
        <v>241</v>
      </c>
      <c r="D60" s="30">
        <v>104</v>
      </c>
      <c r="E60" s="30">
        <v>40</v>
      </c>
      <c r="F60" s="30">
        <v>97</v>
      </c>
      <c r="G60" s="31">
        <f t="shared" si="38"/>
        <v>139</v>
      </c>
      <c r="H60" s="30">
        <v>64</v>
      </c>
      <c r="I60" s="30">
        <v>53</v>
      </c>
      <c r="J60" s="30">
        <v>22</v>
      </c>
      <c r="K60" s="31">
        <f t="shared" si="45"/>
        <v>209</v>
      </c>
      <c r="L60" s="30">
        <v>209</v>
      </c>
      <c r="M60" s="31">
        <f t="shared" si="46"/>
        <v>487</v>
      </c>
      <c r="N60" s="30">
        <v>97</v>
      </c>
      <c r="O60" s="30">
        <v>390</v>
      </c>
      <c r="P60" s="30">
        <v>4</v>
      </c>
      <c r="Q60" s="46">
        <f t="shared" si="40"/>
        <v>19.35185185185185</v>
      </c>
      <c r="R60" s="33">
        <f t="shared" si="41"/>
        <v>45.092592592592595</v>
      </c>
      <c r="S60" s="33">
        <f t="shared" si="42"/>
        <v>12.87037037037037</v>
      </c>
      <c r="T60" s="33">
        <f t="shared" si="43"/>
        <v>22.314814814814817</v>
      </c>
      <c r="U60" s="7" t="s">
        <v>317</v>
      </c>
    </row>
    <row r="61" spans="1:21" ht="17.25" customHeight="1">
      <c r="A61" s="6" t="s">
        <v>318</v>
      </c>
      <c r="B61" s="30">
        <v>3375</v>
      </c>
      <c r="C61" s="31">
        <f t="shared" si="44"/>
        <v>760</v>
      </c>
      <c r="D61" s="30">
        <v>311</v>
      </c>
      <c r="E61" s="30">
        <v>146</v>
      </c>
      <c r="F61" s="30">
        <v>303</v>
      </c>
      <c r="G61" s="31">
        <f t="shared" si="38"/>
        <v>470</v>
      </c>
      <c r="H61" s="30">
        <v>292</v>
      </c>
      <c r="I61" s="30">
        <v>121</v>
      </c>
      <c r="J61" s="30">
        <v>57</v>
      </c>
      <c r="K61" s="25">
        <f t="shared" si="45"/>
        <v>534</v>
      </c>
      <c r="L61" s="30">
        <v>534</v>
      </c>
      <c r="M61" s="25">
        <f t="shared" si="46"/>
        <v>1608</v>
      </c>
      <c r="N61" s="30">
        <v>232</v>
      </c>
      <c r="O61" s="30">
        <v>1376</v>
      </c>
      <c r="P61" s="30">
        <v>3</v>
      </c>
      <c r="Q61" s="46">
        <f t="shared" si="40"/>
        <v>15.822222222222221</v>
      </c>
      <c r="R61" s="48">
        <f t="shared" si="41"/>
        <v>47.644444444444446</v>
      </c>
      <c r="S61" s="48">
        <f t="shared" si="42"/>
        <v>13.925925925925926</v>
      </c>
      <c r="T61" s="48">
        <f t="shared" si="43"/>
        <v>22.51851851851852</v>
      </c>
      <c r="U61" s="7" t="s">
        <v>318</v>
      </c>
    </row>
    <row r="62" spans="1:21" s="80" customFormat="1" ht="17.25" customHeight="1">
      <c r="A62" s="6" t="s">
        <v>319</v>
      </c>
      <c r="B62" s="30">
        <v>1352</v>
      </c>
      <c r="C62" s="25">
        <f t="shared" si="44"/>
        <v>232</v>
      </c>
      <c r="D62" s="30">
        <v>85</v>
      </c>
      <c r="E62" s="30">
        <v>45</v>
      </c>
      <c r="F62" s="30">
        <v>102</v>
      </c>
      <c r="G62" s="25">
        <f t="shared" si="38"/>
        <v>112</v>
      </c>
      <c r="H62" s="30">
        <v>66</v>
      </c>
      <c r="I62" s="30">
        <v>24</v>
      </c>
      <c r="J62" s="30">
        <v>22</v>
      </c>
      <c r="K62" s="25">
        <f t="shared" si="45"/>
        <v>385</v>
      </c>
      <c r="L62" s="30">
        <v>385</v>
      </c>
      <c r="M62" s="25">
        <f t="shared" si="46"/>
        <v>619</v>
      </c>
      <c r="N62" s="30">
        <v>116</v>
      </c>
      <c r="O62" s="30">
        <v>503</v>
      </c>
      <c r="P62" s="30">
        <v>4</v>
      </c>
      <c r="Q62" s="46">
        <f t="shared" si="40"/>
        <v>28.476331360946745</v>
      </c>
      <c r="R62" s="48">
        <f t="shared" si="41"/>
        <v>45.78402366863905</v>
      </c>
      <c r="S62" s="48">
        <f t="shared" si="42"/>
        <v>8.284023668639055</v>
      </c>
      <c r="T62" s="48">
        <f t="shared" si="43"/>
        <v>17.159763313609467</v>
      </c>
      <c r="U62" s="7" t="s">
        <v>319</v>
      </c>
    </row>
    <row r="63" spans="1:21" ht="17.25" customHeight="1">
      <c r="A63" s="82"/>
      <c r="Q63" s="46"/>
      <c r="R63" s="48"/>
      <c r="S63" s="48"/>
      <c r="T63" s="48"/>
      <c r="U63" s="28"/>
    </row>
    <row r="64" spans="1:21" ht="17.25" customHeight="1">
      <c r="A64" s="82" t="s">
        <v>203</v>
      </c>
      <c r="B64" s="31">
        <f>SUM(B65:B70)</f>
        <v>10481</v>
      </c>
      <c r="C64" s="31">
        <f>SUM(C65:C70)</f>
        <v>2222</v>
      </c>
      <c r="D64" s="31">
        <f>SUM(D65:D70)</f>
        <v>843</v>
      </c>
      <c r="E64" s="31">
        <f>SUM(E65:E70)</f>
        <v>351</v>
      </c>
      <c r="F64" s="31">
        <f>SUM(F65:F70)</f>
        <v>1028</v>
      </c>
      <c r="G64" s="31">
        <f aca="true" t="shared" si="47" ref="G64:G70">SUM(H64:J64)</f>
        <v>1566</v>
      </c>
      <c r="H64" s="31">
        <f aca="true" t="shared" si="48" ref="H64:P64">SUM(H65:H70)</f>
        <v>888</v>
      </c>
      <c r="I64" s="31">
        <f t="shared" si="48"/>
        <v>494</v>
      </c>
      <c r="J64" s="31">
        <f t="shared" si="48"/>
        <v>184</v>
      </c>
      <c r="K64" s="31">
        <f t="shared" si="48"/>
        <v>1870</v>
      </c>
      <c r="L64" s="31">
        <f t="shared" si="48"/>
        <v>1870</v>
      </c>
      <c r="M64" s="31">
        <f t="shared" si="48"/>
        <v>4817</v>
      </c>
      <c r="N64" s="31">
        <f t="shared" si="48"/>
        <v>690</v>
      </c>
      <c r="O64" s="31">
        <f t="shared" si="48"/>
        <v>4127</v>
      </c>
      <c r="P64" s="31">
        <f t="shared" si="48"/>
        <v>6</v>
      </c>
      <c r="Q64" s="46">
        <f aca="true" t="shared" si="49" ref="Q64:Q70">L64/B64*100</f>
        <v>17.841808987692016</v>
      </c>
      <c r="R64" s="33">
        <f aca="true" t="shared" si="50" ref="R64:R70">M64/B64*100</f>
        <v>45.95935502337563</v>
      </c>
      <c r="S64" s="33">
        <f aca="true" t="shared" si="51" ref="S64:S70">G64/B64*100</f>
        <v>14.94132239290144</v>
      </c>
      <c r="T64" s="33">
        <f aca="true" t="shared" si="52" ref="T64:T70">C64/B64*100</f>
        <v>21.200267150081096</v>
      </c>
      <c r="U64" s="28" t="s">
        <v>203</v>
      </c>
    </row>
    <row r="65" spans="1:21" ht="17.25" customHeight="1">
      <c r="A65" s="6" t="s">
        <v>207</v>
      </c>
      <c r="B65" s="30">
        <v>3594</v>
      </c>
      <c r="C65" s="31">
        <f aca="true" t="shared" si="53" ref="C65:C70">SUM(D65:F65)</f>
        <v>796</v>
      </c>
      <c r="D65" s="30">
        <v>330</v>
      </c>
      <c r="E65" s="30">
        <v>108</v>
      </c>
      <c r="F65" s="30">
        <v>358</v>
      </c>
      <c r="G65" s="31">
        <f t="shared" si="47"/>
        <v>709</v>
      </c>
      <c r="H65" s="30">
        <v>342</v>
      </c>
      <c r="I65" s="30">
        <v>291</v>
      </c>
      <c r="J65" s="30">
        <v>76</v>
      </c>
      <c r="K65" s="31">
        <f aca="true" t="shared" si="54" ref="K65:K70">L65</f>
        <v>374</v>
      </c>
      <c r="L65" s="30">
        <v>374</v>
      </c>
      <c r="M65" s="31">
        <f aca="true" t="shared" si="55" ref="M65:M70">SUM(N65:O65)</f>
        <v>1715</v>
      </c>
      <c r="N65" s="30">
        <v>239</v>
      </c>
      <c r="O65" s="30">
        <v>1476</v>
      </c>
      <c r="P65" s="56" t="s">
        <v>0</v>
      </c>
      <c r="Q65" s="46">
        <f t="shared" si="49"/>
        <v>10.406232609905398</v>
      </c>
      <c r="R65" s="33">
        <f t="shared" si="50"/>
        <v>47.71841958820256</v>
      </c>
      <c r="S65" s="33">
        <f t="shared" si="51"/>
        <v>19.72732331663884</v>
      </c>
      <c r="T65" s="33">
        <f t="shared" si="52"/>
        <v>22.148024485253202</v>
      </c>
      <c r="U65" s="7" t="s">
        <v>207</v>
      </c>
    </row>
    <row r="66" spans="1:21" ht="17.25" customHeight="1">
      <c r="A66" s="6" t="s">
        <v>208</v>
      </c>
      <c r="B66" s="30">
        <v>1249</v>
      </c>
      <c r="C66" s="31">
        <f t="shared" si="53"/>
        <v>252</v>
      </c>
      <c r="D66" s="30">
        <v>77</v>
      </c>
      <c r="E66" s="30">
        <v>53</v>
      </c>
      <c r="F66" s="30">
        <v>122</v>
      </c>
      <c r="G66" s="31">
        <f t="shared" si="47"/>
        <v>179</v>
      </c>
      <c r="H66" s="30">
        <v>105</v>
      </c>
      <c r="I66" s="30">
        <v>48</v>
      </c>
      <c r="J66" s="30">
        <v>26</v>
      </c>
      <c r="K66" s="31">
        <f t="shared" si="54"/>
        <v>146</v>
      </c>
      <c r="L66" s="30">
        <v>146</v>
      </c>
      <c r="M66" s="31">
        <f t="shared" si="55"/>
        <v>670</v>
      </c>
      <c r="N66" s="30">
        <v>108</v>
      </c>
      <c r="O66" s="30">
        <v>562</v>
      </c>
      <c r="P66" s="30">
        <v>2</v>
      </c>
      <c r="Q66" s="46">
        <f t="shared" si="49"/>
        <v>11.689351481184948</v>
      </c>
      <c r="R66" s="33">
        <f t="shared" si="50"/>
        <v>53.64291433146518</v>
      </c>
      <c r="S66" s="33">
        <f t="shared" si="51"/>
        <v>14.331465172137712</v>
      </c>
      <c r="T66" s="33">
        <f t="shared" si="52"/>
        <v>20.176140912730183</v>
      </c>
      <c r="U66" s="7" t="s">
        <v>208</v>
      </c>
    </row>
    <row r="67" spans="1:21" ht="17.25" customHeight="1">
      <c r="A67" s="6" t="s">
        <v>209</v>
      </c>
      <c r="B67" s="30">
        <v>1097</v>
      </c>
      <c r="C67" s="31">
        <f t="shared" si="53"/>
        <v>198</v>
      </c>
      <c r="D67" s="30">
        <v>65</v>
      </c>
      <c r="E67" s="30">
        <v>27</v>
      </c>
      <c r="F67" s="30">
        <v>106</v>
      </c>
      <c r="G67" s="31">
        <f t="shared" si="47"/>
        <v>114</v>
      </c>
      <c r="H67" s="30">
        <v>77</v>
      </c>
      <c r="I67" s="30">
        <v>24</v>
      </c>
      <c r="J67" s="30">
        <v>13</v>
      </c>
      <c r="K67" s="31">
        <f t="shared" si="54"/>
        <v>309</v>
      </c>
      <c r="L67" s="30">
        <v>309</v>
      </c>
      <c r="M67" s="31">
        <f t="shared" si="55"/>
        <v>476</v>
      </c>
      <c r="N67" s="30">
        <v>95</v>
      </c>
      <c r="O67" s="30">
        <v>381</v>
      </c>
      <c r="P67" s="56" t="s">
        <v>0</v>
      </c>
      <c r="Q67" s="46">
        <f t="shared" si="49"/>
        <v>28.167730173199633</v>
      </c>
      <c r="R67" s="33">
        <f t="shared" si="50"/>
        <v>43.39106654512307</v>
      </c>
      <c r="S67" s="33">
        <f t="shared" si="51"/>
        <v>10.391978122151322</v>
      </c>
      <c r="T67" s="33">
        <f t="shared" si="52"/>
        <v>18.04922515952598</v>
      </c>
      <c r="U67" s="7" t="s">
        <v>209</v>
      </c>
    </row>
    <row r="68" spans="1:21" ht="17.25" customHeight="1">
      <c r="A68" s="6" t="s">
        <v>210</v>
      </c>
      <c r="B68" s="30">
        <v>1417</v>
      </c>
      <c r="C68" s="31">
        <f t="shared" si="53"/>
        <v>218</v>
      </c>
      <c r="D68" s="30">
        <v>76</v>
      </c>
      <c r="E68" s="30">
        <v>30</v>
      </c>
      <c r="F68" s="30">
        <v>112</v>
      </c>
      <c r="G68" s="31">
        <f t="shared" si="47"/>
        <v>147</v>
      </c>
      <c r="H68" s="30">
        <v>89</v>
      </c>
      <c r="I68" s="30">
        <v>37</v>
      </c>
      <c r="J68" s="30">
        <v>21</v>
      </c>
      <c r="K68" s="31">
        <f t="shared" si="54"/>
        <v>479</v>
      </c>
      <c r="L68" s="30">
        <v>479</v>
      </c>
      <c r="M68" s="31">
        <f t="shared" si="55"/>
        <v>572</v>
      </c>
      <c r="N68" s="30">
        <v>74</v>
      </c>
      <c r="O68" s="30">
        <v>498</v>
      </c>
      <c r="P68" s="30">
        <v>1</v>
      </c>
      <c r="Q68" s="46">
        <f t="shared" si="49"/>
        <v>33.80381086803105</v>
      </c>
      <c r="R68" s="33">
        <f t="shared" si="50"/>
        <v>40.36697247706422</v>
      </c>
      <c r="S68" s="33">
        <f t="shared" si="51"/>
        <v>10.374029640084686</v>
      </c>
      <c r="T68" s="33">
        <f t="shared" si="52"/>
        <v>15.384615384615385</v>
      </c>
      <c r="U68" s="7" t="s">
        <v>210</v>
      </c>
    </row>
    <row r="69" spans="1:21" ht="17.25" customHeight="1">
      <c r="A69" s="6" t="s">
        <v>211</v>
      </c>
      <c r="B69" s="30">
        <v>1708</v>
      </c>
      <c r="C69" s="31">
        <f t="shared" si="53"/>
        <v>405</v>
      </c>
      <c r="D69" s="30">
        <v>154</v>
      </c>
      <c r="E69" s="30">
        <v>74</v>
      </c>
      <c r="F69" s="30">
        <v>177</v>
      </c>
      <c r="G69" s="31">
        <f t="shared" si="47"/>
        <v>228</v>
      </c>
      <c r="H69" s="30">
        <v>143</v>
      </c>
      <c r="I69" s="30">
        <v>63</v>
      </c>
      <c r="J69" s="30">
        <v>22</v>
      </c>
      <c r="K69" s="31">
        <f t="shared" si="54"/>
        <v>279</v>
      </c>
      <c r="L69" s="30">
        <v>279</v>
      </c>
      <c r="M69" s="31">
        <f t="shared" si="55"/>
        <v>795</v>
      </c>
      <c r="N69" s="30">
        <v>108</v>
      </c>
      <c r="O69" s="30">
        <v>687</v>
      </c>
      <c r="P69" s="30">
        <v>1</v>
      </c>
      <c r="Q69" s="46">
        <f t="shared" si="49"/>
        <v>16.33489461358314</v>
      </c>
      <c r="R69" s="33">
        <f t="shared" si="50"/>
        <v>46.54566744730679</v>
      </c>
      <c r="S69" s="33">
        <f t="shared" si="51"/>
        <v>13.348946135831383</v>
      </c>
      <c r="T69" s="33">
        <f t="shared" si="52"/>
        <v>23.711943793911008</v>
      </c>
      <c r="U69" s="7" t="s">
        <v>211</v>
      </c>
    </row>
    <row r="70" spans="1:21" ht="17.25" customHeight="1">
      <c r="A70" s="6" t="s">
        <v>212</v>
      </c>
      <c r="B70" s="30">
        <v>1416</v>
      </c>
      <c r="C70" s="31">
        <f t="shared" si="53"/>
        <v>353</v>
      </c>
      <c r="D70" s="30">
        <v>141</v>
      </c>
      <c r="E70" s="30">
        <v>59</v>
      </c>
      <c r="F70" s="30">
        <v>153</v>
      </c>
      <c r="G70" s="31">
        <f t="shared" si="47"/>
        <v>189</v>
      </c>
      <c r="H70" s="30">
        <v>132</v>
      </c>
      <c r="I70" s="30">
        <v>31</v>
      </c>
      <c r="J70" s="30">
        <v>26</v>
      </c>
      <c r="K70" s="31">
        <f t="shared" si="54"/>
        <v>283</v>
      </c>
      <c r="L70" s="30">
        <v>283</v>
      </c>
      <c r="M70" s="31">
        <f t="shared" si="55"/>
        <v>589</v>
      </c>
      <c r="N70" s="30">
        <v>66</v>
      </c>
      <c r="O70" s="30">
        <v>523</v>
      </c>
      <c r="P70" s="30">
        <v>2</v>
      </c>
      <c r="Q70" s="46">
        <f t="shared" si="49"/>
        <v>19.98587570621469</v>
      </c>
      <c r="R70" s="33">
        <f t="shared" si="50"/>
        <v>41.59604519774011</v>
      </c>
      <c r="S70" s="33">
        <f t="shared" si="51"/>
        <v>13.347457627118645</v>
      </c>
      <c r="T70" s="33">
        <f t="shared" si="52"/>
        <v>24.929378531073446</v>
      </c>
      <c r="U70" s="7" t="s">
        <v>212</v>
      </c>
    </row>
    <row r="71" spans="1:21" ht="17.25" customHeight="1">
      <c r="A71" s="82"/>
      <c r="Q71" s="46"/>
      <c r="R71" s="33"/>
      <c r="S71" s="33"/>
      <c r="T71" s="33"/>
      <c r="U71" s="28"/>
    </row>
    <row r="72" spans="1:21" ht="17.25" customHeight="1">
      <c r="A72" s="82" t="s">
        <v>204</v>
      </c>
      <c r="B72" s="31">
        <f>SUM(B73:B77)</f>
        <v>13513</v>
      </c>
      <c r="C72" s="31">
        <f>SUM(C73:C77)</f>
        <v>3155</v>
      </c>
      <c r="D72" s="31">
        <f>SUM(D73:D77)</f>
        <v>1391</v>
      </c>
      <c r="E72" s="31">
        <f>SUM(E73:E77)</f>
        <v>522</v>
      </c>
      <c r="F72" s="31">
        <f>SUM(F73:F77)</f>
        <v>1242</v>
      </c>
      <c r="G72" s="31">
        <f aca="true" t="shared" si="56" ref="G72:G77">SUM(H72:J72)</f>
        <v>1962</v>
      </c>
      <c r="H72" s="31">
        <f aca="true" t="shared" si="57" ref="H72:P72">SUM(H73:H77)</f>
        <v>1241</v>
      </c>
      <c r="I72" s="31">
        <f t="shared" si="57"/>
        <v>369</v>
      </c>
      <c r="J72" s="31">
        <f t="shared" si="57"/>
        <v>352</v>
      </c>
      <c r="K72" s="31">
        <f t="shared" si="57"/>
        <v>1815</v>
      </c>
      <c r="L72" s="31">
        <f t="shared" si="57"/>
        <v>1815</v>
      </c>
      <c r="M72" s="31">
        <f t="shared" si="57"/>
        <v>6573</v>
      </c>
      <c r="N72" s="31">
        <f t="shared" si="57"/>
        <v>987</v>
      </c>
      <c r="O72" s="31">
        <f t="shared" si="57"/>
        <v>5586</v>
      </c>
      <c r="P72" s="31">
        <f t="shared" si="57"/>
        <v>8</v>
      </c>
      <c r="Q72" s="46">
        <f aca="true" t="shared" si="58" ref="Q72:Q77">L72/B72*100</f>
        <v>13.431510397395103</v>
      </c>
      <c r="R72" s="33">
        <f aca="true" t="shared" si="59" ref="R72:R77">M72/B72*100</f>
        <v>48.64204839783912</v>
      </c>
      <c r="S72" s="33">
        <f aca="true" t="shared" si="60" ref="S72:S77">G72/B72*100</f>
        <v>14.519351735365943</v>
      </c>
      <c r="T72" s="33">
        <f aca="true" t="shared" si="61" ref="T72:T77">C72/B72*100</f>
        <v>23.34788721971435</v>
      </c>
      <c r="U72" s="28" t="s">
        <v>204</v>
      </c>
    </row>
    <row r="73" spans="1:21" ht="17.25" customHeight="1">
      <c r="A73" s="6" t="s">
        <v>213</v>
      </c>
      <c r="B73" s="30">
        <v>7121</v>
      </c>
      <c r="C73" s="31">
        <f>SUM(D73:F73)</f>
        <v>1733</v>
      </c>
      <c r="D73" s="30">
        <v>800</v>
      </c>
      <c r="E73" s="30">
        <v>281</v>
      </c>
      <c r="F73" s="30">
        <v>652</v>
      </c>
      <c r="G73" s="31">
        <f t="shared" si="56"/>
        <v>1227</v>
      </c>
      <c r="H73" s="30">
        <v>752</v>
      </c>
      <c r="I73" s="30">
        <v>226</v>
      </c>
      <c r="J73" s="30">
        <v>249</v>
      </c>
      <c r="K73" s="31">
        <f>L73</f>
        <v>423</v>
      </c>
      <c r="L73" s="30">
        <v>423</v>
      </c>
      <c r="M73" s="31">
        <f>SUM(N73:O73)</f>
        <v>3732</v>
      </c>
      <c r="N73" s="30">
        <v>616</v>
      </c>
      <c r="O73" s="30">
        <v>3116</v>
      </c>
      <c r="P73" s="30">
        <v>6</v>
      </c>
      <c r="Q73" s="46">
        <f t="shared" si="58"/>
        <v>5.940176941440809</v>
      </c>
      <c r="R73" s="33">
        <f t="shared" si="59"/>
        <v>52.40836961100969</v>
      </c>
      <c r="S73" s="33">
        <f t="shared" si="60"/>
        <v>17.230726021626175</v>
      </c>
      <c r="T73" s="33">
        <f t="shared" si="61"/>
        <v>24.33646959696672</v>
      </c>
      <c r="U73" s="7" t="s">
        <v>213</v>
      </c>
    </row>
    <row r="74" spans="1:21" ht="17.25" customHeight="1">
      <c r="A74" s="6" t="s">
        <v>214</v>
      </c>
      <c r="B74" s="30">
        <v>861</v>
      </c>
      <c r="C74" s="31">
        <f>SUM(D74:F74)</f>
        <v>190</v>
      </c>
      <c r="D74" s="30">
        <v>61</v>
      </c>
      <c r="E74" s="30">
        <v>40</v>
      </c>
      <c r="F74" s="30">
        <v>89</v>
      </c>
      <c r="G74" s="31">
        <f t="shared" si="56"/>
        <v>103</v>
      </c>
      <c r="H74" s="30">
        <v>71</v>
      </c>
      <c r="I74" s="30">
        <v>21</v>
      </c>
      <c r="J74" s="30">
        <v>11</v>
      </c>
      <c r="K74" s="31">
        <f>L74</f>
        <v>206</v>
      </c>
      <c r="L74" s="30">
        <v>206</v>
      </c>
      <c r="M74" s="31">
        <f>SUM(N74:O74)</f>
        <v>362</v>
      </c>
      <c r="N74" s="30">
        <v>44</v>
      </c>
      <c r="O74" s="30">
        <v>318</v>
      </c>
      <c r="P74" s="56" t="s">
        <v>0</v>
      </c>
      <c r="Q74" s="46">
        <f t="shared" si="58"/>
        <v>23.925667828106853</v>
      </c>
      <c r="R74" s="33">
        <f t="shared" si="59"/>
        <v>42.044134727061554</v>
      </c>
      <c r="S74" s="33">
        <f t="shared" si="60"/>
        <v>11.962833914053427</v>
      </c>
      <c r="T74" s="33">
        <f t="shared" si="61"/>
        <v>22.067363530778163</v>
      </c>
      <c r="U74" s="7" t="s">
        <v>214</v>
      </c>
    </row>
    <row r="75" spans="1:21" ht="17.25" customHeight="1">
      <c r="A75" s="6" t="s">
        <v>215</v>
      </c>
      <c r="B75" s="30">
        <v>1368</v>
      </c>
      <c r="C75" s="31">
        <f>SUM(D75:F75)</f>
        <v>279</v>
      </c>
      <c r="D75" s="30">
        <v>105</v>
      </c>
      <c r="E75" s="30">
        <v>44</v>
      </c>
      <c r="F75" s="30">
        <v>130</v>
      </c>
      <c r="G75" s="31">
        <f t="shared" si="56"/>
        <v>140</v>
      </c>
      <c r="H75" s="30">
        <v>95</v>
      </c>
      <c r="I75" s="30">
        <v>24</v>
      </c>
      <c r="J75" s="30">
        <v>21</v>
      </c>
      <c r="K75" s="31">
        <f>L75</f>
        <v>331</v>
      </c>
      <c r="L75" s="30">
        <v>331</v>
      </c>
      <c r="M75" s="31">
        <f>SUM(N75:O75)</f>
        <v>618</v>
      </c>
      <c r="N75" s="30">
        <v>82</v>
      </c>
      <c r="O75" s="30">
        <v>536</v>
      </c>
      <c r="P75" s="56" t="s">
        <v>0</v>
      </c>
      <c r="Q75" s="46">
        <f t="shared" si="58"/>
        <v>24.195906432748536</v>
      </c>
      <c r="R75" s="33">
        <f t="shared" si="59"/>
        <v>45.17543859649123</v>
      </c>
      <c r="S75" s="33">
        <f t="shared" si="60"/>
        <v>10.23391812865497</v>
      </c>
      <c r="T75" s="33">
        <f t="shared" si="61"/>
        <v>20.394736842105264</v>
      </c>
      <c r="U75" s="7" t="s">
        <v>215</v>
      </c>
    </row>
    <row r="76" spans="1:21" ht="17.25" customHeight="1">
      <c r="A76" s="6" t="s">
        <v>216</v>
      </c>
      <c r="B76" s="30">
        <v>2166</v>
      </c>
      <c r="C76" s="31">
        <f>SUM(D76:F76)</f>
        <v>434</v>
      </c>
      <c r="D76" s="30">
        <v>206</v>
      </c>
      <c r="E76" s="30">
        <v>69</v>
      </c>
      <c r="F76" s="30">
        <v>159</v>
      </c>
      <c r="G76" s="31">
        <f t="shared" si="56"/>
        <v>233</v>
      </c>
      <c r="H76" s="30">
        <v>149</v>
      </c>
      <c r="I76" s="30">
        <v>51</v>
      </c>
      <c r="J76" s="30">
        <v>33</v>
      </c>
      <c r="K76" s="31">
        <f>L76</f>
        <v>516</v>
      </c>
      <c r="L76" s="30">
        <v>516</v>
      </c>
      <c r="M76" s="31">
        <f>SUM(N76:O76)</f>
        <v>983</v>
      </c>
      <c r="N76" s="30">
        <v>131</v>
      </c>
      <c r="O76" s="30">
        <v>852</v>
      </c>
      <c r="P76" s="56" t="s">
        <v>0</v>
      </c>
      <c r="Q76" s="46">
        <f t="shared" si="58"/>
        <v>23.822714681440445</v>
      </c>
      <c r="R76" s="33">
        <f t="shared" si="59"/>
        <v>45.38319482917821</v>
      </c>
      <c r="S76" s="33">
        <f t="shared" si="60"/>
        <v>10.757156048014775</v>
      </c>
      <c r="T76" s="33">
        <f t="shared" si="61"/>
        <v>20.036934441366576</v>
      </c>
      <c r="U76" s="7" t="s">
        <v>216</v>
      </c>
    </row>
    <row r="77" spans="1:21" ht="17.25" customHeight="1">
      <c r="A77" s="6" t="s">
        <v>217</v>
      </c>
      <c r="B77" s="30">
        <v>1997</v>
      </c>
      <c r="C77" s="31">
        <f>SUM(D77:F77)</f>
        <v>519</v>
      </c>
      <c r="D77" s="30">
        <v>219</v>
      </c>
      <c r="E77" s="30">
        <v>88</v>
      </c>
      <c r="F77" s="30">
        <v>212</v>
      </c>
      <c r="G77" s="31">
        <f t="shared" si="56"/>
        <v>259</v>
      </c>
      <c r="H77" s="30">
        <v>174</v>
      </c>
      <c r="I77" s="30">
        <v>47</v>
      </c>
      <c r="J77" s="30">
        <v>38</v>
      </c>
      <c r="K77" s="31">
        <f>L77</f>
        <v>339</v>
      </c>
      <c r="L77" s="30">
        <v>339</v>
      </c>
      <c r="M77" s="31">
        <f>SUM(N77:O77)</f>
        <v>878</v>
      </c>
      <c r="N77" s="30">
        <v>114</v>
      </c>
      <c r="O77" s="30">
        <v>764</v>
      </c>
      <c r="P77" s="30">
        <v>2</v>
      </c>
      <c r="Q77" s="46">
        <f t="shared" si="58"/>
        <v>16.975463194792187</v>
      </c>
      <c r="R77" s="33">
        <f t="shared" si="59"/>
        <v>43.96594892338508</v>
      </c>
      <c r="S77" s="33">
        <f t="shared" si="60"/>
        <v>12.969454181271908</v>
      </c>
      <c r="T77" s="33">
        <f t="shared" si="61"/>
        <v>25.98898347521282</v>
      </c>
      <c r="U77" s="7" t="s">
        <v>217</v>
      </c>
    </row>
    <row r="78" spans="1:21" ht="17.25" customHeight="1">
      <c r="A78" s="6"/>
      <c r="Q78" s="46"/>
      <c r="R78" s="33"/>
      <c r="S78" s="33"/>
      <c r="T78" s="33"/>
      <c r="U78" s="7"/>
    </row>
    <row r="79" spans="1:21" ht="17.25" customHeight="1">
      <c r="A79" s="82" t="s">
        <v>205</v>
      </c>
      <c r="B79" s="31">
        <f>SUM(B80:B89)</f>
        <v>20190</v>
      </c>
      <c r="C79" s="31">
        <f>SUM(C80:C89)</f>
        <v>4235</v>
      </c>
      <c r="D79" s="31">
        <f>SUM(D80:D89)</f>
        <v>1702</v>
      </c>
      <c r="E79" s="31">
        <f>SUM(E80:E89)</f>
        <v>747</v>
      </c>
      <c r="F79" s="31">
        <f>SUM(F80:F89)</f>
        <v>1786</v>
      </c>
      <c r="G79" s="31">
        <f aca="true" t="shared" si="62" ref="G79:G89">SUM(H79:J79)</f>
        <v>2857</v>
      </c>
      <c r="H79" s="31">
        <f aca="true" t="shared" si="63" ref="H79:P79">SUM(H80:H89)</f>
        <v>1787</v>
      </c>
      <c r="I79" s="31">
        <f t="shared" si="63"/>
        <v>635</v>
      </c>
      <c r="J79" s="31">
        <f t="shared" si="63"/>
        <v>435</v>
      </c>
      <c r="K79" s="31">
        <f t="shared" si="63"/>
        <v>3157</v>
      </c>
      <c r="L79" s="31">
        <f t="shared" si="63"/>
        <v>3157</v>
      </c>
      <c r="M79" s="31">
        <f t="shared" si="63"/>
        <v>9931</v>
      </c>
      <c r="N79" s="31">
        <f t="shared" si="63"/>
        <v>1258</v>
      </c>
      <c r="O79" s="31">
        <f t="shared" si="63"/>
        <v>8673</v>
      </c>
      <c r="P79" s="31">
        <f t="shared" si="63"/>
        <v>10</v>
      </c>
      <c r="Q79" s="46">
        <f aca="true" t="shared" si="64" ref="Q79:Q89">L79/B79*100</f>
        <v>15.636453689945517</v>
      </c>
      <c r="R79" s="33">
        <f aca="true" t="shared" si="65" ref="R79:R89">M79/B79*100</f>
        <v>49.1877166914314</v>
      </c>
      <c r="S79" s="33">
        <f aca="true" t="shared" si="66" ref="S79:S89">G79/B79*100</f>
        <v>14.150569588905398</v>
      </c>
      <c r="T79" s="33">
        <f aca="true" t="shared" si="67" ref="T79:T89">C79/B79*100</f>
        <v>20.97573055968301</v>
      </c>
      <c r="U79" s="28" t="s">
        <v>205</v>
      </c>
    </row>
    <row r="80" spans="1:21" ht="17.25" customHeight="1">
      <c r="A80" s="6" t="s">
        <v>218</v>
      </c>
      <c r="B80" s="30">
        <v>3287</v>
      </c>
      <c r="C80" s="31">
        <f aca="true" t="shared" si="68" ref="C80:C89">SUM(D80:F80)</f>
        <v>840</v>
      </c>
      <c r="D80" s="30">
        <v>334</v>
      </c>
      <c r="E80" s="30">
        <v>128</v>
      </c>
      <c r="F80" s="30">
        <v>378</v>
      </c>
      <c r="G80" s="31">
        <f t="shared" si="62"/>
        <v>493</v>
      </c>
      <c r="H80" s="30">
        <v>331</v>
      </c>
      <c r="I80" s="30">
        <v>109</v>
      </c>
      <c r="J80" s="30">
        <v>53</v>
      </c>
      <c r="K80" s="31">
        <f aca="true" t="shared" si="69" ref="K80:K89">L80</f>
        <v>325</v>
      </c>
      <c r="L80" s="30">
        <v>325</v>
      </c>
      <c r="M80" s="31">
        <f aca="true" t="shared" si="70" ref="M80:M89">SUM(N80:O80)</f>
        <v>1628</v>
      </c>
      <c r="N80" s="30">
        <v>185</v>
      </c>
      <c r="O80" s="30">
        <v>1443</v>
      </c>
      <c r="P80" s="30">
        <v>1</v>
      </c>
      <c r="Q80" s="46">
        <f t="shared" si="64"/>
        <v>9.88743535138424</v>
      </c>
      <c r="R80" s="33">
        <f t="shared" si="65"/>
        <v>49.52844539093398</v>
      </c>
      <c r="S80" s="33">
        <f t="shared" si="66"/>
        <v>14.998478856099787</v>
      </c>
      <c r="T80" s="33">
        <f t="shared" si="67"/>
        <v>25.555217523577728</v>
      </c>
      <c r="U80" s="7" t="s">
        <v>218</v>
      </c>
    </row>
    <row r="81" spans="1:21" ht="17.25" customHeight="1">
      <c r="A81" s="6" t="s">
        <v>219</v>
      </c>
      <c r="B81" s="30">
        <v>3445</v>
      </c>
      <c r="C81" s="31">
        <f t="shared" si="68"/>
        <v>728</v>
      </c>
      <c r="D81" s="30">
        <v>316</v>
      </c>
      <c r="E81" s="30">
        <v>131</v>
      </c>
      <c r="F81" s="30">
        <v>281</v>
      </c>
      <c r="G81" s="31">
        <f t="shared" si="62"/>
        <v>548</v>
      </c>
      <c r="H81" s="30">
        <v>366</v>
      </c>
      <c r="I81" s="30">
        <v>106</v>
      </c>
      <c r="J81" s="30">
        <v>76</v>
      </c>
      <c r="K81" s="31">
        <f t="shared" si="69"/>
        <v>444</v>
      </c>
      <c r="L81" s="30">
        <v>444</v>
      </c>
      <c r="M81" s="31">
        <f t="shared" si="70"/>
        <v>1723</v>
      </c>
      <c r="N81" s="30">
        <v>218</v>
      </c>
      <c r="O81" s="30">
        <v>1505</v>
      </c>
      <c r="P81" s="30">
        <v>2</v>
      </c>
      <c r="Q81" s="46">
        <f t="shared" si="64"/>
        <v>12.88824383164006</v>
      </c>
      <c r="R81" s="33">
        <f t="shared" si="65"/>
        <v>50.01451378809869</v>
      </c>
      <c r="S81" s="33">
        <f t="shared" si="66"/>
        <v>15.90711175616836</v>
      </c>
      <c r="T81" s="33">
        <f t="shared" si="67"/>
        <v>21.132075471698116</v>
      </c>
      <c r="U81" s="7" t="s">
        <v>219</v>
      </c>
    </row>
    <row r="82" spans="1:21" ht="17.25" customHeight="1">
      <c r="A82" s="6" t="s">
        <v>220</v>
      </c>
      <c r="B82" s="30">
        <v>3548</v>
      </c>
      <c r="C82" s="31">
        <f t="shared" si="68"/>
        <v>724</v>
      </c>
      <c r="D82" s="30">
        <v>293</v>
      </c>
      <c r="E82" s="30">
        <v>96</v>
      </c>
      <c r="F82" s="30">
        <v>335</v>
      </c>
      <c r="G82" s="31">
        <f t="shared" si="62"/>
        <v>529</v>
      </c>
      <c r="H82" s="30">
        <v>317</v>
      </c>
      <c r="I82" s="30">
        <v>111</v>
      </c>
      <c r="J82" s="30">
        <v>101</v>
      </c>
      <c r="K82" s="31">
        <f t="shared" si="69"/>
        <v>299</v>
      </c>
      <c r="L82" s="30">
        <v>299</v>
      </c>
      <c r="M82" s="31">
        <f t="shared" si="70"/>
        <v>1989</v>
      </c>
      <c r="N82" s="30">
        <v>243</v>
      </c>
      <c r="O82" s="30">
        <v>1746</v>
      </c>
      <c r="P82" s="30">
        <v>7</v>
      </c>
      <c r="Q82" s="46">
        <f t="shared" si="64"/>
        <v>8.42728297632469</v>
      </c>
      <c r="R82" s="33">
        <f t="shared" si="65"/>
        <v>56.05975197294251</v>
      </c>
      <c r="S82" s="33">
        <f t="shared" si="66"/>
        <v>14.909808342728297</v>
      </c>
      <c r="T82" s="33">
        <f t="shared" si="67"/>
        <v>20.40586245772266</v>
      </c>
      <c r="U82" s="7" t="s">
        <v>220</v>
      </c>
    </row>
    <row r="83" spans="1:21" ht="17.25" customHeight="1">
      <c r="A83" s="6" t="s">
        <v>221</v>
      </c>
      <c r="B83" s="30">
        <v>2820</v>
      </c>
      <c r="C83" s="31">
        <f t="shared" si="68"/>
        <v>634</v>
      </c>
      <c r="D83" s="30">
        <v>268</v>
      </c>
      <c r="E83" s="30">
        <v>103</v>
      </c>
      <c r="F83" s="30">
        <v>263</v>
      </c>
      <c r="G83" s="31">
        <f t="shared" si="62"/>
        <v>426</v>
      </c>
      <c r="H83" s="30">
        <v>288</v>
      </c>
      <c r="I83" s="30">
        <v>82</v>
      </c>
      <c r="J83" s="30">
        <v>56</v>
      </c>
      <c r="K83" s="31">
        <f t="shared" si="69"/>
        <v>50</v>
      </c>
      <c r="L83" s="30">
        <v>50</v>
      </c>
      <c r="M83" s="31">
        <f t="shared" si="70"/>
        <v>1710</v>
      </c>
      <c r="N83" s="30">
        <v>206</v>
      </c>
      <c r="O83" s="30">
        <v>1504</v>
      </c>
      <c r="P83" s="56" t="s">
        <v>0</v>
      </c>
      <c r="Q83" s="46">
        <f t="shared" si="64"/>
        <v>1.773049645390071</v>
      </c>
      <c r="R83" s="33">
        <f t="shared" si="65"/>
        <v>60.63829787234043</v>
      </c>
      <c r="S83" s="33">
        <f t="shared" si="66"/>
        <v>15.106382978723405</v>
      </c>
      <c r="T83" s="33">
        <f t="shared" si="67"/>
        <v>22.4822695035461</v>
      </c>
      <c r="U83" s="7" t="s">
        <v>221</v>
      </c>
    </row>
    <row r="84" spans="1:21" ht="17.25" customHeight="1">
      <c r="A84" s="6" t="s">
        <v>222</v>
      </c>
      <c r="B84" s="30">
        <v>685</v>
      </c>
      <c r="C84" s="31">
        <f t="shared" si="68"/>
        <v>86</v>
      </c>
      <c r="D84" s="30">
        <v>31</v>
      </c>
      <c r="E84" s="30">
        <v>28</v>
      </c>
      <c r="F84" s="30">
        <v>27</v>
      </c>
      <c r="G84" s="31">
        <f t="shared" si="62"/>
        <v>44</v>
      </c>
      <c r="H84" s="30">
        <v>29</v>
      </c>
      <c r="I84" s="30">
        <v>8</v>
      </c>
      <c r="J84" s="30">
        <v>7</v>
      </c>
      <c r="K84" s="31">
        <f t="shared" si="69"/>
        <v>435</v>
      </c>
      <c r="L84" s="30">
        <v>435</v>
      </c>
      <c r="M84" s="31">
        <f t="shared" si="70"/>
        <v>120</v>
      </c>
      <c r="N84" s="30">
        <v>25</v>
      </c>
      <c r="O84" s="30">
        <v>95</v>
      </c>
      <c r="P84" s="56" t="s">
        <v>0</v>
      </c>
      <c r="Q84" s="46">
        <f t="shared" si="64"/>
        <v>63.503649635036496</v>
      </c>
      <c r="R84" s="33">
        <f t="shared" si="65"/>
        <v>17.51824817518248</v>
      </c>
      <c r="S84" s="33">
        <f t="shared" si="66"/>
        <v>6.423357664233577</v>
      </c>
      <c r="T84" s="33">
        <f t="shared" si="67"/>
        <v>12.554744525547445</v>
      </c>
      <c r="U84" s="7" t="s">
        <v>222</v>
      </c>
    </row>
    <row r="85" spans="1:21" ht="17.25" customHeight="1">
      <c r="A85" s="6" t="s">
        <v>223</v>
      </c>
      <c r="B85" s="30">
        <v>931</v>
      </c>
      <c r="C85" s="31">
        <f t="shared" si="68"/>
        <v>137</v>
      </c>
      <c r="D85" s="30">
        <v>37</v>
      </c>
      <c r="E85" s="30">
        <v>33</v>
      </c>
      <c r="F85" s="30">
        <v>67</v>
      </c>
      <c r="G85" s="31">
        <f t="shared" si="62"/>
        <v>71</v>
      </c>
      <c r="H85" s="30">
        <v>44</v>
      </c>
      <c r="I85" s="30">
        <v>18</v>
      </c>
      <c r="J85" s="30">
        <v>9</v>
      </c>
      <c r="K85" s="31">
        <f t="shared" si="69"/>
        <v>504</v>
      </c>
      <c r="L85" s="30">
        <v>504</v>
      </c>
      <c r="M85" s="31">
        <f t="shared" si="70"/>
        <v>219</v>
      </c>
      <c r="N85" s="30">
        <v>37</v>
      </c>
      <c r="O85" s="30">
        <v>182</v>
      </c>
      <c r="P85" s="56" t="s">
        <v>0</v>
      </c>
      <c r="Q85" s="46">
        <f t="shared" si="64"/>
        <v>54.13533834586466</v>
      </c>
      <c r="R85" s="33">
        <f t="shared" si="65"/>
        <v>23.523093447905477</v>
      </c>
      <c r="S85" s="33">
        <f t="shared" si="66"/>
        <v>7.626208378088077</v>
      </c>
      <c r="T85" s="33">
        <f t="shared" si="67"/>
        <v>14.715359828141782</v>
      </c>
      <c r="U85" s="7" t="s">
        <v>223</v>
      </c>
    </row>
    <row r="86" spans="1:21" ht="17.25" customHeight="1">
      <c r="A86" s="6" t="s">
        <v>224</v>
      </c>
      <c r="B86" s="30">
        <v>1236</v>
      </c>
      <c r="C86" s="31">
        <f t="shared" si="68"/>
        <v>265</v>
      </c>
      <c r="D86" s="30">
        <v>112</v>
      </c>
      <c r="E86" s="30">
        <v>42</v>
      </c>
      <c r="F86" s="30">
        <v>111</v>
      </c>
      <c r="G86" s="31">
        <f t="shared" si="62"/>
        <v>185</v>
      </c>
      <c r="H86" s="30">
        <v>103</v>
      </c>
      <c r="I86" s="30">
        <v>37</v>
      </c>
      <c r="J86" s="30">
        <v>45</v>
      </c>
      <c r="K86" s="31">
        <f t="shared" si="69"/>
        <v>233</v>
      </c>
      <c r="L86" s="30">
        <v>233</v>
      </c>
      <c r="M86" s="31">
        <f t="shared" si="70"/>
        <v>553</v>
      </c>
      <c r="N86" s="30">
        <v>97</v>
      </c>
      <c r="O86" s="30">
        <v>456</v>
      </c>
      <c r="P86" s="56" t="s">
        <v>0</v>
      </c>
      <c r="Q86" s="46">
        <f t="shared" si="64"/>
        <v>18.851132686084142</v>
      </c>
      <c r="R86" s="33">
        <f t="shared" si="65"/>
        <v>44.74110032362459</v>
      </c>
      <c r="S86" s="33">
        <f t="shared" si="66"/>
        <v>14.967637540453074</v>
      </c>
      <c r="T86" s="33">
        <f t="shared" si="67"/>
        <v>21.44012944983819</v>
      </c>
      <c r="U86" s="7" t="s">
        <v>224</v>
      </c>
    </row>
    <row r="87" spans="1:21" ht="17.25" customHeight="1">
      <c r="A87" s="6" t="s">
        <v>225</v>
      </c>
      <c r="B87" s="30">
        <v>722</v>
      </c>
      <c r="C87" s="31">
        <f t="shared" si="68"/>
        <v>175</v>
      </c>
      <c r="D87" s="30">
        <v>59</v>
      </c>
      <c r="E87" s="30">
        <v>28</v>
      </c>
      <c r="F87" s="30">
        <v>88</v>
      </c>
      <c r="G87" s="31">
        <f t="shared" si="62"/>
        <v>84</v>
      </c>
      <c r="H87" s="30">
        <v>39</v>
      </c>
      <c r="I87" s="30">
        <v>32</v>
      </c>
      <c r="J87" s="30">
        <v>13</v>
      </c>
      <c r="K87" s="31">
        <f t="shared" si="69"/>
        <v>84</v>
      </c>
      <c r="L87" s="30">
        <v>84</v>
      </c>
      <c r="M87" s="31">
        <f t="shared" si="70"/>
        <v>379</v>
      </c>
      <c r="N87" s="30">
        <v>72</v>
      </c>
      <c r="O87" s="30">
        <v>307</v>
      </c>
      <c r="P87" s="56" t="s">
        <v>0</v>
      </c>
      <c r="Q87" s="46">
        <f t="shared" si="64"/>
        <v>11.634349030470915</v>
      </c>
      <c r="R87" s="33">
        <f t="shared" si="65"/>
        <v>52.49307479224377</v>
      </c>
      <c r="S87" s="33">
        <f t="shared" si="66"/>
        <v>11.634349030470915</v>
      </c>
      <c r="T87" s="33">
        <f t="shared" si="67"/>
        <v>24.238227146814403</v>
      </c>
      <c r="U87" s="7" t="s">
        <v>225</v>
      </c>
    </row>
    <row r="88" spans="1:21" ht="17.25" customHeight="1">
      <c r="A88" s="6" t="s">
        <v>226</v>
      </c>
      <c r="B88" s="30">
        <v>701</v>
      </c>
      <c r="C88" s="31">
        <f t="shared" si="68"/>
        <v>168</v>
      </c>
      <c r="D88" s="30">
        <v>62</v>
      </c>
      <c r="E88" s="30">
        <v>58</v>
      </c>
      <c r="F88" s="30">
        <v>48</v>
      </c>
      <c r="G88" s="31">
        <f t="shared" si="62"/>
        <v>109</v>
      </c>
      <c r="H88" s="30">
        <v>58</v>
      </c>
      <c r="I88" s="30">
        <v>21</v>
      </c>
      <c r="J88" s="30">
        <v>30</v>
      </c>
      <c r="K88" s="31">
        <f t="shared" si="69"/>
        <v>128</v>
      </c>
      <c r="L88" s="30">
        <v>128</v>
      </c>
      <c r="M88" s="31">
        <f t="shared" si="70"/>
        <v>296</v>
      </c>
      <c r="N88" s="30">
        <v>46</v>
      </c>
      <c r="O88" s="30">
        <v>250</v>
      </c>
      <c r="P88" s="56" t="s">
        <v>0</v>
      </c>
      <c r="Q88" s="46">
        <f t="shared" si="64"/>
        <v>18.25962910128388</v>
      </c>
      <c r="R88" s="33">
        <f t="shared" si="65"/>
        <v>42.22539229671897</v>
      </c>
      <c r="S88" s="33">
        <f t="shared" si="66"/>
        <v>15.549215406562054</v>
      </c>
      <c r="T88" s="33">
        <f t="shared" si="67"/>
        <v>23.96576319543509</v>
      </c>
      <c r="U88" s="7" t="s">
        <v>226</v>
      </c>
    </row>
    <row r="89" spans="1:21" ht="17.25" customHeight="1">
      <c r="A89" s="6" t="s">
        <v>227</v>
      </c>
      <c r="B89" s="30">
        <v>2815</v>
      </c>
      <c r="C89" s="31">
        <f t="shared" si="68"/>
        <v>478</v>
      </c>
      <c r="D89" s="30">
        <v>190</v>
      </c>
      <c r="E89" s="30">
        <v>100</v>
      </c>
      <c r="F89" s="30">
        <v>188</v>
      </c>
      <c r="G89" s="31">
        <f t="shared" si="62"/>
        <v>368</v>
      </c>
      <c r="H89" s="30">
        <v>212</v>
      </c>
      <c r="I89" s="30">
        <v>111</v>
      </c>
      <c r="J89" s="30">
        <v>45</v>
      </c>
      <c r="K89" s="31">
        <f t="shared" si="69"/>
        <v>655</v>
      </c>
      <c r="L89" s="30">
        <v>655</v>
      </c>
      <c r="M89" s="31">
        <f t="shared" si="70"/>
        <v>1314</v>
      </c>
      <c r="N89" s="30">
        <v>129</v>
      </c>
      <c r="O89" s="30">
        <v>1185</v>
      </c>
      <c r="P89" s="56" t="s">
        <v>0</v>
      </c>
      <c r="Q89" s="46">
        <f t="shared" si="64"/>
        <v>23.26820603907638</v>
      </c>
      <c r="R89" s="33">
        <f t="shared" si="65"/>
        <v>46.6785079928952</v>
      </c>
      <c r="S89" s="33">
        <f t="shared" si="66"/>
        <v>13.072824156305508</v>
      </c>
      <c r="T89" s="33">
        <f t="shared" si="67"/>
        <v>16.980461811722915</v>
      </c>
      <c r="U89" s="7" t="s">
        <v>227</v>
      </c>
    </row>
    <row r="90" spans="1:21" ht="17.25" customHeight="1">
      <c r="A90" s="10"/>
      <c r="Q90" s="46"/>
      <c r="R90" s="33"/>
      <c r="S90" s="33"/>
      <c r="T90" s="33"/>
      <c r="U90" s="11"/>
    </row>
    <row r="91" spans="1:21" ht="17.25" customHeight="1">
      <c r="A91" s="82" t="s">
        <v>206</v>
      </c>
      <c r="B91" s="31">
        <f>SUM(B92:B94)</f>
        <v>8376</v>
      </c>
      <c r="C91" s="31">
        <f>SUM(C92:C94)</f>
        <v>1899</v>
      </c>
      <c r="D91" s="31">
        <f>SUM(D92:D94)</f>
        <v>798</v>
      </c>
      <c r="E91" s="31">
        <f>SUM(E92:E94)</f>
        <v>288</v>
      </c>
      <c r="F91" s="31">
        <f>SUM(F92:F94)</f>
        <v>813</v>
      </c>
      <c r="G91" s="31">
        <f>SUM(H91:J91)</f>
        <v>1304</v>
      </c>
      <c r="H91" s="31">
        <f aca="true" t="shared" si="71" ref="H91:P91">SUM(H92:H94)</f>
        <v>925</v>
      </c>
      <c r="I91" s="31">
        <f t="shared" si="71"/>
        <v>228</v>
      </c>
      <c r="J91" s="31">
        <f t="shared" si="71"/>
        <v>151</v>
      </c>
      <c r="K91" s="31">
        <f t="shared" si="71"/>
        <v>1191</v>
      </c>
      <c r="L91" s="31">
        <f t="shared" si="71"/>
        <v>1191</v>
      </c>
      <c r="M91" s="31">
        <f t="shared" si="71"/>
        <v>3961</v>
      </c>
      <c r="N91" s="31">
        <f t="shared" si="71"/>
        <v>505</v>
      </c>
      <c r="O91" s="31">
        <f t="shared" si="71"/>
        <v>3456</v>
      </c>
      <c r="P91" s="31">
        <f t="shared" si="71"/>
        <v>21</v>
      </c>
      <c r="Q91" s="46">
        <f>L91/B91*100</f>
        <v>14.21919770773639</v>
      </c>
      <c r="R91" s="33">
        <f>M91/B91*100</f>
        <v>47.289875835721105</v>
      </c>
      <c r="S91" s="33">
        <f>G91/B91*100</f>
        <v>15.56829035339064</v>
      </c>
      <c r="T91" s="33">
        <f>C91/B91*100</f>
        <v>22.671919770773638</v>
      </c>
      <c r="U91" s="28" t="s">
        <v>206</v>
      </c>
    </row>
    <row r="92" spans="1:21" ht="17.25" customHeight="1">
      <c r="A92" s="6" t="s">
        <v>228</v>
      </c>
      <c r="B92" s="30">
        <v>2219</v>
      </c>
      <c r="C92" s="31">
        <f>SUM(D92:F92)</f>
        <v>526</v>
      </c>
      <c r="D92" s="30">
        <v>240</v>
      </c>
      <c r="E92" s="30">
        <v>78</v>
      </c>
      <c r="F92" s="30">
        <v>208</v>
      </c>
      <c r="G92" s="31">
        <f>SUM(H92:J92)</f>
        <v>312</v>
      </c>
      <c r="H92" s="30">
        <v>227</v>
      </c>
      <c r="I92" s="30">
        <v>52</v>
      </c>
      <c r="J92" s="30">
        <v>33</v>
      </c>
      <c r="K92" s="31">
        <f>L92</f>
        <v>406</v>
      </c>
      <c r="L92" s="30">
        <v>406</v>
      </c>
      <c r="M92" s="31">
        <f>SUM(N92:O92)</f>
        <v>971</v>
      </c>
      <c r="N92" s="30">
        <v>125</v>
      </c>
      <c r="O92" s="30">
        <v>846</v>
      </c>
      <c r="P92" s="30">
        <v>4</v>
      </c>
      <c r="Q92" s="46">
        <f>L92/B92*100</f>
        <v>18.29652996845426</v>
      </c>
      <c r="R92" s="33">
        <f>M92/B92*100</f>
        <v>43.758449752140606</v>
      </c>
      <c r="S92" s="33">
        <f>G92/B92*100</f>
        <v>14.060387561964848</v>
      </c>
      <c r="T92" s="33">
        <f>C92/B92*100</f>
        <v>23.704371338440737</v>
      </c>
      <c r="U92" s="7" t="s">
        <v>228</v>
      </c>
    </row>
    <row r="93" spans="1:21" ht="17.25" customHeight="1">
      <c r="A93" s="6" t="s">
        <v>229</v>
      </c>
      <c r="B93" s="30">
        <v>1616</v>
      </c>
      <c r="C93" s="31">
        <f>SUM(D93:F93)</f>
        <v>336</v>
      </c>
      <c r="D93" s="30">
        <v>139</v>
      </c>
      <c r="E93" s="30">
        <v>50</v>
      </c>
      <c r="F93" s="30">
        <v>147</v>
      </c>
      <c r="G93" s="31">
        <f>SUM(H93:J93)</f>
        <v>182</v>
      </c>
      <c r="H93" s="30">
        <v>126</v>
      </c>
      <c r="I93" s="30">
        <v>39</v>
      </c>
      <c r="J93" s="30">
        <v>17</v>
      </c>
      <c r="K93" s="31">
        <f>L93</f>
        <v>364</v>
      </c>
      <c r="L93" s="30">
        <v>364</v>
      </c>
      <c r="M93" s="31">
        <f>SUM(N93:O93)</f>
        <v>731</v>
      </c>
      <c r="N93" s="30">
        <v>103</v>
      </c>
      <c r="O93" s="30">
        <v>628</v>
      </c>
      <c r="P93" s="30">
        <v>3</v>
      </c>
      <c r="Q93" s="46">
        <f>L93/B93*100</f>
        <v>22.524752475247524</v>
      </c>
      <c r="R93" s="33">
        <f>M93/B93*100</f>
        <v>45.23514851485149</v>
      </c>
      <c r="S93" s="33">
        <f>G93/B93*100</f>
        <v>11.262376237623762</v>
      </c>
      <c r="T93" s="33">
        <f>C93/B93*100</f>
        <v>20.792079207920793</v>
      </c>
      <c r="U93" s="7" t="s">
        <v>229</v>
      </c>
    </row>
    <row r="94" spans="1:21" ht="17.25" customHeight="1">
      <c r="A94" s="6" t="s">
        <v>230</v>
      </c>
      <c r="B94" s="30">
        <v>4541</v>
      </c>
      <c r="C94" s="31">
        <f>SUM(D94:F94)</f>
        <v>1037</v>
      </c>
      <c r="D94" s="30">
        <v>419</v>
      </c>
      <c r="E94" s="30">
        <v>160</v>
      </c>
      <c r="F94" s="30">
        <v>458</v>
      </c>
      <c r="G94" s="31">
        <f>SUM(H94:J94)</f>
        <v>810</v>
      </c>
      <c r="H94" s="30">
        <v>572</v>
      </c>
      <c r="I94" s="30">
        <v>137</v>
      </c>
      <c r="J94" s="30">
        <v>101</v>
      </c>
      <c r="K94" s="31">
        <f>L94</f>
        <v>421</v>
      </c>
      <c r="L94" s="30">
        <v>421</v>
      </c>
      <c r="M94" s="31">
        <f>SUM(N94:O94)</f>
        <v>2259</v>
      </c>
      <c r="N94" s="30">
        <v>277</v>
      </c>
      <c r="O94" s="30">
        <v>1982</v>
      </c>
      <c r="P94" s="30">
        <v>14</v>
      </c>
      <c r="Q94" s="46">
        <f>L94/B94*100</f>
        <v>9.271085663950672</v>
      </c>
      <c r="R94" s="33">
        <f>M94/B94*100</f>
        <v>49.746751816780446</v>
      </c>
      <c r="S94" s="33">
        <f>G94/B94*100</f>
        <v>17.837480731116496</v>
      </c>
      <c r="T94" s="33">
        <f>C94/B94*100</f>
        <v>22.83637965205902</v>
      </c>
      <c r="U94" s="7" t="s">
        <v>230</v>
      </c>
    </row>
    <row r="95" spans="1:21" ht="17.25" customHeight="1">
      <c r="A95" s="82"/>
      <c r="Q95" s="46"/>
      <c r="R95" s="33"/>
      <c r="S95" s="33"/>
      <c r="T95" s="33"/>
      <c r="U95" s="28"/>
    </row>
    <row r="96" spans="1:21" ht="17.25" customHeight="1">
      <c r="A96" s="82" t="s">
        <v>231</v>
      </c>
      <c r="B96" s="31">
        <f>SUM(B97:B99)</f>
        <v>5970</v>
      </c>
      <c r="C96" s="31">
        <f>SUM(C97:C99)</f>
        <v>1245</v>
      </c>
      <c r="D96" s="31">
        <f>SUM(D97:D99)</f>
        <v>484</v>
      </c>
      <c r="E96" s="31">
        <f>SUM(E97:E99)</f>
        <v>206</v>
      </c>
      <c r="F96" s="31">
        <f>SUM(F97:F99)</f>
        <v>555</v>
      </c>
      <c r="G96" s="31">
        <f>SUM(H96:J96)</f>
        <v>794</v>
      </c>
      <c r="H96" s="31">
        <f aca="true" t="shared" si="72" ref="H96:P96">SUM(H97:H99)</f>
        <v>559</v>
      </c>
      <c r="I96" s="31">
        <f t="shared" si="72"/>
        <v>171</v>
      </c>
      <c r="J96" s="31">
        <f t="shared" si="72"/>
        <v>64</v>
      </c>
      <c r="K96" s="31">
        <f t="shared" si="72"/>
        <v>1467</v>
      </c>
      <c r="L96" s="31">
        <f t="shared" si="72"/>
        <v>1467</v>
      </c>
      <c r="M96" s="31">
        <f t="shared" si="72"/>
        <v>2457</v>
      </c>
      <c r="N96" s="31">
        <f t="shared" si="72"/>
        <v>343</v>
      </c>
      <c r="O96" s="31">
        <f t="shared" si="72"/>
        <v>2114</v>
      </c>
      <c r="P96" s="31">
        <f t="shared" si="72"/>
        <v>7</v>
      </c>
      <c r="Q96" s="46">
        <f>L96/B96*100</f>
        <v>24.57286432160804</v>
      </c>
      <c r="R96" s="33">
        <f>M96/B96*100</f>
        <v>41.15577889447236</v>
      </c>
      <c r="S96" s="33">
        <f>G96/B96*100</f>
        <v>13.299832495812394</v>
      </c>
      <c r="T96" s="33">
        <f>C96/B96*100</f>
        <v>20.85427135678392</v>
      </c>
      <c r="U96" s="28" t="s">
        <v>231</v>
      </c>
    </row>
    <row r="97" spans="1:21" ht="17.25" customHeight="1">
      <c r="A97" s="6" t="s">
        <v>232</v>
      </c>
      <c r="B97" s="30">
        <v>2014</v>
      </c>
      <c r="C97" s="31">
        <f>SUM(D97:F97)</f>
        <v>462</v>
      </c>
      <c r="D97" s="30">
        <v>182</v>
      </c>
      <c r="E97" s="30">
        <v>69</v>
      </c>
      <c r="F97" s="30">
        <v>211</v>
      </c>
      <c r="G97" s="31">
        <f>SUM(H97:J97)</f>
        <v>326</v>
      </c>
      <c r="H97" s="30">
        <v>212</v>
      </c>
      <c r="I97" s="30">
        <v>87</v>
      </c>
      <c r="J97" s="30">
        <v>27</v>
      </c>
      <c r="K97" s="31">
        <f>L97</f>
        <v>383</v>
      </c>
      <c r="L97" s="30">
        <v>383</v>
      </c>
      <c r="M97" s="31">
        <f>SUM(N97:O97)</f>
        <v>840</v>
      </c>
      <c r="N97" s="30">
        <v>103</v>
      </c>
      <c r="O97" s="30">
        <v>737</v>
      </c>
      <c r="P97" s="30">
        <v>3</v>
      </c>
      <c r="Q97" s="46">
        <f>L97/B97*100</f>
        <v>19.016881827209534</v>
      </c>
      <c r="R97" s="33">
        <f>M97/B97*100</f>
        <v>41.70804369414101</v>
      </c>
      <c r="S97" s="33">
        <f>G97/B97*100</f>
        <v>16.186693147964252</v>
      </c>
      <c r="T97" s="33">
        <f>C97/B97*100</f>
        <v>22.93942403177756</v>
      </c>
      <c r="U97" s="7" t="s">
        <v>232</v>
      </c>
    </row>
    <row r="98" spans="1:21" ht="17.25" customHeight="1">
      <c r="A98" s="6" t="s">
        <v>233</v>
      </c>
      <c r="B98" s="30">
        <v>2693</v>
      </c>
      <c r="C98" s="31">
        <f>SUM(D98:F98)</f>
        <v>582</v>
      </c>
      <c r="D98" s="30">
        <v>239</v>
      </c>
      <c r="E98" s="30">
        <v>105</v>
      </c>
      <c r="F98" s="30">
        <v>238</v>
      </c>
      <c r="G98" s="31">
        <f>SUM(H98:J98)</f>
        <v>360</v>
      </c>
      <c r="H98" s="30">
        <v>262</v>
      </c>
      <c r="I98" s="30">
        <v>72</v>
      </c>
      <c r="J98" s="30">
        <v>26</v>
      </c>
      <c r="K98" s="31">
        <f>L98</f>
        <v>675</v>
      </c>
      <c r="L98" s="30">
        <v>675</v>
      </c>
      <c r="M98" s="31">
        <f>SUM(N98:O98)</f>
        <v>1076</v>
      </c>
      <c r="N98" s="30">
        <v>154</v>
      </c>
      <c r="O98" s="30">
        <v>922</v>
      </c>
      <c r="P98" s="56" t="s">
        <v>0</v>
      </c>
      <c r="Q98" s="46">
        <f>L98/B98*100</f>
        <v>25.06498329001114</v>
      </c>
      <c r="R98" s="33">
        <f>M98/B98*100</f>
        <v>39.955440029706644</v>
      </c>
      <c r="S98" s="33">
        <f>G98/B98*100</f>
        <v>13.367991088005942</v>
      </c>
      <c r="T98" s="33">
        <f>C98/B98*100</f>
        <v>21.61158559227627</v>
      </c>
      <c r="U98" s="7" t="s">
        <v>233</v>
      </c>
    </row>
    <row r="99" spans="1:21" ht="17.25" customHeight="1">
      <c r="A99" s="6" t="s">
        <v>234</v>
      </c>
      <c r="B99" s="30">
        <v>1263</v>
      </c>
      <c r="C99" s="31">
        <f>SUM(D99:F99)</f>
        <v>201</v>
      </c>
      <c r="D99" s="30">
        <v>63</v>
      </c>
      <c r="E99" s="30">
        <v>32</v>
      </c>
      <c r="F99" s="30">
        <v>106</v>
      </c>
      <c r="G99" s="31">
        <f>SUM(H99:J99)</f>
        <v>108</v>
      </c>
      <c r="H99" s="30">
        <v>85</v>
      </c>
      <c r="I99" s="30">
        <v>12</v>
      </c>
      <c r="J99" s="30">
        <v>11</v>
      </c>
      <c r="K99" s="31">
        <f>L99</f>
        <v>409</v>
      </c>
      <c r="L99" s="30">
        <v>409</v>
      </c>
      <c r="M99" s="31">
        <f>SUM(N99:O99)</f>
        <v>541</v>
      </c>
      <c r="N99" s="30">
        <v>86</v>
      </c>
      <c r="O99" s="30">
        <v>455</v>
      </c>
      <c r="P99" s="30">
        <v>4</v>
      </c>
      <c r="Q99" s="46">
        <f>L99/B99*100</f>
        <v>32.38321456848773</v>
      </c>
      <c r="R99" s="33">
        <f>M99/B99*100</f>
        <v>42.834520981789396</v>
      </c>
      <c r="S99" s="33">
        <f>G99/B99*100</f>
        <v>8.551068883610451</v>
      </c>
      <c r="T99" s="33">
        <f>C99/B99*100</f>
        <v>15.914489311163896</v>
      </c>
      <c r="U99" s="7" t="s">
        <v>234</v>
      </c>
    </row>
    <row r="100" spans="1:21" ht="17.25" customHeight="1">
      <c r="A100" s="82"/>
      <c r="Q100" s="46"/>
      <c r="R100" s="33"/>
      <c r="S100" s="33"/>
      <c r="T100" s="33"/>
      <c r="U100" s="28"/>
    </row>
    <row r="101" spans="1:21" ht="17.25" customHeight="1">
      <c r="A101" s="82" t="s">
        <v>235</v>
      </c>
      <c r="B101" s="31">
        <f>SUM(B102:B103)</f>
        <v>4357</v>
      </c>
      <c r="C101" s="31">
        <f>SUM(C102:C103)</f>
        <v>974</v>
      </c>
      <c r="D101" s="31">
        <f>SUM(D102:D103)</f>
        <v>350</v>
      </c>
      <c r="E101" s="31">
        <f>SUM(E102:E103)</f>
        <v>179</v>
      </c>
      <c r="F101" s="31">
        <f>SUM(F102:F103)</f>
        <v>445</v>
      </c>
      <c r="G101" s="31">
        <f>SUM(H101:J101)</f>
        <v>715</v>
      </c>
      <c r="H101" s="31">
        <f aca="true" t="shared" si="73" ref="H101:P101">SUM(H102:H103)</f>
        <v>482</v>
      </c>
      <c r="I101" s="31">
        <f t="shared" si="73"/>
        <v>190</v>
      </c>
      <c r="J101" s="31">
        <f t="shared" si="73"/>
        <v>43</v>
      </c>
      <c r="K101" s="31">
        <f t="shared" si="73"/>
        <v>325</v>
      </c>
      <c r="L101" s="31">
        <f t="shared" si="73"/>
        <v>325</v>
      </c>
      <c r="M101" s="31">
        <f t="shared" si="73"/>
        <v>2340</v>
      </c>
      <c r="N101" s="31">
        <f t="shared" si="73"/>
        <v>274</v>
      </c>
      <c r="O101" s="31">
        <f t="shared" si="73"/>
        <v>2066</v>
      </c>
      <c r="P101" s="31">
        <f t="shared" si="73"/>
        <v>3</v>
      </c>
      <c r="Q101" s="46">
        <f>L101/B101*100</f>
        <v>7.459260959375717</v>
      </c>
      <c r="R101" s="33">
        <f>M101/B101*100</f>
        <v>53.706678907505164</v>
      </c>
      <c r="S101" s="33">
        <f>G101/B101*100</f>
        <v>16.410374110626577</v>
      </c>
      <c r="T101" s="33">
        <f>C101/B101*100</f>
        <v>22.354831305944455</v>
      </c>
      <c r="U101" s="28" t="s">
        <v>235</v>
      </c>
    </row>
    <row r="102" spans="1:21" ht="17.25" customHeight="1">
      <c r="A102" s="6" t="s">
        <v>236</v>
      </c>
      <c r="B102" s="30">
        <v>743</v>
      </c>
      <c r="C102" s="31">
        <f>SUM(D102:F102)</f>
        <v>156</v>
      </c>
      <c r="D102" s="30">
        <v>44</v>
      </c>
      <c r="E102" s="30">
        <v>36</v>
      </c>
      <c r="F102" s="30">
        <v>76</v>
      </c>
      <c r="G102" s="31">
        <f>SUM(H102:J102)</f>
        <v>106</v>
      </c>
      <c r="H102" s="30">
        <v>65</v>
      </c>
      <c r="I102" s="30">
        <v>35</v>
      </c>
      <c r="J102" s="30">
        <v>6</v>
      </c>
      <c r="K102" s="31">
        <f>L102</f>
        <v>111</v>
      </c>
      <c r="L102" s="30">
        <v>111</v>
      </c>
      <c r="M102" s="31">
        <f>SUM(N102:O102)</f>
        <v>370</v>
      </c>
      <c r="N102" s="30">
        <v>47</v>
      </c>
      <c r="O102" s="30">
        <v>323</v>
      </c>
      <c r="P102" s="56" t="s">
        <v>0</v>
      </c>
      <c r="Q102" s="46">
        <f>L102/B102*100</f>
        <v>14.939434724091521</v>
      </c>
      <c r="R102" s="33">
        <f>M102/B102*100</f>
        <v>49.79811574697174</v>
      </c>
      <c r="S102" s="33">
        <f>G102/B102*100</f>
        <v>14.266487213997308</v>
      </c>
      <c r="T102" s="33">
        <f>C102/B102*100</f>
        <v>20.995962314939433</v>
      </c>
      <c r="U102" s="7" t="s">
        <v>236</v>
      </c>
    </row>
    <row r="103" spans="1:21" ht="17.25" customHeight="1">
      <c r="A103" s="6" t="s">
        <v>237</v>
      </c>
      <c r="B103" s="30">
        <v>3614</v>
      </c>
      <c r="C103" s="31">
        <f>SUM(D103:F103)</f>
        <v>818</v>
      </c>
      <c r="D103" s="30">
        <v>306</v>
      </c>
      <c r="E103" s="30">
        <v>143</v>
      </c>
      <c r="F103" s="30">
        <v>369</v>
      </c>
      <c r="G103" s="31">
        <f>SUM(H103:J103)</f>
        <v>609</v>
      </c>
      <c r="H103" s="30">
        <v>417</v>
      </c>
      <c r="I103" s="30">
        <v>155</v>
      </c>
      <c r="J103" s="30">
        <v>37</v>
      </c>
      <c r="K103" s="31">
        <f>L103</f>
        <v>214</v>
      </c>
      <c r="L103" s="30">
        <v>214</v>
      </c>
      <c r="M103" s="31">
        <f>SUM(N103:O103)</f>
        <v>1970</v>
      </c>
      <c r="N103" s="30">
        <v>227</v>
      </c>
      <c r="O103" s="30">
        <v>1743</v>
      </c>
      <c r="P103" s="30">
        <v>3</v>
      </c>
      <c r="Q103" s="46">
        <f>L103/B103*100</f>
        <v>5.9214167127836195</v>
      </c>
      <c r="R103" s="33">
        <f>M103/B103*100</f>
        <v>54.51023796347537</v>
      </c>
      <c r="S103" s="33">
        <f>G103/B103*100</f>
        <v>16.851134477033757</v>
      </c>
      <c r="T103" s="33">
        <f>C103/B103*100</f>
        <v>22.63420033204206</v>
      </c>
      <c r="U103" s="7" t="s">
        <v>237</v>
      </c>
    </row>
    <row r="104" spans="1:21" ht="17.25" customHeight="1">
      <c r="A104" s="82"/>
      <c r="Q104" s="46"/>
      <c r="R104" s="33"/>
      <c r="S104" s="33"/>
      <c r="T104" s="33"/>
      <c r="U104" s="28"/>
    </row>
    <row r="105" spans="1:21" ht="17.25" customHeight="1">
      <c r="A105" s="82" t="s">
        <v>238</v>
      </c>
      <c r="B105" s="31">
        <f>B106</f>
        <v>11711</v>
      </c>
      <c r="C105" s="31">
        <f>C106</f>
        <v>2523</v>
      </c>
      <c r="D105" s="31">
        <f>D106</f>
        <v>1030</v>
      </c>
      <c r="E105" s="31">
        <f>E106</f>
        <v>417</v>
      </c>
      <c r="F105" s="31">
        <f>F106</f>
        <v>1076</v>
      </c>
      <c r="G105" s="31">
        <f>SUM(H105:J105)</f>
        <v>2144</v>
      </c>
      <c r="H105" s="31">
        <f aca="true" t="shared" si="74" ref="H105:P105">H106</f>
        <v>1582</v>
      </c>
      <c r="I105" s="31">
        <f t="shared" si="74"/>
        <v>401</v>
      </c>
      <c r="J105" s="31">
        <f t="shared" si="74"/>
        <v>161</v>
      </c>
      <c r="K105" s="31">
        <f t="shared" si="74"/>
        <v>492</v>
      </c>
      <c r="L105" s="31">
        <f t="shared" si="74"/>
        <v>492</v>
      </c>
      <c r="M105" s="31">
        <f t="shared" si="74"/>
        <v>6507</v>
      </c>
      <c r="N105" s="31">
        <f t="shared" si="74"/>
        <v>824</v>
      </c>
      <c r="O105" s="31">
        <f t="shared" si="74"/>
        <v>5683</v>
      </c>
      <c r="P105" s="31">
        <f t="shared" si="74"/>
        <v>45</v>
      </c>
      <c r="Q105" s="46">
        <f>L105/B105*100</f>
        <v>4.201178379301512</v>
      </c>
      <c r="R105" s="33">
        <f>M105/B105*100</f>
        <v>55.5631457603962</v>
      </c>
      <c r="S105" s="33">
        <f>G105/B105*100</f>
        <v>18.307574075655367</v>
      </c>
      <c r="T105" s="33">
        <f>C105/B105*100</f>
        <v>21.543847664588846</v>
      </c>
      <c r="U105" s="28" t="s">
        <v>238</v>
      </c>
    </row>
    <row r="106" spans="1:21" ht="17.25" customHeight="1">
      <c r="A106" s="6" t="s">
        <v>239</v>
      </c>
      <c r="B106" s="30">
        <v>11711</v>
      </c>
      <c r="C106" s="31">
        <f>SUM(D106:F106)</f>
        <v>2523</v>
      </c>
      <c r="D106" s="30">
        <v>1030</v>
      </c>
      <c r="E106" s="30">
        <v>417</v>
      </c>
      <c r="F106" s="30">
        <v>1076</v>
      </c>
      <c r="G106" s="31">
        <f>SUM(H106:J106)</f>
        <v>2144</v>
      </c>
      <c r="H106" s="30">
        <v>1582</v>
      </c>
      <c r="I106" s="30">
        <v>401</v>
      </c>
      <c r="J106" s="30">
        <v>161</v>
      </c>
      <c r="K106" s="31">
        <f>L106</f>
        <v>492</v>
      </c>
      <c r="L106" s="30">
        <v>492</v>
      </c>
      <c r="M106" s="31">
        <f>SUM(N106:O106)</f>
        <v>6507</v>
      </c>
      <c r="N106" s="30">
        <v>824</v>
      </c>
      <c r="O106" s="30">
        <v>5683</v>
      </c>
      <c r="P106" s="30">
        <v>45</v>
      </c>
      <c r="Q106" s="46">
        <f>L106/B106*100</f>
        <v>4.201178379301512</v>
      </c>
      <c r="R106" s="33">
        <f>M106/B106*100</f>
        <v>55.5631457603962</v>
      </c>
      <c r="S106" s="33">
        <f>G106/B106*100</f>
        <v>18.307574075655367</v>
      </c>
      <c r="T106" s="33">
        <f>C106/B106*100</f>
        <v>21.543847664588846</v>
      </c>
      <c r="U106" s="7" t="s">
        <v>239</v>
      </c>
    </row>
    <row r="107" spans="1:21" ht="17.25" customHeight="1">
      <c r="A107" s="82"/>
      <c r="G107" s="31"/>
      <c r="Q107" s="46"/>
      <c r="R107" s="33"/>
      <c r="S107" s="33"/>
      <c r="T107" s="33"/>
      <c r="U107" s="28"/>
    </row>
    <row r="108" spans="1:21" ht="17.25" customHeight="1">
      <c r="A108" s="82" t="s">
        <v>240</v>
      </c>
      <c r="B108" s="31">
        <f>B109</f>
        <v>6116</v>
      </c>
      <c r="C108" s="31">
        <f>C109</f>
        <v>1254</v>
      </c>
      <c r="D108" s="31">
        <f>D109</f>
        <v>455</v>
      </c>
      <c r="E108" s="31">
        <f>E109</f>
        <v>324</v>
      </c>
      <c r="F108" s="31">
        <f>F109</f>
        <v>475</v>
      </c>
      <c r="G108" s="31">
        <f>SUM(H108:J108)</f>
        <v>1368</v>
      </c>
      <c r="H108" s="31">
        <f aca="true" t="shared" si="75" ref="H108:P108">H109</f>
        <v>1094</v>
      </c>
      <c r="I108" s="31">
        <f t="shared" si="75"/>
        <v>199</v>
      </c>
      <c r="J108" s="31">
        <f t="shared" si="75"/>
        <v>75</v>
      </c>
      <c r="K108" s="31">
        <f t="shared" si="75"/>
        <v>172</v>
      </c>
      <c r="L108" s="31">
        <f t="shared" si="75"/>
        <v>172</v>
      </c>
      <c r="M108" s="31">
        <f t="shared" si="75"/>
        <v>3289</v>
      </c>
      <c r="N108" s="31">
        <f t="shared" si="75"/>
        <v>324</v>
      </c>
      <c r="O108" s="31">
        <f t="shared" si="75"/>
        <v>2965</v>
      </c>
      <c r="P108" s="31">
        <f t="shared" si="75"/>
        <v>33</v>
      </c>
      <c r="Q108" s="46">
        <f>L108/B108*100</f>
        <v>2.8122956180510137</v>
      </c>
      <c r="R108" s="33">
        <f>M108/B108*100</f>
        <v>53.776978417266186</v>
      </c>
      <c r="S108" s="33">
        <f>G108/B108*100</f>
        <v>22.3675604970569</v>
      </c>
      <c r="T108" s="33">
        <f>C108/B108*100</f>
        <v>20.503597122302157</v>
      </c>
      <c r="U108" s="28" t="s">
        <v>240</v>
      </c>
    </row>
    <row r="109" spans="1:21" ht="17.25" customHeight="1">
      <c r="A109" s="6" t="s">
        <v>241</v>
      </c>
      <c r="B109" s="30">
        <v>6116</v>
      </c>
      <c r="C109" s="31">
        <f>SUM(D109:F109)</f>
        <v>1254</v>
      </c>
      <c r="D109" s="30">
        <v>455</v>
      </c>
      <c r="E109" s="30">
        <v>324</v>
      </c>
      <c r="F109" s="30">
        <v>475</v>
      </c>
      <c r="G109" s="31">
        <f>SUM(H109:J109)</f>
        <v>1368</v>
      </c>
      <c r="H109" s="30">
        <v>1094</v>
      </c>
      <c r="I109" s="30">
        <v>199</v>
      </c>
      <c r="J109" s="30">
        <v>75</v>
      </c>
      <c r="K109" s="31">
        <f>L109</f>
        <v>172</v>
      </c>
      <c r="L109" s="30">
        <v>172</v>
      </c>
      <c r="M109" s="31">
        <f>SUM(N109:O109)</f>
        <v>3289</v>
      </c>
      <c r="N109" s="30">
        <v>324</v>
      </c>
      <c r="O109" s="30">
        <v>2965</v>
      </c>
      <c r="P109" s="30">
        <v>33</v>
      </c>
      <c r="Q109" s="46">
        <f>L109/B109*100</f>
        <v>2.8122956180510137</v>
      </c>
      <c r="R109" s="33">
        <f>M109/B109*100</f>
        <v>53.776978417266186</v>
      </c>
      <c r="S109" s="33">
        <f>G109/B109*100</f>
        <v>22.3675604970569</v>
      </c>
      <c r="T109" s="33">
        <f>C109/B109*100</f>
        <v>20.503597122302157</v>
      </c>
      <c r="U109" s="7" t="s">
        <v>241</v>
      </c>
    </row>
    <row r="110" spans="1:21" ht="17.25" customHeight="1">
      <c r="A110" s="82"/>
      <c r="Q110" s="46"/>
      <c r="R110" s="33"/>
      <c r="S110" s="33"/>
      <c r="T110" s="33"/>
      <c r="U110" s="28"/>
    </row>
    <row r="111" spans="1:21" ht="17.25" customHeight="1">
      <c r="A111" s="82" t="s">
        <v>242</v>
      </c>
      <c r="B111" s="31">
        <f>SUM(B112:B115)</f>
        <v>3811</v>
      </c>
      <c r="C111" s="31">
        <f>SUM(C112:C115)</f>
        <v>700</v>
      </c>
      <c r="D111" s="31">
        <f>SUM(D112:D115)</f>
        <v>255</v>
      </c>
      <c r="E111" s="31">
        <f>SUM(E112:E115)</f>
        <v>153</v>
      </c>
      <c r="F111" s="31">
        <f>SUM(F112:F115)</f>
        <v>292</v>
      </c>
      <c r="G111" s="31">
        <f>SUM(H111:J111)</f>
        <v>418</v>
      </c>
      <c r="H111" s="31">
        <f aca="true" t="shared" si="76" ref="H111:P111">SUM(H112:H115)</f>
        <v>274</v>
      </c>
      <c r="I111" s="31">
        <f t="shared" si="76"/>
        <v>96</v>
      </c>
      <c r="J111" s="31">
        <f t="shared" si="76"/>
        <v>48</v>
      </c>
      <c r="K111" s="31">
        <f t="shared" si="76"/>
        <v>1222</v>
      </c>
      <c r="L111" s="31">
        <f t="shared" si="76"/>
        <v>1222</v>
      </c>
      <c r="M111" s="31">
        <f t="shared" si="76"/>
        <v>1469</v>
      </c>
      <c r="N111" s="31">
        <f t="shared" si="76"/>
        <v>226</v>
      </c>
      <c r="O111" s="31">
        <f t="shared" si="76"/>
        <v>1243</v>
      </c>
      <c r="P111" s="31">
        <f t="shared" si="76"/>
        <v>2</v>
      </c>
      <c r="Q111" s="46">
        <f>L111/B111*100</f>
        <v>32.06507478352138</v>
      </c>
      <c r="R111" s="33">
        <f>M111/B111*100</f>
        <v>38.54631330359486</v>
      </c>
      <c r="S111" s="33">
        <f>G111/B111*100</f>
        <v>10.968249803201259</v>
      </c>
      <c r="T111" s="33">
        <f>C111/B111*100</f>
        <v>18.36788244555235</v>
      </c>
      <c r="U111" s="28" t="s">
        <v>242</v>
      </c>
    </row>
    <row r="112" spans="1:21" ht="17.25" customHeight="1">
      <c r="A112" s="6" t="s">
        <v>243</v>
      </c>
      <c r="B112" s="30">
        <v>975</v>
      </c>
      <c r="C112" s="31">
        <f>SUM(D112:F112)</f>
        <v>195</v>
      </c>
      <c r="D112" s="30">
        <v>76</v>
      </c>
      <c r="E112" s="30">
        <v>45</v>
      </c>
      <c r="F112" s="30">
        <v>74</v>
      </c>
      <c r="G112" s="31">
        <f>SUM(H112:J112)</f>
        <v>99</v>
      </c>
      <c r="H112" s="30">
        <v>64</v>
      </c>
      <c r="I112" s="30">
        <v>20</v>
      </c>
      <c r="J112" s="30">
        <v>15</v>
      </c>
      <c r="K112" s="31">
        <f>L112</f>
        <v>324</v>
      </c>
      <c r="L112" s="30">
        <v>324</v>
      </c>
      <c r="M112" s="31">
        <f>SUM(N112:O112)</f>
        <v>357</v>
      </c>
      <c r="N112" s="30">
        <v>61</v>
      </c>
      <c r="O112" s="30">
        <v>296</v>
      </c>
      <c r="P112" s="56" t="s">
        <v>0</v>
      </c>
      <c r="Q112" s="46">
        <f>L112/B112*100</f>
        <v>33.23076923076923</v>
      </c>
      <c r="R112" s="33">
        <f>M112/B112*100</f>
        <v>36.61538461538461</v>
      </c>
      <c r="S112" s="33">
        <f>G112/B112*100</f>
        <v>10.153846153846153</v>
      </c>
      <c r="T112" s="33">
        <f>C112/B112*100</f>
        <v>20</v>
      </c>
      <c r="U112" s="7" t="s">
        <v>243</v>
      </c>
    </row>
    <row r="113" spans="1:21" ht="17.25" customHeight="1">
      <c r="A113" s="6" t="s">
        <v>244</v>
      </c>
      <c r="B113" s="30">
        <v>859</v>
      </c>
      <c r="C113" s="31">
        <f>SUM(D113:F113)</f>
        <v>147</v>
      </c>
      <c r="D113" s="30">
        <v>47</v>
      </c>
      <c r="E113" s="30">
        <v>30</v>
      </c>
      <c r="F113" s="30">
        <v>70</v>
      </c>
      <c r="G113" s="31">
        <f>SUM(H113:J113)</f>
        <v>96</v>
      </c>
      <c r="H113" s="30">
        <v>63</v>
      </c>
      <c r="I113" s="30">
        <v>25</v>
      </c>
      <c r="J113" s="30">
        <v>8</v>
      </c>
      <c r="K113" s="31">
        <f>L113</f>
        <v>304</v>
      </c>
      <c r="L113" s="30">
        <v>304</v>
      </c>
      <c r="M113" s="31">
        <f>SUM(N113:O113)</f>
        <v>312</v>
      </c>
      <c r="N113" s="30">
        <v>51</v>
      </c>
      <c r="O113" s="30">
        <v>261</v>
      </c>
      <c r="P113" s="56" t="s">
        <v>0</v>
      </c>
      <c r="Q113" s="46">
        <f>L113/B113*100</f>
        <v>35.389988358556465</v>
      </c>
      <c r="R113" s="33">
        <f>M113/B113*100</f>
        <v>36.32130384167637</v>
      </c>
      <c r="S113" s="33">
        <f>G113/B113*100</f>
        <v>11.175785797438882</v>
      </c>
      <c r="T113" s="33">
        <f>C113/B113*100</f>
        <v>17.112922002328286</v>
      </c>
      <c r="U113" s="7" t="s">
        <v>244</v>
      </c>
    </row>
    <row r="114" spans="1:21" ht="17.25" customHeight="1">
      <c r="A114" s="6" t="s">
        <v>245</v>
      </c>
      <c r="B114" s="30">
        <v>584</v>
      </c>
      <c r="C114" s="31">
        <f>SUM(D114:F114)</f>
        <v>85</v>
      </c>
      <c r="D114" s="30">
        <v>21</v>
      </c>
      <c r="E114" s="30">
        <v>20</v>
      </c>
      <c r="F114" s="30">
        <v>44</v>
      </c>
      <c r="G114" s="31">
        <f>SUM(H114:J114)</f>
        <v>55</v>
      </c>
      <c r="H114" s="30">
        <v>42</v>
      </c>
      <c r="I114" s="30">
        <v>7</v>
      </c>
      <c r="J114" s="30">
        <v>6</v>
      </c>
      <c r="K114" s="31">
        <f>L114</f>
        <v>218</v>
      </c>
      <c r="L114" s="30">
        <v>218</v>
      </c>
      <c r="M114" s="31">
        <f>SUM(N114:O114)</f>
        <v>224</v>
      </c>
      <c r="N114" s="30">
        <v>25</v>
      </c>
      <c r="O114" s="30">
        <v>199</v>
      </c>
      <c r="P114" s="30">
        <v>2</v>
      </c>
      <c r="Q114" s="46">
        <f>L114/B114*100</f>
        <v>37.32876712328767</v>
      </c>
      <c r="R114" s="33">
        <f>M114/B114*100</f>
        <v>38.35616438356164</v>
      </c>
      <c r="S114" s="33">
        <f>G114/B114*100</f>
        <v>9.417808219178083</v>
      </c>
      <c r="T114" s="33">
        <f>C114/B114*100</f>
        <v>14.554794520547945</v>
      </c>
      <c r="U114" s="7" t="s">
        <v>245</v>
      </c>
    </row>
    <row r="115" spans="1:21" ht="17.25" customHeight="1">
      <c r="A115" s="6" t="s">
        <v>246</v>
      </c>
      <c r="B115" s="30">
        <v>1393</v>
      </c>
      <c r="C115" s="31">
        <f>SUM(D115:F115)</f>
        <v>273</v>
      </c>
      <c r="D115" s="30">
        <v>111</v>
      </c>
      <c r="E115" s="30">
        <v>58</v>
      </c>
      <c r="F115" s="30">
        <v>104</v>
      </c>
      <c r="G115" s="31">
        <f>SUM(H115:J115)</f>
        <v>168</v>
      </c>
      <c r="H115" s="30">
        <v>105</v>
      </c>
      <c r="I115" s="30">
        <v>44</v>
      </c>
      <c r="J115" s="30">
        <v>19</v>
      </c>
      <c r="K115" s="31">
        <f>L115</f>
        <v>376</v>
      </c>
      <c r="L115" s="30">
        <v>376</v>
      </c>
      <c r="M115" s="31">
        <f>SUM(N115:O115)</f>
        <v>576</v>
      </c>
      <c r="N115" s="30">
        <v>89</v>
      </c>
      <c r="O115" s="30">
        <v>487</v>
      </c>
      <c r="P115" s="56" t="s">
        <v>0</v>
      </c>
      <c r="Q115" s="46">
        <f>L115/B115*100</f>
        <v>26.99210337401292</v>
      </c>
      <c r="R115" s="33">
        <f>M115/B115*100</f>
        <v>41.34960516870065</v>
      </c>
      <c r="S115" s="33">
        <f>G115/B115*100</f>
        <v>12.060301507537687</v>
      </c>
      <c r="T115" s="33">
        <f>C115/B115*100</f>
        <v>19.597989949748744</v>
      </c>
      <c r="U115" s="7" t="s">
        <v>246</v>
      </c>
    </row>
    <row r="116" spans="1:21" ht="17.25" customHeight="1">
      <c r="A116" s="82"/>
      <c r="Q116" s="46"/>
      <c r="R116" s="33"/>
      <c r="S116" s="33"/>
      <c r="T116" s="33"/>
      <c r="U116" s="28"/>
    </row>
    <row r="117" spans="1:21" ht="17.25" customHeight="1">
      <c r="A117" s="82" t="s">
        <v>247</v>
      </c>
      <c r="B117" s="31">
        <f>SUM(B118:B120)</f>
        <v>3137</v>
      </c>
      <c r="C117" s="31">
        <f>SUM(C118:C120)</f>
        <v>709</v>
      </c>
      <c r="D117" s="31">
        <f>SUM(D118:D120)</f>
        <v>260</v>
      </c>
      <c r="E117" s="31">
        <f>SUM(E118:E120)</f>
        <v>131</v>
      </c>
      <c r="F117" s="31">
        <f>SUM(F118:F120)</f>
        <v>318</v>
      </c>
      <c r="G117" s="31">
        <f>SUM(H117:J117)</f>
        <v>444</v>
      </c>
      <c r="H117" s="31">
        <f aca="true" t="shared" si="77" ref="H117:P117">SUM(H118:H120)</f>
        <v>293</v>
      </c>
      <c r="I117" s="31">
        <f t="shared" si="77"/>
        <v>111</v>
      </c>
      <c r="J117" s="31">
        <f t="shared" si="77"/>
        <v>40</v>
      </c>
      <c r="K117" s="31">
        <f t="shared" si="77"/>
        <v>633</v>
      </c>
      <c r="L117" s="31">
        <f t="shared" si="77"/>
        <v>633</v>
      </c>
      <c r="M117" s="31">
        <f t="shared" si="77"/>
        <v>1340</v>
      </c>
      <c r="N117" s="31">
        <f t="shared" si="77"/>
        <v>172</v>
      </c>
      <c r="O117" s="31">
        <f t="shared" si="77"/>
        <v>1168</v>
      </c>
      <c r="P117" s="31">
        <f t="shared" si="77"/>
        <v>11</v>
      </c>
      <c r="Q117" s="46">
        <f>L117/B117*100</f>
        <v>20.178514504303475</v>
      </c>
      <c r="R117" s="33">
        <f>M117/B117*100</f>
        <v>42.715970672617146</v>
      </c>
      <c r="S117" s="33">
        <f>G117/B117*100</f>
        <v>14.153649984061206</v>
      </c>
      <c r="T117" s="33">
        <f>C117/B117*100</f>
        <v>22.60121134842206</v>
      </c>
      <c r="U117" s="28" t="s">
        <v>247</v>
      </c>
    </row>
    <row r="118" spans="1:21" ht="17.25" customHeight="1">
      <c r="A118" s="6" t="s">
        <v>248</v>
      </c>
      <c r="B118" s="30">
        <v>1726</v>
      </c>
      <c r="C118" s="31">
        <f>SUM(D118:F118)</f>
        <v>408</v>
      </c>
      <c r="D118" s="30">
        <v>165</v>
      </c>
      <c r="E118" s="30">
        <v>73</v>
      </c>
      <c r="F118" s="30">
        <v>170</v>
      </c>
      <c r="G118" s="31">
        <f>SUM(H118:J118)</f>
        <v>289</v>
      </c>
      <c r="H118" s="30">
        <v>190</v>
      </c>
      <c r="I118" s="30">
        <v>79</v>
      </c>
      <c r="J118" s="30">
        <v>20</v>
      </c>
      <c r="K118" s="31">
        <f>L118</f>
        <v>285</v>
      </c>
      <c r="L118" s="30">
        <v>285</v>
      </c>
      <c r="M118" s="31">
        <f>SUM(N118:O118)</f>
        <v>734</v>
      </c>
      <c r="N118" s="30">
        <v>105</v>
      </c>
      <c r="O118" s="30">
        <v>629</v>
      </c>
      <c r="P118" s="30">
        <v>10</v>
      </c>
      <c r="Q118" s="46">
        <f>L118/B118*100</f>
        <v>16.512166859791424</v>
      </c>
      <c r="R118" s="33">
        <f>M118/B118*100</f>
        <v>42.5260718424102</v>
      </c>
      <c r="S118" s="33">
        <f>G118/B118*100</f>
        <v>16.743916570104286</v>
      </c>
      <c r="T118" s="33">
        <f>C118/B118*100</f>
        <v>23.638470451911935</v>
      </c>
      <c r="U118" s="7" t="s">
        <v>248</v>
      </c>
    </row>
    <row r="119" spans="1:21" ht="17.25" customHeight="1">
      <c r="A119" s="6" t="s">
        <v>249</v>
      </c>
      <c r="B119" s="30">
        <v>479</v>
      </c>
      <c r="C119" s="31">
        <f>SUM(D119:F119)</f>
        <v>101</v>
      </c>
      <c r="D119" s="30">
        <v>18</v>
      </c>
      <c r="E119" s="30">
        <v>26</v>
      </c>
      <c r="F119" s="30">
        <v>57</v>
      </c>
      <c r="G119" s="31">
        <f>SUM(H119:J119)</f>
        <v>54</v>
      </c>
      <c r="H119" s="30">
        <v>35</v>
      </c>
      <c r="I119" s="30">
        <v>11</v>
      </c>
      <c r="J119" s="30">
        <v>8</v>
      </c>
      <c r="K119" s="31">
        <f>L119</f>
        <v>105</v>
      </c>
      <c r="L119" s="30">
        <v>105</v>
      </c>
      <c r="M119" s="31">
        <f>SUM(N119:O119)</f>
        <v>218</v>
      </c>
      <c r="N119" s="30">
        <v>30</v>
      </c>
      <c r="O119" s="30">
        <v>188</v>
      </c>
      <c r="P119" s="30">
        <v>1</v>
      </c>
      <c r="Q119" s="46">
        <f>L119/B119*100</f>
        <v>21.920668058455114</v>
      </c>
      <c r="R119" s="33">
        <f>M119/B119*100</f>
        <v>45.51148225469729</v>
      </c>
      <c r="S119" s="33">
        <f>G119/B119*100</f>
        <v>11.273486430062631</v>
      </c>
      <c r="T119" s="33">
        <f>C119/B119*100</f>
        <v>21.08559498956159</v>
      </c>
      <c r="U119" s="7" t="s">
        <v>249</v>
      </c>
    </row>
    <row r="120" spans="1:21" s="80" customFormat="1" ht="17.25" customHeight="1">
      <c r="A120" s="6" t="s">
        <v>250</v>
      </c>
      <c r="B120" s="30">
        <v>932</v>
      </c>
      <c r="C120" s="25">
        <f>SUM(D120:F120)</f>
        <v>200</v>
      </c>
      <c r="D120" s="30">
        <v>77</v>
      </c>
      <c r="E120" s="30">
        <v>32</v>
      </c>
      <c r="F120" s="30">
        <v>91</v>
      </c>
      <c r="G120" s="25">
        <f>SUM(H120:J120)</f>
        <v>101</v>
      </c>
      <c r="H120" s="30">
        <v>68</v>
      </c>
      <c r="I120" s="30">
        <v>21</v>
      </c>
      <c r="J120" s="30">
        <v>12</v>
      </c>
      <c r="K120" s="25">
        <f>L120</f>
        <v>243</v>
      </c>
      <c r="L120" s="30">
        <v>243</v>
      </c>
      <c r="M120" s="25">
        <f>SUM(N120:O120)</f>
        <v>388</v>
      </c>
      <c r="N120" s="30">
        <v>37</v>
      </c>
      <c r="O120" s="30">
        <v>351</v>
      </c>
      <c r="P120" s="56" t="s">
        <v>0</v>
      </c>
      <c r="Q120" s="46">
        <f>L120/B120*100</f>
        <v>26.07296137339056</v>
      </c>
      <c r="R120" s="48">
        <f>M120/B120*100</f>
        <v>41.63090128755365</v>
      </c>
      <c r="S120" s="48">
        <f>G120/B120*100</f>
        <v>10.836909871244634</v>
      </c>
      <c r="T120" s="48">
        <f>C120/B120*100</f>
        <v>21.45922746781116</v>
      </c>
      <c r="U120" s="7" t="s">
        <v>250</v>
      </c>
    </row>
    <row r="121" spans="1:21" ht="17.25" customHeight="1">
      <c r="A121" s="82"/>
      <c r="G121" s="31"/>
      <c r="Q121" s="46"/>
      <c r="R121" s="48"/>
      <c r="S121" s="48"/>
      <c r="T121" s="48"/>
      <c r="U121" s="28"/>
    </row>
    <row r="122" spans="1:21" ht="17.25" customHeight="1">
      <c r="A122" s="82" t="s">
        <v>320</v>
      </c>
      <c r="B122" s="31">
        <f>SUM(B123:B128)</f>
        <v>5658</v>
      </c>
      <c r="C122" s="31">
        <f>SUM(C123:C128)</f>
        <v>1184</v>
      </c>
      <c r="D122" s="31">
        <f>SUM(D123:D128)</f>
        <v>434</v>
      </c>
      <c r="E122" s="31">
        <f>SUM(E123:E128)</f>
        <v>241</v>
      </c>
      <c r="F122" s="31">
        <f>SUM(F123:F128)</f>
        <v>509</v>
      </c>
      <c r="G122" s="31">
        <f aca="true" t="shared" si="78" ref="G122:G128">SUM(H122:J122)</f>
        <v>688</v>
      </c>
      <c r="H122" s="31">
        <f aca="true" t="shared" si="79" ref="H122:P122">SUM(H123:H128)</f>
        <v>460</v>
      </c>
      <c r="I122" s="31">
        <f t="shared" si="79"/>
        <v>148</v>
      </c>
      <c r="J122" s="31">
        <f t="shared" si="79"/>
        <v>80</v>
      </c>
      <c r="K122" s="31">
        <f t="shared" si="79"/>
        <v>1309</v>
      </c>
      <c r="L122" s="31">
        <f t="shared" si="79"/>
        <v>1309</v>
      </c>
      <c r="M122" s="31">
        <f t="shared" si="79"/>
        <v>2452</v>
      </c>
      <c r="N122" s="31">
        <f t="shared" si="79"/>
        <v>351</v>
      </c>
      <c r="O122" s="31">
        <f t="shared" si="79"/>
        <v>2101</v>
      </c>
      <c r="P122" s="31">
        <f t="shared" si="79"/>
        <v>25</v>
      </c>
      <c r="Q122" s="46">
        <f aca="true" t="shared" si="80" ref="Q122:Q128">L122/B122*100</f>
        <v>23.13538352774832</v>
      </c>
      <c r="R122" s="33">
        <f aca="true" t="shared" si="81" ref="R122:R128">M122/B122*100</f>
        <v>43.33686815129021</v>
      </c>
      <c r="S122" s="33">
        <f aca="true" t="shared" si="82" ref="S122:S128">G122/B122*100</f>
        <v>12.15977377165076</v>
      </c>
      <c r="T122" s="33">
        <f aca="true" t="shared" si="83" ref="T122:T128">C122/B122*100</f>
        <v>20.92612230470131</v>
      </c>
      <c r="U122" s="28" t="s">
        <v>320</v>
      </c>
    </row>
    <row r="123" spans="1:21" ht="17.25" customHeight="1">
      <c r="A123" s="6" t="s">
        <v>321</v>
      </c>
      <c r="B123" s="30">
        <v>559</v>
      </c>
      <c r="C123" s="31">
        <f aca="true" t="shared" si="84" ref="C123:C128">SUM(D123:F123)</f>
        <v>124</v>
      </c>
      <c r="D123" s="30">
        <v>49</v>
      </c>
      <c r="E123" s="30">
        <v>20</v>
      </c>
      <c r="F123" s="30">
        <v>55</v>
      </c>
      <c r="G123" s="31">
        <f t="shared" si="78"/>
        <v>75</v>
      </c>
      <c r="H123" s="30">
        <v>41</v>
      </c>
      <c r="I123" s="30">
        <v>24</v>
      </c>
      <c r="J123" s="30">
        <v>10</v>
      </c>
      <c r="K123" s="31">
        <f aca="true" t="shared" si="85" ref="K123:K128">L123</f>
        <v>139</v>
      </c>
      <c r="L123" s="30">
        <v>139</v>
      </c>
      <c r="M123" s="31">
        <f aca="true" t="shared" si="86" ref="M123:M128">SUM(N123:O123)</f>
        <v>215</v>
      </c>
      <c r="N123" s="30">
        <v>44</v>
      </c>
      <c r="O123" s="30">
        <v>171</v>
      </c>
      <c r="P123" s="30">
        <v>6</v>
      </c>
      <c r="Q123" s="46">
        <f t="shared" si="80"/>
        <v>24.86583184257603</v>
      </c>
      <c r="R123" s="33">
        <f t="shared" si="81"/>
        <v>38.46153846153847</v>
      </c>
      <c r="S123" s="33">
        <f t="shared" si="82"/>
        <v>13.416815742397137</v>
      </c>
      <c r="T123" s="33">
        <f t="shared" si="83"/>
        <v>22.182468694096602</v>
      </c>
      <c r="U123" s="7" t="s">
        <v>321</v>
      </c>
    </row>
    <row r="124" spans="1:21" ht="17.25" customHeight="1">
      <c r="A124" s="6" t="s">
        <v>322</v>
      </c>
      <c r="B124" s="30">
        <v>618</v>
      </c>
      <c r="C124" s="31">
        <f t="shared" si="84"/>
        <v>137</v>
      </c>
      <c r="D124" s="30">
        <v>41</v>
      </c>
      <c r="E124" s="30">
        <v>34</v>
      </c>
      <c r="F124" s="30">
        <v>62</v>
      </c>
      <c r="G124" s="31">
        <f t="shared" si="78"/>
        <v>83</v>
      </c>
      <c r="H124" s="30">
        <v>53</v>
      </c>
      <c r="I124" s="30">
        <v>18</v>
      </c>
      <c r="J124" s="30">
        <v>12</v>
      </c>
      <c r="K124" s="31">
        <f t="shared" si="85"/>
        <v>156</v>
      </c>
      <c r="L124" s="30">
        <v>156</v>
      </c>
      <c r="M124" s="31">
        <f t="shared" si="86"/>
        <v>242</v>
      </c>
      <c r="N124" s="30">
        <v>52</v>
      </c>
      <c r="O124" s="30">
        <v>190</v>
      </c>
      <c r="P124" s="56" t="s">
        <v>0</v>
      </c>
      <c r="Q124" s="46">
        <f t="shared" si="80"/>
        <v>25.24271844660194</v>
      </c>
      <c r="R124" s="33">
        <f t="shared" si="81"/>
        <v>39.15857605177994</v>
      </c>
      <c r="S124" s="33">
        <f t="shared" si="82"/>
        <v>13.430420711974108</v>
      </c>
      <c r="T124" s="33">
        <f t="shared" si="83"/>
        <v>22.168284789644012</v>
      </c>
      <c r="U124" s="7" t="s">
        <v>322</v>
      </c>
    </row>
    <row r="125" spans="1:21" ht="17.25" customHeight="1">
      <c r="A125" s="6" t="s">
        <v>323</v>
      </c>
      <c r="B125" s="30">
        <v>610</v>
      </c>
      <c r="C125" s="31">
        <f t="shared" si="84"/>
        <v>112</v>
      </c>
      <c r="D125" s="30">
        <v>37</v>
      </c>
      <c r="E125" s="30">
        <v>23</v>
      </c>
      <c r="F125" s="30">
        <v>52</v>
      </c>
      <c r="G125" s="31">
        <f t="shared" si="78"/>
        <v>56</v>
      </c>
      <c r="H125" s="30">
        <v>36</v>
      </c>
      <c r="I125" s="30">
        <v>13</v>
      </c>
      <c r="J125" s="30">
        <v>7</v>
      </c>
      <c r="K125" s="31">
        <f t="shared" si="85"/>
        <v>203</v>
      </c>
      <c r="L125" s="30">
        <v>203</v>
      </c>
      <c r="M125" s="31">
        <f t="shared" si="86"/>
        <v>237</v>
      </c>
      <c r="N125" s="30">
        <v>33</v>
      </c>
      <c r="O125" s="30">
        <v>204</v>
      </c>
      <c r="P125" s="30">
        <v>2</v>
      </c>
      <c r="Q125" s="46">
        <f t="shared" si="80"/>
        <v>33.278688524590166</v>
      </c>
      <c r="R125" s="33">
        <f t="shared" si="81"/>
        <v>38.85245901639344</v>
      </c>
      <c r="S125" s="33">
        <f t="shared" si="82"/>
        <v>9.180327868852459</v>
      </c>
      <c r="T125" s="33">
        <f t="shared" si="83"/>
        <v>18.360655737704917</v>
      </c>
      <c r="U125" s="7" t="s">
        <v>323</v>
      </c>
    </row>
    <row r="126" spans="1:21" ht="17.25" customHeight="1">
      <c r="A126" s="6" t="s">
        <v>324</v>
      </c>
      <c r="B126" s="30">
        <v>1503</v>
      </c>
      <c r="C126" s="31">
        <f t="shared" si="84"/>
        <v>338</v>
      </c>
      <c r="D126" s="30">
        <v>137</v>
      </c>
      <c r="E126" s="30">
        <v>69</v>
      </c>
      <c r="F126" s="30">
        <v>132</v>
      </c>
      <c r="G126" s="31">
        <f t="shared" si="78"/>
        <v>186</v>
      </c>
      <c r="H126" s="30">
        <v>139</v>
      </c>
      <c r="I126" s="30">
        <v>30</v>
      </c>
      <c r="J126" s="30">
        <v>17</v>
      </c>
      <c r="K126" s="31">
        <f t="shared" si="85"/>
        <v>268</v>
      </c>
      <c r="L126" s="30">
        <v>268</v>
      </c>
      <c r="M126" s="31">
        <f t="shared" si="86"/>
        <v>711</v>
      </c>
      <c r="N126" s="30">
        <v>92</v>
      </c>
      <c r="O126" s="30">
        <v>619</v>
      </c>
      <c r="P126" s="56" t="s">
        <v>0</v>
      </c>
      <c r="Q126" s="46">
        <f t="shared" si="80"/>
        <v>17.83100465735196</v>
      </c>
      <c r="R126" s="33">
        <f t="shared" si="81"/>
        <v>47.30538922155689</v>
      </c>
      <c r="S126" s="33">
        <f t="shared" si="82"/>
        <v>12.375249500998004</v>
      </c>
      <c r="T126" s="33">
        <f t="shared" si="83"/>
        <v>22.488356620093146</v>
      </c>
      <c r="U126" s="7" t="s">
        <v>324</v>
      </c>
    </row>
    <row r="127" spans="1:21" ht="17.25" customHeight="1">
      <c r="A127" s="6" t="s">
        <v>325</v>
      </c>
      <c r="B127" s="30">
        <v>1168</v>
      </c>
      <c r="C127" s="31">
        <f t="shared" si="84"/>
        <v>249</v>
      </c>
      <c r="D127" s="30">
        <v>97</v>
      </c>
      <c r="E127" s="30">
        <v>50</v>
      </c>
      <c r="F127" s="30">
        <v>102</v>
      </c>
      <c r="G127" s="31">
        <f t="shared" si="78"/>
        <v>159</v>
      </c>
      <c r="H127" s="30">
        <v>111</v>
      </c>
      <c r="I127" s="30">
        <v>35</v>
      </c>
      <c r="J127" s="30">
        <v>13</v>
      </c>
      <c r="K127" s="31">
        <f t="shared" si="85"/>
        <v>194</v>
      </c>
      <c r="L127" s="30">
        <v>194</v>
      </c>
      <c r="M127" s="31">
        <f t="shared" si="86"/>
        <v>557</v>
      </c>
      <c r="N127" s="30">
        <v>65</v>
      </c>
      <c r="O127" s="30">
        <v>492</v>
      </c>
      <c r="P127" s="30">
        <v>9</v>
      </c>
      <c r="Q127" s="46">
        <f t="shared" si="80"/>
        <v>16.60958904109589</v>
      </c>
      <c r="R127" s="33">
        <f t="shared" si="81"/>
        <v>47.68835616438356</v>
      </c>
      <c r="S127" s="33">
        <f t="shared" si="82"/>
        <v>13.613013698630136</v>
      </c>
      <c r="T127" s="33">
        <f t="shared" si="83"/>
        <v>21.31849315068493</v>
      </c>
      <c r="U127" s="7" t="s">
        <v>325</v>
      </c>
    </row>
    <row r="128" spans="1:21" ht="17.25" customHeight="1">
      <c r="A128" s="6" t="s">
        <v>246</v>
      </c>
      <c r="B128" s="30">
        <v>1200</v>
      </c>
      <c r="C128" s="31">
        <f t="shared" si="84"/>
        <v>224</v>
      </c>
      <c r="D128" s="30">
        <v>73</v>
      </c>
      <c r="E128" s="30">
        <v>45</v>
      </c>
      <c r="F128" s="30">
        <v>106</v>
      </c>
      <c r="G128" s="31">
        <f t="shared" si="78"/>
        <v>129</v>
      </c>
      <c r="H128" s="30">
        <v>80</v>
      </c>
      <c r="I128" s="30">
        <v>28</v>
      </c>
      <c r="J128" s="30">
        <v>21</v>
      </c>
      <c r="K128" s="31">
        <f t="shared" si="85"/>
        <v>349</v>
      </c>
      <c r="L128" s="30">
        <v>349</v>
      </c>
      <c r="M128" s="31">
        <f t="shared" si="86"/>
        <v>490</v>
      </c>
      <c r="N128" s="30">
        <v>65</v>
      </c>
      <c r="O128" s="30">
        <v>425</v>
      </c>
      <c r="P128" s="30">
        <v>8</v>
      </c>
      <c r="Q128" s="46">
        <f t="shared" si="80"/>
        <v>29.083333333333332</v>
      </c>
      <c r="R128" s="33">
        <f t="shared" si="81"/>
        <v>40.833333333333336</v>
      </c>
      <c r="S128" s="33">
        <f t="shared" si="82"/>
        <v>10.75</v>
      </c>
      <c r="T128" s="33">
        <f t="shared" si="83"/>
        <v>18.666666666666668</v>
      </c>
      <c r="U128" s="7" t="s">
        <v>246</v>
      </c>
    </row>
    <row r="129" spans="1:21" ht="17.25" customHeight="1">
      <c r="A129" s="82"/>
      <c r="Q129" s="46"/>
      <c r="R129" s="33"/>
      <c r="S129" s="33"/>
      <c r="T129" s="33"/>
      <c r="U129" s="28"/>
    </row>
    <row r="130" spans="1:21" ht="17.25" customHeight="1">
      <c r="A130" s="82" t="s">
        <v>326</v>
      </c>
      <c r="B130" s="31">
        <f>SUM(B131:B135)</f>
        <v>6725</v>
      </c>
      <c r="C130" s="31">
        <f>SUM(C131:C135)</f>
        <v>1407</v>
      </c>
      <c r="D130" s="31">
        <f>SUM(D131:D135)</f>
        <v>560</v>
      </c>
      <c r="E130" s="31">
        <f>SUM(E131:E135)</f>
        <v>292</v>
      </c>
      <c r="F130" s="31">
        <f>SUM(F131:F135)</f>
        <v>555</v>
      </c>
      <c r="G130" s="31">
        <f aca="true" t="shared" si="87" ref="G130:G135">SUM(H130:J130)</f>
        <v>846</v>
      </c>
      <c r="H130" s="31">
        <f aca="true" t="shared" si="88" ref="H130:P130">SUM(H131:H135)</f>
        <v>556</v>
      </c>
      <c r="I130" s="31">
        <f t="shared" si="88"/>
        <v>190</v>
      </c>
      <c r="J130" s="31">
        <f t="shared" si="88"/>
        <v>100</v>
      </c>
      <c r="K130" s="31">
        <f t="shared" si="88"/>
        <v>1740</v>
      </c>
      <c r="L130" s="31">
        <f t="shared" si="88"/>
        <v>1740</v>
      </c>
      <c r="M130" s="31">
        <f t="shared" si="88"/>
        <v>2725</v>
      </c>
      <c r="N130" s="31">
        <f t="shared" si="88"/>
        <v>460</v>
      </c>
      <c r="O130" s="31">
        <f t="shared" si="88"/>
        <v>2265</v>
      </c>
      <c r="P130" s="31">
        <f t="shared" si="88"/>
        <v>7</v>
      </c>
      <c r="Q130" s="46">
        <f aca="true" t="shared" si="89" ref="Q130:Q135">L130/B130*100</f>
        <v>25.87360594795539</v>
      </c>
      <c r="R130" s="33">
        <f aca="true" t="shared" si="90" ref="R130:R135">M130/B130*100</f>
        <v>40.520446096654275</v>
      </c>
      <c r="S130" s="33">
        <f aca="true" t="shared" si="91" ref="S130:S135">G130/B130*100</f>
        <v>12.579925650557621</v>
      </c>
      <c r="T130" s="33">
        <f aca="true" t="shared" si="92" ref="T130:T135">C130/B130*100</f>
        <v>20.92193308550186</v>
      </c>
      <c r="U130" s="28" t="s">
        <v>326</v>
      </c>
    </row>
    <row r="131" spans="1:21" ht="17.25" customHeight="1">
      <c r="A131" s="6" t="s">
        <v>327</v>
      </c>
      <c r="B131" s="30">
        <v>1418</v>
      </c>
      <c r="C131" s="31">
        <f>SUM(D131:F131)</f>
        <v>326</v>
      </c>
      <c r="D131" s="30">
        <v>133</v>
      </c>
      <c r="E131" s="30">
        <v>59</v>
      </c>
      <c r="F131" s="30">
        <v>134</v>
      </c>
      <c r="G131" s="31">
        <f t="shared" si="87"/>
        <v>174</v>
      </c>
      <c r="H131" s="30">
        <v>125</v>
      </c>
      <c r="I131" s="30">
        <v>35</v>
      </c>
      <c r="J131" s="30">
        <v>14</v>
      </c>
      <c r="K131" s="31">
        <f>L131</f>
        <v>293</v>
      </c>
      <c r="L131" s="30">
        <v>293</v>
      </c>
      <c r="M131" s="31">
        <f>SUM(N131:O131)</f>
        <v>620</v>
      </c>
      <c r="N131" s="30">
        <v>108</v>
      </c>
      <c r="O131" s="30">
        <v>512</v>
      </c>
      <c r="P131" s="30">
        <v>5</v>
      </c>
      <c r="Q131" s="46">
        <f t="shared" si="89"/>
        <v>20.66290550070522</v>
      </c>
      <c r="R131" s="33">
        <f t="shared" si="90"/>
        <v>43.723554301833566</v>
      </c>
      <c r="S131" s="33">
        <f t="shared" si="91"/>
        <v>12.270803949224259</v>
      </c>
      <c r="T131" s="33">
        <f t="shared" si="92"/>
        <v>22.9901269393512</v>
      </c>
      <c r="U131" s="7" t="s">
        <v>327</v>
      </c>
    </row>
    <row r="132" spans="1:21" ht="17.25" customHeight="1">
      <c r="A132" s="6" t="s">
        <v>328</v>
      </c>
      <c r="B132" s="30">
        <v>3152</v>
      </c>
      <c r="C132" s="31">
        <f>SUM(D132:F132)</f>
        <v>661</v>
      </c>
      <c r="D132" s="30">
        <v>260</v>
      </c>
      <c r="E132" s="30">
        <v>163</v>
      </c>
      <c r="F132" s="30">
        <v>238</v>
      </c>
      <c r="G132" s="31">
        <f t="shared" si="87"/>
        <v>444</v>
      </c>
      <c r="H132" s="30">
        <v>284</v>
      </c>
      <c r="I132" s="30">
        <v>109</v>
      </c>
      <c r="J132" s="30">
        <v>51</v>
      </c>
      <c r="K132" s="31">
        <f>L132</f>
        <v>746</v>
      </c>
      <c r="L132" s="30">
        <v>746</v>
      </c>
      <c r="M132" s="31">
        <f>SUM(N132:O132)</f>
        <v>1300</v>
      </c>
      <c r="N132" s="30">
        <v>216</v>
      </c>
      <c r="O132" s="30">
        <v>1084</v>
      </c>
      <c r="P132" s="30">
        <v>1</v>
      </c>
      <c r="Q132" s="46">
        <f t="shared" si="89"/>
        <v>23.66751269035533</v>
      </c>
      <c r="R132" s="33">
        <f t="shared" si="90"/>
        <v>41.243654822335024</v>
      </c>
      <c r="S132" s="33">
        <f t="shared" si="91"/>
        <v>14.086294416243655</v>
      </c>
      <c r="T132" s="33">
        <f t="shared" si="92"/>
        <v>20.970812182741117</v>
      </c>
      <c r="U132" s="7" t="s">
        <v>328</v>
      </c>
    </row>
    <row r="133" spans="1:21" ht="17.25" customHeight="1">
      <c r="A133" s="6" t="s">
        <v>329</v>
      </c>
      <c r="B133" s="30">
        <v>817</v>
      </c>
      <c r="C133" s="31">
        <f>SUM(D133:F133)</f>
        <v>160</v>
      </c>
      <c r="D133" s="30">
        <v>63</v>
      </c>
      <c r="E133" s="30">
        <v>30</v>
      </c>
      <c r="F133" s="30">
        <v>67</v>
      </c>
      <c r="G133" s="31">
        <f t="shared" si="87"/>
        <v>107</v>
      </c>
      <c r="H133" s="30">
        <v>67</v>
      </c>
      <c r="I133" s="30">
        <v>26</v>
      </c>
      <c r="J133" s="30">
        <v>14</v>
      </c>
      <c r="K133" s="31">
        <f>L133</f>
        <v>230</v>
      </c>
      <c r="L133" s="30">
        <v>230</v>
      </c>
      <c r="M133" s="31">
        <f>SUM(N133:O133)</f>
        <v>320</v>
      </c>
      <c r="N133" s="30">
        <v>54</v>
      </c>
      <c r="O133" s="30">
        <v>266</v>
      </c>
      <c r="P133" s="56" t="s">
        <v>0</v>
      </c>
      <c r="Q133" s="46">
        <f t="shared" si="89"/>
        <v>28.151774785801713</v>
      </c>
      <c r="R133" s="33">
        <f t="shared" si="90"/>
        <v>39.16768665850673</v>
      </c>
      <c r="S133" s="33">
        <f t="shared" si="91"/>
        <v>13.096695226438188</v>
      </c>
      <c r="T133" s="33">
        <f t="shared" si="92"/>
        <v>19.583843329253366</v>
      </c>
      <c r="U133" s="7" t="s">
        <v>329</v>
      </c>
    </row>
    <row r="134" spans="1:21" ht="17.25" customHeight="1">
      <c r="A134" s="6" t="s">
        <v>330</v>
      </c>
      <c r="B134" s="30">
        <v>742</v>
      </c>
      <c r="C134" s="31">
        <f>SUM(D134:F134)</f>
        <v>134</v>
      </c>
      <c r="D134" s="30">
        <v>55</v>
      </c>
      <c r="E134" s="30">
        <v>17</v>
      </c>
      <c r="F134" s="30">
        <v>62</v>
      </c>
      <c r="G134" s="31">
        <f t="shared" si="87"/>
        <v>62</v>
      </c>
      <c r="H134" s="30">
        <v>43</v>
      </c>
      <c r="I134" s="30">
        <v>11</v>
      </c>
      <c r="J134" s="30">
        <v>8</v>
      </c>
      <c r="K134" s="31">
        <f>L134</f>
        <v>293</v>
      </c>
      <c r="L134" s="30">
        <v>293</v>
      </c>
      <c r="M134" s="31">
        <f>SUM(N134:O134)</f>
        <v>253</v>
      </c>
      <c r="N134" s="30">
        <v>49</v>
      </c>
      <c r="O134" s="30">
        <v>204</v>
      </c>
      <c r="P134" s="56" t="s">
        <v>0</v>
      </c>
      <c r="Q134" s="46">
        <f t="shared" si="89"/>
        <v>39.487870619946094</v>
      </c>
      <c r="R134" s="33">
        <f t="shared" si="90"/>
        <v>34.097035040431265</v>
      </c>
      <c r="S134" s="33">
        <f t="shared" si="91"/>
        <v>8.355795148247978</v>
      </c>
      <c r="T134" s="33">
        <f t="shared" si="92"/>
        <v>18.059299191374663</v>
      </c>
      <c r="U134" s="7" t="s">
        <v>330</v>
      </c>
    </row>
    <row r="135" spans="1:21" ht="17.25" customHeight="1">
      <c r="A135" s="6" t="s">
        <v>331</v>
      </c>
      <c r="B135" s="30">
        <v>596</v>
      </c>
      <c r="C135" s="31">
        <f>SUM(D135:F135)</f>
        <v>126</v>
      </c>
      <c r="D135" s="30">
        <v>49</v>
      </c>
      <c r="E135" s="30">
        <v>23</v>
      </c>
      <c r="F135" s="30">
        <v>54</v>
      </c>
      <c r="G135" s="31">
        <f t="shared" si="87"/>
        <v>59</v>
      </c>
      <c r="H135" s="30">
        <v>37</v>
      </c>
      <c r="I135" s="30">
        <v>9</v>
      </c>
      <c r="J135" s="30">
        <v>13</v>
      </c>
      <c r="K135" s="31">
        <f>L135</f>
        <v>178</v>
      </c>
      <c r="L135" s="30">
        <v>178</v>
      </c>
      <c r="M135" s="31">
        <f>SUM(N135:O135)</f>
        <v>232</v>
      </c>
      <c r="N135" s="30">
        <v>33</v>
      </c>
      <c r="O135" s="30">
        <v>199</v>
      </c>
      <c r="P135" s="30">
        <v>1</v>
      </c>
      <c r="Q135" s="46">
        <f t="shared" si="89"/>
        <v>29.86577181208054</v>
      </c>
      <c r="R135" s="33">
        <f t="shared" si="90"/>
        <v>38.92617449664429</v>
      </c>
      <c r="S135" s="33">
        <f t="shared" si="91"/>
        <v>9.899328859060402</v>
      </c>
      <c r="T135" s="33">
        <f t="shared" si="92"/>
        <v>21.140939597315437</v>
      </c>
      <c r="U135" s="7" t="s">
        <v>331</v>
      </c>
    </row>
    <row r="136" spans="1:21" ht="17.25" customHeight="1">
      <c r="A136" s="82"/>
      <c r="B136" s="30"/>
      <c r="C136" s="31"/>
      <c r="D136" s="30"/>
      <c r="E136" s="30"/>
      <c r="F136" s="30"/>
      <c r="G136" s="31"/>
      <c r="H136" s="30"/>
      <c r="I136" s="30"/>
      <c r="J136" s="30"/>
      <c r="K136" s="31"/>
      <c r="L136" s="30"/>
      <c r="M136" s="31"/>
      <c r="N136" s="30"/>
      <c r="O136" s="30"/>
      <c r="P136" s="30"/>
      <c r="Q136" s="46"/>
      <c r="R136" s="33"/>
      <c r="S136" s="33"/>
      <c r="T136" s="33"/>
      <c r="U136" s="28"/>
    </row>
    <row r="137" spans="1:21" ht="17.25" customHeight="1">
      <c r="A137" s="12" t="s">
        <v>332</v>
      </c>
      <c r="B137" s="13"/>
      <c r="C137" s="31"/>
      <c r="D137" s="91"/>
      <c r="E137" s="91"/>
      <c r="F137" s="91"/>
      <c r="G137" s="31"/>
      <c r="H137" s="91"/>
      <c r="I137" s="91"/>
      <c r="J137" s="91"/>
      <c r="K137" s="31"/>
      <c r="L137" s="91"/>
      <c r="M137" s="31"/>
      <c r="N137" s="91"/>
      <c r="O137" s="91"/>
      <c r="P137" s="91"/>
      <c r="Q137" s="46"/>
      <c r="R137" s="33"/>
      <c r="S137" s="33"/>
      <c r="T137" s="33"/>
      <c r="U137" s="14" t="s">
        <v>332</v>
      </c>
    </row>
    <row r="138" spans="1:21" ht="17.25" customHeight="1">
      <c r="A138" s="6" t="s">
        <v>333</v>
      </c>
      <c r="B138" s="86">
        <v>366137</v>
      </c>
      <c r="C138" s="86">
        <v>115951</v>
      </c>
      <c r="D138" s="86">
        <v>49060</v>
      </c>
      <c r="E138" s="86">
        <v>17473</v>
      </c>
      <c r="F138" s="86">
        <v>49418</v>
      </c>
      <c r="G138" s="86">
        <v>103923</v>
      </c>
      <c r="H138" s="86">
        <v>75153</v>
      </c>
      <c r="I138" s="86">
        <v>18931</v>
      </c>
      <c r="J138" s="86">
        <v>9839</v>
      </c>
      <c r="K138" s="86">
        <v>4464</v>
      </c>
      <c r="L138" s="86">
        <v>4464</v>
      </c>
      <c r="M138" s="86">
        <v>136301</v>
      </c>
      <c r="N138" s="86">
        <v>22182</v>
      </c>
      <c r="O138" s="86">
        <v>114119</v>
      </c>
      <c r="P138" s="86">
        <v>5498</v>
      </c>
      <c r="Q138" s="46">
        <f aca="true" t="shared" si="93" ref="Q138:Q145">L138/B138*100</f>
        <v>1.2192157580359264</v>
      </c>
      <c r="R138" s="33">
        <f aca="true" t="shared" si="94" ref="R138:R145">M138/B138*100</f>
        <v>37.22677576972554</v>
      </c>
      <c r="S138" s="33">
        <f aca="true" t="shared" si="95" ref="S138:S145">G138/B138*100</f>
        <v>28.38363781863073</v>
      </c>
      <c r="T138" s="33">
        <f aca="true" t="shared" si="96" ref="T138:T145">C138/B138*100</f>
        <v>31.668746944449754</v>
      </c>
      <c r="U138" s="7" t="s">
        <v>333</v>
      </c>
    </row>
    <row r="139" spans="1:21" ht="17.25" customHeight="1">
      <c r="A139" s="6" t="s">
        <v>334</v>
      </c>
      <c r="B139" s="86">
        <v>42865</v>
      </c>
      <c r="C139" s="86">
        <v>13170</v>
      </c>
      <c r="D139" s="86">
        <v>5806</v>
      </c>
      <c r="E139" s="86">
        <v>2028</v>
      </c>
      <c r="F139" s="86">
        <v>5336</v>
      </c>
      <c r="G139" s="86">
        <v>9866</v>
      </c>
      <c r="H139" s="86">
        <v>6809</v>
      </c>
      <c r="I139" s="86">
        <v>1902</v>
      </c>
      <c r="J139" s="86">
        <v>1155</v>
      </c>
      <c r="K139" s="86">
        <v>1447</v>
      </c>
      <c r="L139" s="86">
        <v>1447</v>
      </c>
      <c r="M139" s="86">
        <v>18204</v>
      </c>
      <c r="N139" s="86">
        <v>2794</v>
      </c>
      <c r="O139" s="86">
        <v>15410</v>
      </c>
      <c r="P139" s="86">
        <v>178</v>
      </c>
      <c r="Q139" s="46">
        <f t="shared" si="93"/>
        <v>3.375714452350403</v>
      </c>
      <c r="R139" s="33">
        <f t="shared" si="94"/>
        <v>42.4682141607372</v>
      </c>
      <c r="S139" s="33">
        <f t="shared" si="95"/>
        <v>23.01644698471947</v>
      </c>
      <c r="T139" s="48">
        <f t="shared" si="96"/>
        <v>30.724367199346787</v>
      </c>
      <c r="U139" s="7" t="s">
        <v>334</v>
      </c>
    </row>
    <row r="140" spans="1:21" ht="17.25" customHeight="1">
      <c r="A140" s="6" t="s">
        <v>335</v>
      </c>
      <c r="B140" s="86">
        <v>82317</v>
      </c>
      <c r="C140" s="86">
        <v>19103</v>
      </c>
      <c r="D140" s="86">
        <v>8267</v>
      </c>
      <c r="E140" s="86">
        <v>2997</v>
      </c>
      <c r="F140" s="86">
        <v>7839</v>
      </c>
      <c r="G140" s="86">
        <v>21198</v>
      </c>
      <c r="H140" s="86">
        <v>8982</v>
      </c>
      <c r="I140" s="86">
        <v>3057</v>
      </c>
      <c r="J140" s="86">
        <v>9159</v>
      </c>
      <c r="K140" s="86">
        <v>4066</v>
      </c>
      <c r="L140" s="86">
        <v>4066</v>
      </c>
      <c r="M140" s="86">
        <v>37494</v>
      </c>
      <c r="N140" s="86">
        <v>5492</v>
      </c>
      <c r="O140" s="86">
        <v>32002</v>
      </c>
      <c r="P140" s="86">
        <v>456</v>
      </c>
      <c r="Q140" s="46">
        <f t="shared" si="93"/>
        <v>4.939441427651639</v>
      </c>
      <c r="R140" s="33">
        <f t="shared" si="94"/>
        <v>45.5483071540508</v>
      </c>
      <c r="S140" s="33">
        <f t="shared" si="95"/>
        <v>25.75166733481541</v>
      </c>
      <c r="T140" s="48">
        <f t="shared" si="96"/>
        <v>23.206628035521216</v>
      </c>
      <c r="U140" s="7" t="s">
        <v>335</v>
      </c>
    </row>
    <row r="141" spans="1:21" ht="17.25" customHeight="1">
      <c r="A141" s="6" t="s">
        <v>336</v>
      </c>
      <c r="B141" s="86">
        <v>19764</v>
      </c>
      <c r="C141" s="86">
        <v>4214</v>
      </c>
      <c r="D141" s="86">
        <v>1637</v>
      </c>
      <c r="E141" s="86">
        <v>723</v>
      </c>
      <c r="F141" s="86">
        <v>1854</v>
      </c>
      <c r="G141" s="86">
        <v>2759</v>
      </c>
      <c r="H141" s="86">
        <v>1537</v>
      </c>
      <c r="I141" s="86">
        <v>832</v>
      </c>
      <c r="J141" s="86">
        <v>390</v>
      </c>
      <c r="K141" s="86">
        <v>3665</v>
      </c>
      <c r="L141" s="86">
        <v>3665</v>
      </c>
      <c r="M141" s="86">
        <v>9107</v>
      </c>
      <c r="N141" s="86">
        <v>1429</v>
      </c>
      <c r="O141" s="86">
        <v>7678</v>
      </c>
      <c r="P141" s="86">
        <v>19</v>
      </c>
      <c r="Q141" s="46">
        <f t="shared" si="93"/>
        <v>18.5438170410848</v>
      </c>
      <c r="R141" s="33">
        <f t="shared" si="94"/>
        <v>46.07872900222627</v>
      </c>
      <c r="S141" s="33">
        <f t="shared" si="95"/>
        <v>13.959724752074479</v>
      </c>
      <c r="T141" s="48">
        <f t="shared" si="96"/>
        <v>21.32159481886258</v>
      </c>
      <c r="U141" s="7" t="s">
        <v>336</v>
      </c>
    </row>
    <row r="142" spans="1:21" ht="17.25" customHeight="1">
      <c r="A142" s="6" t="s">
        <v>337</v>
      </c>
      <c r="B142" s="86">
        <v>64093</v>
      </c>
      <c r="C142" s="86">
        <v>18631</v>
      </c>
      <c r="D142" s="86">
        <v>9077</v>
      </c>
      <c r="E142" s="86">
        <v>2307</v>
      </c>
      <c r="F142" s="86">
        <v>7247</v>
      </c>
      <c r="G142" s="86">
        <v>11170</v>
      </c>
      <c r="H142" s="86">
        <v>6943</v>
      </c>
      <c r="I142" s="86">
        <v>2722</v>
      </c>
      <c r="J142" s="86">
        <v>1505</v>
      </c>
      <c r="K142" s="86">
        <v>4981</v>
      </c>
      <c r="L142" s="86">
        <v>4981</v>
      </c>
      <c r="M142" s="86">
        <v>28636</v>
      </c>
      <c r="N142" s="86">
        <v>3689</v>
      </c>
      <c r="O142" s="86">
        <v>24947</v>
      </c>
      <c r="P142" s="86">
        <v>675</v>
      </c>
      <c r="Q142" s="46">
        <f t="shared" si="93"/>
        <v>7.771519510710998</v>
      </c>
      <c r="R142" s="33">
        <f t="shared" si="94"/>
        <v>44.678826080851266</v>
      </c>
      <c r="S142" s="33">
        <f t="shared" si="95"/>
        <v>17.427800227793988</v>
      </c>
      <c r="T142" s="48">
        <f t="shared" si="96"/>
        <v>29.068697049599802</v>
      </c>
      <c r="U142" s="7" t="s">
        <v>337</v>
      </c>
    </row>
    <row r="143" spans="1:21" ht="17.25" customHeight="1">
      <c r="A143" s="6" t="s">
        <v>338</v>
      </c>
      <c r="B143" s="86">
        <v>74623</v>
      </c>
      <c r="C143" s="86">
        <v>18127</v>
      </c>
      <c r="D143" s="86">
        <v>8166</v>
      </c>
      <c r="E143" s="86">
        <v>2970</v>
      </c>
      <c r="F143" s="86">
        <v>6991</v>
      </c>
      <c r="G143" s="86">
        <v>13872</v>
      </c>
      <c r="H143" s="86">
        <v>9816</v>
      </c>
      <c r="I143" s="86">
        <v>2692</v>
      </c>
      <c r="J143" s="86">
        <v>1364</v>
      </c>
      <c r="K143" s="86">
        <v>6376</v>
      </c>
      <c r="L143" s="86">
        <v>6376</v>
      </c>
      <c r="M143" s="86">
        <v>35989</v>
      </c>
      <c r="N143" s="86">
        <v>4292</v>
      </c>
      <c r="O143" s="86">
        <v>31697</v>
      </c>
      <c r="P143" s="86">
        <v>259</v>
      </c>
      <c r="Q143" s="46">
        <f t="shared" si="93"/>
        <v>8.54428259383836</v>
      </c>
      <c r="R143" s="48">
        <f t="shared" si="94"/>
        <v>48.22775819787465</v>
      </c>
      <c r="S143" s="48">
        <f t="shared" si="95"/>
        <v>18.58944293314394</v>
      </c>
      <c r="T143" s="48">
        <f t="shared" si="96"/>
        <v>24.29143829650376</v>
      </c>
      <c r="U143" s="7" t="s">
        <v>338</v>
      </c>
    </row>
    <row r="144" spans="1:21" ht="17.25" customHeight="1">
      <c r="A144" s="6" t="s">
        <v>339</v>
      </c>
      <c r="B144" s="86">
        <v>146700</v>
      </c>
      <c r="C144" s="86">
        <v>35334</v>
      </c>
      <c r="D144" s="86">
        <v>14770</v>
      </c>
      <c r="E144" s="86">
        <v>6407</v>
      </c>
      <c r="F144" s="86">
        <v>14157</v>
      </c>
      <c r="G144" s="86">
        <v>32333</v>
      </c>
      <c r="H144" s="86">
        <v>23707</v>
      </c>
      <c r="I144" s="86">
        <v>6341</v>
      </c>
      <c r="J144" s="86">
        <v>2285</v>
      </c>
      <c r="K144" s="86">
        <v>5176</v>
      </c>
      <c r="L144" s="86">
        <v>5176</v>
      </c>
      <c r="M144" s="86">
        <v>72607</v>
      </c>
      <c r="N144" s="86">
        <v>8797</v>
      </c>
      <c r="O144" s="86">
        <v>63810</v>
      </c>
      <c r="P144" s="86">
        <v>1250</v>
      </c>
      <c r="Q144" s="46">
        <f t="shared" si="93"/>
        <v>3.5282890252215404</v>
      </c>
      <c r="R144" s="48">
        <f t="shared" si="94"/>
        <v>49.493524199045666</v>
      </c>
      <c r="S144" s="48">
        <f t="shared" si="95"/>
        <v>22.04021813224267</v>
      </c>
      <c r="T144" s="48">
        <f t="shared" si="96"/>
        <v>24.085889570552148</v>
      </c>
      <c r="U144" s="7" t="s">
        <v>339</v>
      </c>
    </row>
    <row r="145" spans="1:21" ht="17.25" customHeight="1">
      <c r="A145" s="8" t="s">
        <v>340</v>
      </c>
      <c r="B145" s="87">
        <v>33572</v>
      </c>
      <c r="C145" s="87">
        <v>8107</v>
      </c>
      <c r="D145" s="87">
        <v>3336</v>
      </c>
      <c r="E145" s="87">
        <v>1445</v>
      </c>
      <c r="F145" s="87">
        <v>3326</v>
      </c>
      <c r="G145" s="87">
        <v>5464</v>
      </c>
      <c r="H145" s="87">
        <v>3540</v>
      </c>
      <c r="I145" s="87">
        <v>1230</v>
      </c>
      <c r="J145" s="87">
        <v>694</v>
      </c>
      <c r="K145" s="87">
        <v>5772</v>
      </c>
      <c r="L145" s="87">
        <v>5772</v>
      </c>
      <c r="M145" s="87">
        <v>14168</v>
      </c>
      <c r="N145" s="87">
        <v>2120</v>
      </c>
      <c r="O145" s="87">
        <v>12048</v>
      </c>
      <c r="P145" s="87">
        <v>61</v>
      </c>
      <c r="Q145" s="85">
        <f t="shared" si="93"/>
        <v>17.19289884427499</v>
      </c>
      <c r="R145" s="41">
        <f t="shared" si="94"/>
        <v>42.201834862385326</v>
      </c>
      <c r="S145" s="41">
        <f t="shared" si="95"/>
        <v>16.27546765161444</v>
      </c>
      <c r="T145" s="41">
        <f t="shared" si="96"/>
        <v>24.148099606815205</v>
      </c>
      <c r="U145" s="9" t="s">
        <v>340</v>
      </c>
    </row>
  </sheetData>
  <mergeCells count="6">
    <mergeCell ref="T2:U2"/>
    <mergeCell ref="Q3:T3"/>
    <mergeCell ref="C3:F3"/>
    <mergeCell ref="G3:J3"/>
    <mergeCell ref="K3:L3"/>
    <mergeCell ref="M3:O3"/>
  </mergeCells>
  <printOptions/>
  <pageMargins left="0.75" right="0.75" top="0.49" bottom="0.59" header="0.49" footer="0.512"/>
  <pageSetup horizontalDpi="600" verticalDpi="600" orientation="portrait" paperSize="9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45"/>
  <sheetViews>
    <sheetView zoomScaleSheetLayoutView="25" workbookViewId="0" topLeftCell="A1">
      <pane ySplit="4" topLeftCell="BM5" activePane="bottomLeft" state="frozen"/>
      <selection pane="topLeft" activeCell="A1" sqref="A1"/>
      <selection pane="bottomLeft" activeCell="A152" sqref="A152"/>
    </sheetView>
  </sheetViews>
  <sheetFormatPr defaultColWidth="9.00390625" defaultRowHeight="13.5"/>
  <cols>
    <col min="1" max="1" width="11.50390625" style="47" customWidth="1"/>
    <col min="2" max="13" width="10.25390625" style="17" customWidth="1"/>
    <col min="14" max="14" width="9.125" style="17" customWidth="1"/>
    <col min="15" max="16" width="9.125" style="17" bestFit="1" customWidth="1"/>
    <col min="17" max="19" width="9.125" style="17" customWidth="1"/>
    <col min="20" max="20" width="9.00390625" style="17" customWidth="1"/>
    <col min="21" max="21" width="10.75390625" style="47" customWidth="1"/>
    <col min="22" max="16384" width="9.00390625" style="79" customWidth="1"/>
  </cols>
  <sheetData>
    <row r="1" ht="14.25">
      <c r="A1" s="140" t="s">
        <v>360</v>
      </c>
    </row>
    <row r="2" spans="20:21" ht="13.5">
      <c r="T2" s="264" t="s">
        <v>265</v>
      </c>
      <c r="U2" s="264"/>
    </row>
    <row r="3" spans="1:21" s="196" customFormat="1" ht="27">
      <c r="A3" s="191"/>
      <c r="B3" s="192" t="s">
        <v>51</v>
      </c>
      <c r="C3" s="265" t="s">
        <v>52</v>
      </c>
      <c r="D3" s="266"/>
      <c r="E3" s="266"/>
      <c r="F3" s="268"/>
      <c r="G3" s="265" t="s">
        <v>53</v>
      </c>
      <c r="H3" s="266"/>
      <c r="I3" s="266"/>
      <c r="J3" s="268"/>
      <c r="K3" s="265" t="s">
        <v>54</v>
      </c>
      <c r="L3" s="266"/>
      <c r="M3" s="265" t="s">
        <v>55</v>
      </c>
      <c r="N3" s="266"/>
      <c r="O3" s="268"/>
      <c r="P3" s="193" t="s">
        <v>56</v>
      </c>
      <c r="Q3" s="265" t="s">
        <v>266</v>
      </c>
      <c r="R3" s="266"/>
      <c r="S3" s="266"/>
      <c r="T3" s="267"/>
      <c r="U3" s="195"/>
    </row>
    <row r="4" spans="1:21" s="196" customFormat="1" ht="54">
      <c r="A4" s="189" t="s">
        <v>346</v>
      </c>
      <c r="B4" s="197"/>
      <c r="C4" s="198" t="s">
        <v>51</v>
      </c>
      <c r="D4" s="201" t="s">
        <v>57</v>
      </c>
      <c r="E4" s="201" t="s">
        <v>58</v>
      </c>
      <c r="F4" s="201" t="s">
        <v>59</v>
      </c>
      <c r="G4" s="198" t="s">
        <v>51</v>
      </c>
      <c r="H4" s="201" t="s">
        <v>60</v>
      </c>
      <c r="I4" s="201" t="s">
        <v>61</v>
      </c>
      <c r="J4" s="201" t="s">
        <v>62</v>
      </c>
      <c r="K4" s="198" t="s">
        <v>51</v>
      </c>
      <c r="L4" s="202" t="s">
        <v>63</v>
      </c>
      <c r="M4" s="198" t="s">
        <v>51</v>
      </c>
      <c r="N4" s="201" t="s">
        <v>64</v>
      </c>
      <c r="O4" s="203" t="s">
        <v>65</v>
      </c>
      <c r="P4" s="194"/>
      <c r="Q4" s="204" t="s">
        <v>54</v>
      </c>
      <c r="R4" s="204" t="s">
        <v>267</v>
      </c>
      <c r="S4" s="204" t="s">
        <v>268</v>
      </c>
      <c r="T4" s="204" t="s">
        <v>269</v>
      </c>
      <c r="U4" s="194" t="s">
        <v>345</v>
      </c>
    </row>
    <row r="5" spans="1:21" s="81" customFormat="1" ht="13.5">
      <c r="A5" s="82"/>
      <c r="B5" s="25"/>
      <c r="C5" s="5"/>
      <c r="D5" s="26"/>
      <c r="E5" s="26"/>
      <c r="F5" s="26"/>
      <c r="G5" s="5"/>
      <c r="H5" s="26"/>
      <c r="I5" s="26"/>
      <c r="J5" s="26"/>
      <c r="K5" s="5"/>
      <c r="L5" s="26"/>
      <c r="M5" s="5"/>
      <c r="N5" s="26"/>
      <c r="O5" s="27"/>
      <c r="P5" s="47"/>
      <c r="Q5" s="83"/>
      <c r="R5" s="26"/>
      <c r="S5" s="26"/>
      <c r="T5" s="155"/>
      <c r="U5" s="21"/>
    </row>
    <row r="6" spans="1:21" ht="17.25" customHeight="1">
      <c r="A6" s="82" t="s">
        <v>270</v>
      </c>
      <c r="B6" s="31">
        <f>B8+B9</f>
        <v>598688</v>
      </c>
      <c r="C6" s="31">
        <f>C8+C9</f>
        <v>274649</v>
      </c>
      <c r="D6" s="31">
        <f>D8+D9</f>
        <v>92954</v>
      </c>
      <c r="E6" s="31">
        <f>E8+E9</f>
        <v>4860</v>
      </c>
      <c r="F6" s="31">
        <f>F8+F9</f>
        <v>176835</v>
      </c>
      <c r="G6" s="31">
        <f>SUM(H6:J6)</f>
        <v>164410</v>
      </c>
      <c r="H6" s="31">
        <f aca="true" t="shared" si="0" ref="H6:O6">H8+H9</f>
        <v>80576</v>
      </c>
      <c r="I6" s="31">
        <f t="shared" si="0"/>
        <v>82467</v>
      </c>
      <c r="J6" s="31">
        <f t="shared" si="0"/>
        <v>1367</v>
      </c>
      <c r="K6" s="31">
        <f t="shared" si="0"/>
        <v>29986</v>
      </c>
      <c r="L6" s="31">
        <f t="shared" si="0"/>
        <v>29986</v>
      </c>
      <c r="M6" s="31">
        <f t="shared" si="0"/>
        <v>122618</v>
      </c>
      <c r="N6" s="31">
        <f t="shared" si="0"/>
        <v>2415</v>
      </c>
      <c r="O6" s="31">
        <f t="shared" si="0"/>
        <v>120203</v>
      </c>
      <c r="P6" s="31">
        <v>7024</v>
      </c>
      <c r="Q6" s="46">
        <f>L6/B6*100</f>
        <v>5.008618846544444</v>
      </c>
      <c r="R6" s="33">
        <f>M6/B6*100</f>
        <v>20.481118712918917</v>
      </c>
      <c r="S6" s="33">
        <f>G6/B6*100</f>
        <v>27.46171628627933</v>
      </c>
      <c r="T6" s="33">
        <f>C6/B6*100</f>
        <v>45.8751469880806</v>
      </c>
      <c r="U6" s="28" t="s">
        <v>270</v>
      </c>
    </row>
    <row r="7" spans="1:21" ht="17.25" customHeight="1">
      <c r="A7" s="82"/>
      <c r="C7" s="5"/>
      <c r="D7" s="26"/>
      <c r="E7" s="26"/>
      <c r="F7" s="26"/>
      <c r="G7" s="5"/>
      <c r="H7" s="26"/>
      <c r="I7" s="26"/>
      <c r="J7" s="26"/>
      <c r="K7" s="5"/>
      <c r="L7" s="26"/>
      <c r="M7" s="5"/>
      <c r="N7" s="26"/>
      <c r="O7" s="27"/>
      <c r="Q7" s="46"/>
      <c r="R7" s="33"/>
      <c r="S7" s="33"/>
      <c r="T7" s="33"/>
      <c r="U7" s="28"/>
    </row>
    <row r="8" spans="1:21" ht="17.25" customHeight="1">
      <c r="A8" s="82" t="s">
        <v>271</v>
      </c>
      <c r="B8" s="31">
        <f>B11+B21+B22+B23+B24+B25+B26+B27+B28+B29+B30+B31+B32</f>
        <v>467466</v>
      </c>
      <c r="C8" s="31">
        <f>C11+C21+C22+C23+C24+C25+C26+C27+C28+C29+C30+C31+C32</f>
        <v>223253</v>
      </c>
      <c r="D8" s="31">
        <f>D11+D21+D22+D23+D24+D25+D26+D27+D28+D29+D30+D31+D32</f>
        <v>74889</v>
      </c>
      <c r="E8" s="31">
        <f>E11+E21+E22+E23+E24+E25+E26+E27+E28+E29+E30+E31+E32</f>
        <v>4011</v>
      </c>
      <c r="F8" s="31">
        <f>F11+F21+F22+F23+F24+F25+F26+F27+F28+F29+F30+F31+F32</f>
        <v>144353</v>
      </c>
      <c r="G8" s="31">
        <f>SUM(H8:J8)</f>
        <v>133116</v>
      </c>
      <c r="H8" s="31">
        <f aca="true" t="shared" si="1" ref="H8:O8">H11+H21+H22+H23+H24+H25+H26+H27+H28+H29+H30+H31+H32</f>
        <v>66530</v>
      </c>
      <c r="I8" s="31">
        <f t="shared" si="1"/>
        <v>65454</v>
      </c>
      <c r="J8" s="31">
        <f t="shared" si="1"/>
        <v>1132</v>
      </c>
      <c r="K8" s="31">
        <f t="shared" si="1"/>
        <v>12078</v>
      </c>
      <c r="L8" s="31">
        <f t="shared" si="1"/>
        <v>12078</v>
      </c>
      <c r="M8" s="31">
        <f t="shared" si="1"/>
        <v>92338</v>
      </c>
      <c r="N8" s="31">
        <f t="shared" si="1"/>
        <v>1872</v>
      </c>
      <c r="O8" s="31">
        <f t="shared" si="1"/>
        <v>90466</v>
      </c>
      <c r="P8" s="31">
        <v>6681</v>
      </c>
      <c r="Q8" s="46">
        <f>L8/B8*100</f>
        <v>2.583717318478777</v>
      </c>
      <c r="R8" s="33">
        <f>M8/B8*100</f>
        <v>19.75288042338908</v>
      </c>
      <c r="S8" s="33">
        <f>G8/B8*100</f>
        <v>28.476081682945924</v>
      </c>
      <c r="T8" s="33">
        <f>C8/B8*100</f>
        <v>47.758125724651634</v>
      </c>
      <c r="U8" s="28" t="s">
        <v>271</v>
      </c>
    </row>
    <row r="9" spans="1:21" ht="17.25" customHeight="1">
      <c r="A9" s="82" t="s">
        <v>272</v>
      </c>
      <c r="B9" s="31">
        <f>B34+B45+B55+B64+B72+B79+B91+B96+B101+B105+B108+B111+B117+B122+B130</f>
        <v>131222</v>
      </c>
      <c r="C9" s="31">
        <f>C34+C45+C55+C64+C72+C79+C91+C96+C101+C105+C108+C111+C117+C122+C130</f>
        <v>51396</v>
      </c>
      <c r="D9" s="31">
        <f>D34+D45+D55+D64+D72+D79+D91+D96+D101+D105+D108+D111+D117+D122+D130</f>
        <v>18065</v>
      </c>
      <c r="E9" s="31">
        <f>E34+E45+E55+E64+E72+E79+E91+E96+E101+E105+E108+E111+E117+E122+E130</f>
        <v>849</v>
      </c>
      <c r="F9" s="31">
        <f>F34+F45+F55+F64+F72+F79+F91+F96+F101+F105+F108+F111+F117+F122+F130</f>
        <v>32482</v>
      </c>
      <c r="G9" s="31">
        <f>SUM(H9:J9)</f>
        <v>31294</v>
      </c>
      <c r="H9" s="31">
        <f>H34+H45+H55+H64+H72+H79+H91+H96+H101+H105+H108+H111+H117+H122+H130</f>
        <v>14046</v>
      </c>
      <c r="I9" s="31">
        <f>I34+I45+I55+I64+I72+I79+I91+I96+I101+I105+I108+I111+I117+I122+I130</f>
        <v>17013</v>
      </c>
      <c r="J9" s="31">
        <f>J34+J45+J55+J64+J72+J79+J91+J96+J101+J105+J108+J122+J130</f>
        <v>235</v>
      </c>
      <c r="K9" s="31">
        <f>K34+K45+K55+K64+K72+K79+K91+K96+K101+K105+K108+K111+K117+K122+K130</f>
        <v>17908</v>
      </c>
      <c r="L9" s="31">
        <f>L34+L45+L55+L64+L72+L79+L91+L96+L101+L105+L108+L111+L117+L122+L130</f>
        <v>17908</v>
      </c>
      <c r="M9" s="31">
        <f>M34+M45+M55+M64+M72+M79+M91+M96+M101+M105+M108+M111+M117+M122+M130</f>
        <v>30280</v>
      </c>
      <c r="N9" s="31">
        <f>N34+N45+N55+N64+N72+N79+N91+N96+N101+N105+N108+N111+N117+N122+N130</f>
        <v>543</v>
      </c>
      <c r="O9" s="31">
        <f>O34+O45+O55+O64+O72+O79+O91+O96+O101+O105+O108+O111+O117+O122+O130</f>
        <v>29737</v>
      </c>
      <c r="P9" s="31">
        <v>343</v>
      </c>
      <c r="Q9" s="46">
        <f>L9/B9*100</f>
        <v>13.647101857920166</v>
      </c>
      <c r="R9" s="33">
        <f>M9/B9*100</f>
        <v>23.075398942250537</v>
      </c>
      <c r="S9" s="33">
        <f>G9/B9*100</f>
        <v>23.848135221228148</v>
      </c>
      <c r="T9" s="33">
        <f>C9/B9*100</f>
        <v>39.167212814924326</v>
      </c>
      <c r="U9" s="28" t="s">
        <v>272</v>
      </c>
    </row>
    <row r="10" spans="1:21" ht="17.25" customHeight="1">
      <c r="A10" s="82"/>
      <c r="Q10" s="46"/>
      <c r="R10" s="33"/>
      <c r="S10" s="33"/>
      <c r="T10" s="33"/>
      <c r="U10" s="28"/>
    </row>
    <row r="11" spans="1:21" ht="17.25" customHeight="1">
      <c r="A11" s="82" t="s">
        <v>273</v>
      </c>
      <c r="B11" s="31">
        <f>SUM(B12:B19)</f>
        <v>234350</v>
      </c>
      <c r="C11" s="31">
        <f>SUM(C12:C19)</f>
        <v>118607</v>
      </c>
      <c r="D11" s="31">
        <f>SUM(D12:D19)</f>
        <v>37420</v>
      </c>
      <c r="E11" s="31">
        <f>SUM(E12:E19)</f>
        <v>2159</v>
      </c>
      <c r="F11" s="31">
        <f>SUM(F12:F19)</f>
        <v>79028</v>
      </c>
      <c r="G11" s="31">
        <f aca="true" t="shared" si="2" ref="G11:G19">SUM(H11:J11)</f>
        <v>68396</v>
      </c>
      <c r="H11" s="31">
        <f aca="true" t="shared" si="3" ref="H11:P11">SUM(H12:H19)</f>
        <v>34707</v>
      </c>
      <c r="I11" s="31">
        <f t="shared" si="3"/>
        <v>33037</v>
      </c>
      <c r="J11" s="31">
        <f t="shared" si="3"/>
        <v>652</v>
      </c>
      <c r="K11" s="31">
        <f t="shared" si="3"/>
        <v>3387</v>
      </c>
      <c r="L11" s="31">
        <f t="shared" si="3"/>
        <v>3387</v>
      </c>
      <c r="M11" s="31">
        <f t="shared" si="3"/>
        <v>39419</v>
      </c>
      <c r="N11" s="31">
        <f t="shared" si="3"/>
        <v>1073</v>
      </c>
      <c r="O11" s="31">
        <f t="shared" si="3"/>
        <v>38346</v>
      </c>
      <c r="P11" s="31">
        <f t="shared" si="3"/>
        <v>4541</v>
      </c>
      <c r="Q11" s="46">
        <f aca="true" t="shared" si="4" ref="Q11:Q19">L11/B11*100</f>
        <v>1.4452741625773415</v>
      </c>
      <c r="R11" s="33">
        <f aca="true" t="shared" si="5" ref="R11:R19">M11/B11*100</f>
        <v>16.8205675272029</v>
      </c>
      <c r="S11" s="33">
        <f aca="true" t="shared" si="6" ref="S11:S19">G11/B11*100</f>
        <v>29.185406443353955</v>
      </c>
      <c r="T11" s="33">
        <f aca="true" t="shared" si="7" ref="T11:T19">C11/B11*100</f>
        <v>50.611051845530184</v>
      </c>
      <c r="U11" s="28" t="s">
        <v>273</v>
      </c>
    </row>
    <row r="12" spans="1:21" ht="17.25" customHeight="1">
      <c r="A12" s="6" t="s">
        <v>274</v>
      </c>
      <c r="B12" s="30">
        <v>30429</v>
      </c>
      <c r="C12" s="31">
        <f aca="true" t="shared" si="8" ref="C12:C19">SUM(D12:F12)</f>
        <v>15115</v>
      </c>
      <c r="D12" s="30">
        <v>4767</v>
      </c>
      <c r="E12" s="30">
        <v>481</v>
      </c>
      <c r="F12" s="30">
        <v>9867</v>
      </c>
      <c r="G12" s="31">
        <f t="shared" si="2"/>
        <v>10730</v>
      </c>
      <c r="H12" s="30">
        <v>5346</v>
      </c>
      <c r="I12" s="30">
        <v>5307</v>
      </c>
      <c r="J12" s="30">
        <v>77</v>
      </c>
      <c r="K12" s="31">
        <f aca="true" t="shared" si="9" ref="K12:K19">L12</f>
        <v>52</v>
      </c>
      <c r="L12" s="30">
        <v>52</v>
      </c>
      <c r="M12" s="31">
        <f aca="true" t="shared" si="10" ref="M12:M19">SUM(N12:O12)</f>
        <v>3768</v>
      </c>
      <c r="N12" s="30">
        <v>107</v>
      </c>
      <c r="O12" s="30">
        <v>3661</v>
      </c>
      <c r="P12" s="30">
        <v>764</v>
      </c>
      <c r="Q12" s="46">
        <f t="shared" si="4"/>
        <v>0.1708896118834007</v>
      </c>
      <c r="R12" s="33">
        <f t="shared" si="5"/>
        <v>12.38292418416642</v>
      </c>
      <c r="S12" s="33">
        <f t="shared" si="6"/>
        <v>35.262414144401724</v>
      </c>
      <c r="T12" s="33">
        <f t="shared" si="7"/>
        <v>49.67300930033849</v>
      </c>
      <c r="U12" s="7" t="s">
        <v>274</v>
      </c>
    </row>
    <row r="13" spans="1:21" ht="17.25" customHeight="1">
      <c r="A13" s="6" t="s">
        <v>275</v>
      </c>
      <c r="B13" s="30">
        <v>24493</v>
      </c>
      <c r="C13" s="31">
        <f t="shared" si="8"/>
        <v>12844</v>
      </c>
      <c r="D13" s="30">
        <v>4038</v>
      </c>
      <c r="E13" s="30">
        <v>237</v>
      </c>
      <c r="F13" s="30">
        <v>8569</v>
      </c>
      <c r="G13" s="31">
        <f t="shared" si="2"/>
        <v>7591</v>
      </c>
      <c r="H13" s="30">
        <v>3779</v>
      </c>
      <c r="I13" s="30">
        <v>3721</v>
      </c>
      <c r="J13" s="30">
        <v>91</v>
      </c>
      <c r="K13" s="31">
        <f t="shared" si="9"/>
        <v>131</v>
      </c>
      <c r="L13" s="30">
        <v>131</v>
      </c>
      <c r="M13" s="31">
        <f t="shared" si="10"/>
        <v>3531</v>
      </c>
      <c r="N13" s="30">
        <v>101</v>
      </c>
      <c r="O13" s="30">
        <v>3430</v>
      </c>
      <c r="P13" s="30">
        <v>396</v>
      </c>
      <c r="Q13" s="46">
        <f t="shared" si="4"/>
        <v>0.534846690891275</v>
      </c>
      <c r="R13" s="33">
        <f t="shared" si="5"/>
        <v>14.416363859061773</v>
      </c>
      <c r="S13" s="33">
        <f t="shared" si="6"/>
        <v>30.99252847752419</v>
      </c>
      <c r="T13" s="33">
        <f t="shared" si="7"/>
        <v>52.439472502347606</v>
      </c>
      <c r="U13" s="7" t="s">
        <v>275</v>
      </c>
    </row>
    <row r="14" spans="1:21" ht="17.25" customHeight="1">
      <c r="A14" s="6" t="s">
        <v>276</v>
      </c>
      <c r="B14" s="30">
        <v>28913</v>
      </c>
      <c r="C14" s="31">
        <f t="shared" si="8"/>
        <v>15522</v>
      </c>
      <c r="D14" s="30">
        <v>5399</v>
      </c>
      <c r="E14" s="30">
        <v>325</v>
      </c>
      <c r="F14" s="30">
        <v>9798</v>
      </c>
      <c r="G14" s="31">
        <f t="shared" si="2"/>
        <v>8613</v>
      </c>
      <c r="H14" s="30">
        <v>4271</v>
      </c>
      <c r="I14" s="30">
        <v>4256</v>
      </c>
      <c r="J14" s="30">
        <v>86</v>
      </c>
      <c r="K14" s="31">
        <f t="shared" si="9"/>
        <v>62</v>
      </c>
      <c r="L14" s="30">
        <v>62</v>
      </c>
      <c r="M14" s="31">
        <f t="shared" si="10"/>
        <v>4130</v>
      </c>
      <c r="N14" s="30">
        <v>94</v>
      </c>
      <c r="O14" s="30">
        <v>4036</v>
      </c>
      <c r="P14" s="30">
        <v>586</v>
      </c>
      <c r="Q14" s="46">
        <f t="shared" si="4"/>
        <v>0.21443641268633484</v>
      </c>
      <c r="R14" s="33">
        <f t="shared" si="5"/>
        <v>14.28423200636392</v>
      </c>
      <c r="S14" s="33">
        <f t="shared" si="6"/>
        <v>29.789368104312942</v>
      </c>
      <c r="T14" s="33">
        <f t="shared" si="7"/>
        <v>53.685193511569196</v>
      </c>
      <c r="U14" s="7" t="s">
        <v>276</v>
      </c>
    </row>
    <row r="15" spans="1:21" ht="17.25" customHeight="1">
      <c r="A15" s="6" t="s">
        <v>277</v>
      </c>
      <c r="B15" s="30">
        <v>37417</v>
      </c>
      <c r="C15" s="31">
        <f t="shared" si="8"/>
        <v>19732</v>
      </c>
      <c r="D15" s="30">
        <v>5725</v>
      </c>
      <c r="E15" s="30">
        <v>427</v>
      </c>
      <c r="F15" s="30">
        <v>13580</v>
      </c>
      <c r="G15" s="31">
        <f t="shared" si="2"/>
        <v>11073</v>
      </c>
      <c r="H15" s="30">
        <v>5869</v>
      </c>
      <c r="I15" s="30">
        <v>5118</v>
      </c>
      <c r="J15" s="30">
        <v>86</v>
      </c>
      <c r="K15" s="31">
        <f t="shared" si="9"/>
        <v>170</v>
      </c>
      <c r="L15" s="30">
        <v>170</v>
      </c>
      <c r="M15" s="31">
        <f t="shared" si="10"/>
        <v>5553</v>
      </c>
      <c r="N15" s="30">
        <v>166</v>
      </c>
      <c r="O15" s="30">
        <v>5387</v>
      </c>
      <c r="P15" s="30">
        <v>889</v>
      </c>
      <c r="Q15" s="46">
        <f t="shared" si="4"/>
        <v>0.4543389368468878</v>
      </c>
      <c r="R15" s="33">
        <f t="shared" si="5"/>
        <v>14.840847743004518</v>
      </c>
      <c r="S15" s="33">
        <f t="shared" si="6"/>
        <v>29.59350028062111</v>
      </c>
      <c r="T15" s="33">
        <f t="shared" si="7"/>
        <v>52.73538765801641</v>
      </c>
      <c r="U15" s="7" t="s">
        <v>277</v>
      </c>
    </row>
    <row r="16" spans="1:21" ht="17.25" customHeight="1">
      <c r="A16" s="6" t="s">
        <v>278</v>
      </c>
      <c r="B16" s="30">
        <v>40064</v>
      </c>
      <c r="C16" s="31">
        <f t="shared" si="8"/>
        <v>19956</v>
      </c>
      <c r="D16" s="30">
        <v>5991</v>
      </c>
      <c r="E16" s="30">
        <v>229</v>
      </c>
      <c r="F16" s="30">
        <v>13736</v>
      </c>
      <c r="G16" s="31">
        <f t="shared" si="2"/>
        <v>11381</v>
      </c>
      <c r="H16" s="30">
        <v>5901</v>
      </c>
      <c r="I16" s="30">
        <v>5391</v>
      </c>
      <c r="J16" s="30">
        <v>89</v>
      </c>
      <c r="K16" s="31">
        <f t="shared" si="9"/>
        <v>1048</v>
      </c>
      <c r="L16" s="30">
        <v>1048</v>
      </c>
      <c r="M16" s="31">
        <f t="shared" si="10"/>
        <v>6923</v>
      </c>
      <c r="N16" s="30">
        <v>209</v>
      </c>
      <c r="O16" s="30">
        <v>6714</v>
      </c>
      <c r="P16" s="30">
        <v>756</v>
      </c>
      <c r="Q16" s="46">
        <f t="shared" si="4"/>
        <v>2.615814696485623</v>
      </c>
      <c r="R16" s="33">
        <f t="shared" si="5"/>
        <v>17.279852236421725</v>
      </c>
      <c r="S16" s="33">
        <f t="shared" si="6"/>
        <v>28.40704872204473</v>
      </c>
      <c r="T16" s="33">
        <f t="shared" si="7"/>
        <v>49.810303514377</v>
      </c>
      <c r="U16" s="7" t="s">
        <v>278</v>
      </c>
    </row>
    <row r="17" spans="1:21" ht="17.25" customHeight="1">
      <c r="A17" s="6" t="s">
        <v>279</v>
      </c>
      <c r="B17" s="30">
        <v>32588</v>
      </c>
      <c r="C17" s="31">
        <f t="shared" si="8"/>
        <v>14907</v>
      </c>
      <c r="D17" s="30">
        <v>5025</v>
      </c>
      <c r="E17" s="30">
        <v>191</v>
      </c>
      <c r="F17" s="30">
        <v>9691</v>
      </c>
      <c r="G17" s="31">
        <f t="shared" si="2"/>
        <v>8272</v>
      </c>
      <c r="H17" s="30">
        <v>4140</v>
      </c>
      <c r="I17" s="30">
        <v>4065</v>
      </c>
      <c r="J17" s="30">
        <v>67</v>
      </c>
      <c r="K17" s="31">
        <f t="shared" si="9"/>
        <v>1321</v>
      </c>
      <c r="L17" s="30">
        <v>1321</v>
      </c>
      <c r="M17" s="31">
        <f t="shared" si="10"/>
        <v>7566</v>
      </c>
      <c r="N17" s="30">
        <v>193</v>
      </c>
      <c r="O17" s="30">
        <v>7373</v>
      </c>
      <c r="P17" s="30">
        <v>522</v>
      </c>
      <c r="Q17" s="46">
        <f t="shared" si="4"/>
        <v>4.053639376457592</v>
      </c>
      <c r="R17" s="33">
        <f t="shared" si="5"/>
        <v>23.217135141769976</v>
      </c>
      <c r="S17" s="33">
        <f t="shared" si="6"/>
        <v>25.38357677672763</v>
      </c>
      <c r="T17" s="33">
        <f t="shared" si="7"/>
        <v>45.74383208543022</v>
      </c>
      <c r="U17" s="7" t="s">
        <v>279</v>
      </c>
    </row>
    <row r="18" spans="1:21" ht="17.25" customHeight="1">
      <c r="A18" s="6" t="s">
        <v>280</v>
      </c>
      <c r="B18" s="30">
        <v>15297</v>
      </c>
      <c r="C18" s="31">
        <f t="shared" si="8"/>
        <v>7631</v>
      </c>
      <c r="D18" s="30">
        <v>2371</v>
      </c>
      <c r="E18" s="30">
        <v>72</v>
      </c>
      <c r="F18" s="30">
        <v>5188</v>
      </c>
      <c r="G18" s="31">
        <f t="shared" si="2"/>
        <v>3750</v>
      </c>
      <c r="H18" s="30">
        <v>1834</v>
      </c>
      <c r="I18" s="30">
        <v>1825</v>
      </c>
      <c r="J18" s="30">
        <v>91</v>
      </c>
      <c r="K18" s="31">
        <f t="shared" si="9"/>
        <v>301</v>
      </c>
      <c r="L18" s="30">
        <v>301</v>
      </c>
      <c r="M18" s="31">
        <f t="shared" si="10"/>
        <v>3449</v>
      </c>
      <c r="N18" s="30">
        <v>68</v>
      </c>
      <c r="O18" s="30">
        <v>3381</v>
      </c>
      <c r="P18" s="30">
        <v>166</v>
      </c>
      <c r="Q18" s="46">
        <f t="shared" si="4"/>
        <v>1.9677060861606852</v>
      </c>
      <c r="R18" s="33">
        <f t="shared" si="5"/>
        <v>22.546904621821273</v>
      </c>
      <c r="S18" s="33">
        <f t="shared" si="6"/>
        <v>24.51461070798196</v>
      </c>
      <c r="T18" s="48">
        <f t="shared" si="7"/>
        <v>49.885598483362756</v>
      </c>
      <c r="U18" s="7" t="s">
        <v>280</v>
      </c>
    </row>
    <row r="19" spans="1:21" ht="17.25" customHeight="1">
      <c r="A19" s="6" t="s">
        <v>281</v>
      </c>
      <c r="B19" s="30">
        <v>25149</v>
      </c>
      <c r="C19" s="31">
        <f t="shared" si="8"/>
        <v>12900</v>
      </c>
      <c r="D19" s="30">
        <v>4104</v>
      </c>
      <c r="E19" s="30">
        <v>197</v>
      </c>
      <c r="F19" s="30">
        <v>8599</v>
      </c>
      <c r="G19" s="31">
        <f t="shared" si="2"/>
        <v>6986</v>
      </c>
      <c r="H19" s="30">
        <v>3567</v>
      </c>
      <c r="I19" s="30">
        <v>3354</v>
      </c>
      <c r="J19" s="30">
        <v>65</v>
      </c>
      <c r="K19" s="31">
        <f t="shared" si="9"/>
        <v>302</v>
      </c>
      <c r="L19" s="30">
        <v>302</v>
      </c>
      <c r="M19" s="31">
        <f t="shared" si="10"/>
        <v>4499</v>
      </c>
      <c r="N19" s="30">
        <v>135</v>
      </c>
      <c r="O19" s="30">
        <v>4364</v>
      </c>
      <c r="P19" s="30">
        <v>462</v>
      </c>
      <c r="Q19" s="46">
        <f t="shared" si="4"/>
        <v>1.2008429758638515</v>
      </c>
      <c r="R19" s="33">
        <f t="shared" si="5"/>
        <v>17.889379299375722</v>
      </c>
      <c r="S19" s="33">
        <f t="shared" si="6"/>
        <v>27.778440494651875</v>
      </c>
      <c r="T19" s="33">
        <f t="shared" si="7"/>
        <v>51.294286055111534</v>
      </c>
      <c r="U19" s="7" t="s">
        <v>281</v>
      </c>
    </row>
    <row r="20" spans="1:21" ht="17.25" customHeight="1">
      <c r="A20" s="82"/>
      <c r="Q20" s="28"/>
      <c r="U20" s="28"/>
    </row>
    <row r="21" spans="1:21" ht="17.25" customHeight="1">
      <c r="A21" s="6" t="s">
        <v>282</v>
      </c>
      <c r="B21" s="30">
        <v>38142</v>
      </c>
      <c r="C21" s="31">
        <f aca="true" t="shared" si="11" ref="C21:C32">SUM(D21:F21)</f>
        <v>18510</v>
      </c>
      <c r="D21" s="30">
        <v>6661</v>
      </c>
      <c r="E21" s="30">
        <v>375</v>
      </c>
      <c r="F21" s="30">
        <v>11474</v>
      </c>
      <c r="G21" s="31">
        <f aca="true" t="shared" si="12" ref="G21:G32">SUM(H21:J21)</f>
        <v>11773</v>
      </c>
      <c r="H21" s="30">
        <v>6094</v>
      </c>
      <c r="I21" s="30">
        <v>5450</v>
      </c>
      <c r="J21" s="30">
        <v>229</v>
      </c>
      <c r="K21" s="31">
        <f aca="true" t="shared" si="13" ref="K21:K32">L21</f>
        <v>347</v>
      </c>
      <c r="L21" s="30">
        <v>347</v>
      </c>
      <c r="M21" s="31">
        <f aca="true" t="shared" si="14" ref="M21:M32">SUM(N21:O21)</f>
        <v>7153</v>
      </c>
      <c r="N21" s="30">
        <v>146</v>
      </c>
      <c r="O21" s="30">
        <v>7007</v>
      </c>
      <c r="P21" s="30">
        <v>359</v>
      </c>
      <c r="Q21" s="46">
        <f aca="true" t="shared" si="15" ref="Q21:Q32">L21/B21*100</f>
        <v>0.909758271721462</v>
      </c>
      <c r="R21" s="33">
        <f aca="true" t="shared" si="16" ref="R21:R32">M21/B21*100</f>
        <v>18.753604949923968</v>
      </c>
      <c r="S21" s="33">
        <f aca="true" t="shared" si="17" ref="S21:S32">G21/B21*100</f>
        <v>30.866236694457555</v>
      </c>
      <c r="T21" s="33">
        <f aca="true" t="shared" si="18" ref="T21:T32">C21/B21*100</f>
        <v>48.529180431020926</v>
      </c>
      <c r="U21" s="7" t="s">
        <v>282</v>
      </c>
    </row>
    <row r="22" spans="1:21" ht="17.25" customHeight="1">
      <c r="A22" s="6" t="s">
        <v>283</v>
      </c>
      <c r="B22" s="30">
        <v>6768</v>
      </c>
      <c r="C22" s="31">
        <f t="shared" si="11"/>
        <v>2674</v>
      </c>
      <c r="D22" s="30">
        <v>942</v>
      </c>
      <c r="E22" s="30">
        <v>46</v>
      </c>
      <c r="F22" s="30">
        <v>1686</v>
      </c>
      <c r="G22" s="31">
        <f t="shared" si="12"/>
        <v>1937</v>
      </c>
      <c r="H22" s="30">
        <v>900</v>
      </c>
      <c r="I22" s="30">
        <v>1032</v>
      </c>
      <c r="J22" s="30">
        <v>5</v>
      </c>
      <c r="K22" s="31">
        <f t="shared" si="13"/>
        <v>551</v>
      </c>
      <c r="L22" s="30">
        <v>551</v>
      </c>
      <c r="M22" s="31">
        <f t="shared" si="14"/>
        <v>1592</v>
      </c>
      <c r="N22" s="30">
        <v>28</v>
      </c>
      <c r="O22" s="30">
        <v>1564</v>
      </c>
      <c r="P22" s="30">
        <v>14</v>
      </c>
      <c r="Q22" s="46">
        <f t="shared" si="15"/>
        <v>8.141252955082741</v>
      </c>
      <c r="R22" s="33">
        <f t="shared" si="16"/>
        <v>23.52245862884161</v>
      </c>
      <c r="S22" s="33">
        <f t="shared" si="17"/>
        <v>28.61997635933806</v>
      </c>
      <c r="T22" s="33">
        <f t="shared" si="18"/>
        <v>39.50945626477541</v>
      </c>
      <c r="U22" s="7" t="s">
        <v>283</v>
      </c>
    </row>
    <row r="23" spans="1:21" ht="17.25" customHeight="1">
      <c r="A23" s="6" t="s">
        <v>284</v>
      </c>
      <c r="B23" s="30">
        <v>16720</v>
      </c>
      <c r="C23" s="31">
        <f t="shared" si="11"/>
        <v>7409</v>
      </c>
      <c r="D23" s="30">
        <v>2892</v>
      </c>
      <c r="E23" s="30">
        <v>118</v>
      </c>
      <c r="F23" s="30">
        <v>4399</v>
      </c>
      <c r="G23" s="31">
        <f t="shared" si="12"/>
        <v>4840</v>
      </c>
      <c r="H23" s="30">
        <v>2315</v>
      </c>
      <c r="I23" s="30">
        <v>2491</v>
      </c>
      <c r="J23" s="30">
        <v>34</v>
      </c>
      <c r="K23" s="31">
        <f t="shared" si="13"/>
        <v>863</v>
      </c>
      <c r="L23" s="30">
        <v>863</v>
      </c>
      <c r="M23" s="31">
        <f t="shared" si="14"/>
        <v>3530</v>
      </c>
      <c r="N23" s="30">
        <v>47</v>
      </c>
      <c r="O23" s="30">
        <v>3483</v>
      </c>
      <c r="P23" s="30">
        <v>78</v>
      </c>
      <c r="Q23" s="46">
        <f t="shared" si="15"/>
        <v>5.161483253588517</v>
      </c>
      <c r="R23" s="33">
        <f t="shared" si="16"/>
        <v>21.11244019138756</v>
      </c>
      <c r="S23" s="33">
        <f t="shared" si="17"/>
        <v>28.947368421052634</v>
      </c>
      <c r="T23" s="33">
        <f t="shared" si="18"/>
        <v>44.3122009569378</v>
      </c>
      <c r="U23" s="7" t="s">
        <v>284</v>
      </c>
    </row>
    <row r="24" spans="1:21" ht="17.25" customHeight="1">
      <c r="A24" s="6" t="s">
        <v>285</v>
      </c>
      <c r="B24" s="30">
        <v>18869</v>
      </c>
      <c r="C24" s="31">
        <f t="shared" si="11"/>
        <v>8554</v>
      </c>
      <c r="D24" s="30">
        <v>2915</v>
      </c>
      <c r="E24" s="30">
        <v>158</v>
      </c>
      <c r="F24" s="30">
        <v>5481</v>
      </c>
      <c r="G24" s="31">
        <f t="shared" si="12"/>
        <v>5351</v>
      </c>
      <c r="H24" s="30">
        <v>2707</v>
      </c>
      <c r="I24" s="30">
        <v>2614</v>
      </c>
      <c r="J24" s="30">
        <v>30</v>
      </c>
      <c r="K24" s="31">
        <f t="shared" si="13"/>
        <v>868</v>
      </c>
      <c r="L24" s="30">
        <v>868</v>
      </c>
      <c r="M24" s="31">
        <f t="shared" si="14"/>
        <v>4017</v>
      </c>
      <c r="N24" s="30">
        <v>72</v>
      </c>
      <c r="O24" s="30">
        <v>3945</v>
      </c>
      <c r="P24" s="30">
        <v>79</v>
      </c>
      <c r="Q24" s="46">
        <f t="shared" si="15"/>
        <v>4.600137792145848</v>
      </c>
      <c r="R24" s="33">
        <f t="shared" si="16"/>
        <v>21.288886533467593</v>
      </c>
      <c r="S24" s="33">
        <f t="shared" si="17"/>
        <v>28.358683555037363</v>
      </c>
      <c r="T24" s="33">
        <f t="shared" si="18"/>
        <v>45.33361598388892</v>
      </c>
      <c r="U24" s="7" t="s">
        <v>285</v>
      </c>
    </row>
    <row r="25" spans="1:21" ht="17.25" customHeight="1">
      <c r="A25" s="6" t="s">
        <v>286</v>
      </c>
      <c r="B25" s="30">
        <v>5425</v>
      </c>
      <c r="C25" s="31">
        <f t="shared" si="11"/>
        <v>2294</v>
      </c>
      <c r="D25" s="30">
        <v>743</v>
      </c>
      <c r="E25" s="30">
        <v>41</v>
      </c>
      <c r="F25" s="30">
        <v>1510</v>
      </c>
      <c r="G25" s="31">
        <f t="shared" si="12"/>
        <v>1520</v>
      </c>
      <c r="H25" s="30">
        <v>737</v>
      </c>
      <c r="I25" s="30">
        <v>779</v>
      </c>
      <c r="J25" s="30">
        <v>4</v>
      </c>
      <c r="K25" s="31">
        <f t="shared" si="13"/>
        <v>589</v>
      </c>
      <c r="L25" s="30">
        <v>589</v>
      </c>
      <c r="M25" s="31">
        <f t="shared" si="14"/>
        <v>1021</v>
      </c>
      <c r="N25" s="30">
        <v>17</v>
      </c>
      <c r="O25" s="30">
        <v>1004</v>
      </c>
      <c r="P25" s="30">
        <v>1</v>
      </c>
      <c r="Q25" s="46">
        <f t="shared" si="15"/>
        <v>10.857142857142858</v>
      </c>
      <c r="R25" s="33">
        <f t="shared" si="16"/>
        <v>18.820276497695854</v>
      </c>
      <c r="S25" s="33">
        <f t="shared" si="17"/>
        <v>28.018433179723502</v>
      </c>
      <c r="T25" s="33">
        <f t="shared" si="18"/>
        <v>42.285714285714285</v>
      </c>
      <c r="U25" s="7" t="s">
        <v>286</v>
      </c>
    </row>
    <row r="26" spans="1:21" ht="17.25" customHeight="1">
      <c r="A26" s="6" t="s">
        <v>287</v>
      </c>
      <c r="B26" s="30">
        <v>78819</v>
      </c>
      <c r="C26" s="31">
        <f t="shared" si="11"/>
        <v>34834</v>
      </c>
      <c r="D26" s="30">
        <v>12068</v>
      </c>
      <c r="E26" s="30">
        <v>642</v>
      </c>
      <c r="F26" s="30">
        <v>22124</v>
      </c>
      <c r="G26" s="31">
        <f t="shared" si="12"/>
        <v>21537</v>
      </c>
      <c r="H26" s="30">
        <v>10754</v>
      </c>
      <c r="I26" s="30">
        <v>10689</v>
      </c>
      <c r="J26" s="30">
        <v>94</v>
      </c>
      <c r="K26" s="31">
        <f t="shared" si="13"/>
        <v>1453</v>
      </c>
      <c r="L26" s="30">
        <v>1453</v>
      </c>
      <c r="M26" s="31">
        <f t="shared" si="14"/>
        <v>20060</v>
      </c>
      <c r="N26" s="30">
        <v>246</v>
      </c>
      <c r="O26" s="30">
        <v>19814</v>
      </c>
      <c r="P26" s="30">
        <v>935</v>
      </c>
      <c r="Q26" s="46">
        <f t="shared" si="15"/>
        <v>1.8434641393572617</v>
      </c>
      <c r="R26" s="33">
        <f t="shared" si="16"/>
        <v>25.45071619787107</v>
      </c>
      <c r="S26" s="33">
        <f t="shared" si="17"/>
        <v>27.324629848133064</v>
      </c>
      <c r="T26" s="33">
        <f t="shared" si="18"/>
        <v>44.19492761897512</v>
      </c>
      <c r="U26" s="7" t="s">
        <v>287</v>
      </c>
    </row>
    <row r="27" spans="1:21" ht="17.25" customHeight="1">
      <c r="A27" s="6" t="s">
        <v>288</v>
      </c>
      <c r="B27" s="30">
        <v>8885</v>
      </c>
      <c r="C27" s="31">
        <f t="shared" si="11"/>
        <v>3728</v>
      </c>
      <c r="D27" s="30">
        <v>1276</v>
      </c>
      <c r="E27" s="30">
        <v>92</v>
      </c>
      <c r="F27" s="30">
        <v>2360</v>
      </c>
      <c r="G27" s="31">
        <f t="shared" si="12"/>
        <v>2017</v>
      </c>
      <c r="H27" s="30">
        <v>1006</v>
      </c>
      <c r="I27" s="30">
        <v>1009</v>
      </c>
      <c r="J27" s="30">
        <v>2</v>
      </c>
      <c r="K27" s="31">
        <f t="shared" si="13"/>
        <v>152</v>
      </c>
      <c r="L27" s="30">
        <v>152</v>
      </c>
      <c r="M27" s="31">
        <f t="shared" si="14"/>
        <v>2960</v>
      </c>
      <c r="N27" s="30">
        <v>14</v>
      </c>
      <c r="O27" s="30">
        <v>2946</v>
      </c>
      <c r="P27" s="30">
        <v>28</v>
      </c>
      <c r="Q27" s="46">
        <f t="shared" si="15"/>
        <v>1.710748452447946</v>
      </c>
      <c r="R27" s="33">
        <f t="shared" si="16"/>
        <v>33.314575126617896</v>
      </c>
      <c r="S27" s="33">
        <f t="shared" si="17"/>
        <v>22.701181767023073</v>
      </c>
      <c r="T27" s="33">
        <f t="shared" si="18"/>
        <v>41.95835678109173</v>
      </c>
      <c r="U27" s="7" t="s">
        <v>288</v>
      </c>
    </row>
    <row r="28" spans="1:21" ht="17.25" customHeight="1">
      <c r="A28" s="6" t="s">
        <v>289</v>
      </c>
      <c r="B28" s="30">
        <v>8959</v>
      </c>
      <c r="C28" s="31">
        <f t="shared" si="11"/>
        <v>3646</v>
      </c>
      <c r="D28" s="30">
        <v>1459</v>
      </c>
      <c r="E28" s="30">
        <v>72</v>
      </c>
      <c r="F28" s="30">
        <v>2115</v>
      </c>
      <c r="G28" s="31">
        <f t="shared" si="12"/>
        <v>2533</v>
      </c>
      <c r="H28" s="30">
        <v>1098</v>
      </c>
      <c r="I28" s="30">
        <v>1423</v>
      </c>
      <c r="J28" s="30">
        <v>12</v>
      </c>
      <c r="K28" s="31">
        <f t="shared" si="13"/>
        <v>1040</v>
      </c>
      <c r="L28" s="30">
        <v>1040</v>
      </c>
      <c r="M28" s="31">
        <f t="shared" si="14"/>
        <v>1729</v>
      </c>
      <c r="N28" s="30">
        <v>24</v>
      </c>
      <c r="O28" s="30">
        <v>1705</v>
      </c>
      <c r="P28" s="30">
        <v>11</v>
      </c>
      <c r="Q28" s="46">
        <f t="shared" si="15"/>
        <v>11.608438441790378</v>
      </c>
      <c r="R28" s="33">
        <f t="shared" si="16"/>
        <v>19.299028909476505</v>
      </c>
      <c r="S28" s="33">
        <f t="shared" si="17"/>
        <v>28.27324478178368</v>
      </c>
      <c r="T28" s="33">
        <f t="shared" si="18"/>
        <v>40.69650630650742</v>
      </c>
      <c r="U28" s="7" t="s">
        <v>289</v>
      </c>
    </row>
    <row r="29" spans="1:21" ht="17.25" customHeight="1">
      <c r="A29" s="6" t="s">
        <v>290</v>
      </c>
      <c r="B29" s="30">
        <v>4798</v>
      </c>
      <c r="C29" s="31">
        <f t="shared" si="11"/>
        <v>1888</v>
      </c>
      <c r="D29" s="30">
        <v>731</v>
      </c>
      <c r="E29" s="30">
        <v>32</v>
      </c>
      <c r="F29" s="30">
        <v>1125</v>
      </c>
      <c r="G29" s="31">
        <f t="shared" si="12"/>
        <v>1155</v>
      </c>
      <c r="H29" s="30">
        <v>499</v>
      </c>
      <c r="I29" s="30">
        <v>652</v>
      </c>
      <c r="J29" s="30">
        <v>4</v>
      </c>
      <c r="K29" s="31">
        <f t="shared" si="13"/>
        <v>784</v>
      </c>
      <c r="L29" s="30">
        <v>784</v>
      </c>
      <c r="M29" s="31">
        <f t="shared" si="14"/>
        <v>966</v>
      </c>
      <c r="N29" s="30">
        <v>11</v>
      </c>
      <c r="O29" s="30">
        <v>955</v>
      </c>
      <c r="P29" s="30">
        <v>5</v>
      </c>
      <c r="Q29" s="46">
        <f t="shared" si="15"/>
        <v>16.34014172571905</v>
      </c>
      <c r="R29" s="33">
        <f t="shared" si="16"/>
        <v>20.133388912046687</v>
      </c>
      <c r="S29" s="33">
        <f t="shared" si="17"/>
        <v>24.072530220925387</v>
      </c>
      <c r="T29" s="33">
        <f t="shared" si="18"/>
        <v>39.3497290537724</v>
      </c>
      <c r="U29" s="7" t="s">
        <v>290</v>
      </c>
    </row>
    <row r="30" spans="1:21" ht="17.25" customHeight="1">
      <c r="A30" s="6" t="s">
        <v>291</v>
      </c>
      <c r="B30" s="30">
        <v>6279</v>
      </c>
      <c r="C30" s="31">
        <f t="shared" si="11"/>
        <v>2711</v>
      </c>
      <c r="D30" s="30">
        <v>855</v>
      </c>
      <c r="E30" s="30">
        <v>39</v>
      </c>
      <c r="F30" s="30">
        <v>1817</v>
      </c>
      <c r="G30" s="31">
        <f t="shared" si="12"/>
        <v>1904</v>
      </c>
      <c r="H30" s="30">
        <v>956</v>
      </c>
      <c r="I30" s="30">
        <v>939</v>
      </c>
      <c r="J30" s="30">
        <v>9</v>
      </c>
      <c r="K30" s="31">
        <f t="shared" si="13"/>
        <v>121</v>
      </c>
      <c r="L30" s="30">
        <v>121</v>
      </c>
      <c r="M30" s="31">
        <f t="shared" si="14"/>
        <v>1529</v>
      </c>
      <c r="N30" s="30">
        <v>20</v>
      </c>
      <c r="O30" s="30">
        <v>1509</v>
      </c>
      <c r="P30" s="30">
        <v>14</v>
      </c>
      <c r="Q30" s="46">
        <f t="shared" si="15"/>
        <v>1.9270584487975793</v>
      </c>
      <c r="R30" s="33">
        <f t="shared" si="16"/>
        <v>24.351011307533046</v>
      </c>
      <c r="S30" s="33">
        <f t="shared" si="17"/>
        <v>30.32329988851728</v>
      </c>
      <c r="T30" s="33">
        <f t="shared" si="18"/>
        <v>43.17566491479535</v>
      </c>
      <c r="U30" s="7" t="s">
        <v>291</v>
      </c>
    </row>
    <row r="31" spans="1:21" ht="17.25" customHeight="1">
      <c r="A31" s="6" t="s">
        <v>292</v>
      </c>
      <c r="B31" s="30">
        <v>24518</v>
      </c>
      <c r="C31" s="31">
        <f t="shared" si="11"/>
        <v>10761</v>
      </c>
      <c r="D31" s="30">
        <v>4165</v>
      </c>
      <c r="E31" s="30">
        <v>140</v>
      </c>
      <c r="F31" s="30">
        <v>6456</v>
      </c>
      <c r="G31" s="31">
        <f t="shared" si="12"/>
        <v>6146</v>
      </c>
      <c r="H31" s="30">
        <v>2734</v>
      </c>
      <c r="I31" s="30">
        <v>3375</v>
      </c>
      <c r="J31" s="30">
        <v>37</v>
      </c>
      <c r="K31" s="31">
        <f t="shared" si="13"/>
        <v>1636</v>
      </c>
      <c r="L31" s="30">
        <v>1636</v>
      </c>
      <c r="M31" s="31">
        <f t="shared" si="14"/>
        <v>5481</v>
      </c>
      <c r="N31" s="30">
        <v>84</v>
      </c>
      <c r="O31" s="30">
        <v>5397</v>
      </c>
      <c r="P31" s="30">
        <v>494</v>
      </c>
      <c r="Q31" s="46">
        <f t="shared" si="15"/>
        <v>6.672648666285993</v>
      </c>
      <c r="R31" s="33">
        <f t="shared" si="16"/>
        <v>22.355004486499713</v>
      </c>
      <c r="S31" s="33">
        <f t="shared" si="17"/>
        <v>25.067297495717433</v>
      </c>
      <c r="T31" s="33">
        <f t="shared" si="18"/>
        <v>43.890203116077984</v>
      </c>
      <c r="U31" s="7" t="s">
        <v>292</v>
      </c>
    </row>
    <row r="32" spans="1:21" ht="17.25" customHeight="1">
      <c r="A32" s="6" t="s">
        <v>293</v>
      </c>
      <c r="B32" s="30">
        <v>14934</v>
      </c>
      <c r="C32" s="31">
        <f t="shared" si="11"/>
        <v>7637</v>
      </c>
      <c r="D32" s="30">
        <v>2762</v>
      </c>
      <c r="E32" s="30">
        <v>97</v>
      </c>
      <c r="F32" s="30">
        <v>4778</v>
      </c>
      <c r="G32" s="31">
        <f t="shared" si="12"/>
        <v>4007</v>
      </c>
      <c r="H32" s="30">
        <v>2023</v>
      </c>
      <c r="I32" s="30">
        <v>1964</v>
      </c>
      <c r="J32" s="30">
        <v>20</v>
      </c>
      <c r="K32" s="31">
        <f t="shared" si="13"/>
        <v>287</v>
      </c>
      <c r="L32" s="30">
        <v>287</v>
      </c>
      <c r="M32" s="31">
        <f t="shared" si="14"/>
        <v>2881</v>
      </c>
      <c r="N32" s="30">
        <v>90</v>
      </c>
      <c r="O32" s="30">
        <v>2791</v>
      </c>
      <c r="P32" s="30">
        <v>122</v>
      </c>
      <c r="Q32" s="46">
        <f t="shared" si="15"/>
        <v>1.9217892058390251</v>
      </c>
      <c r="R32" s="33">
        <f t="shared" si="16"/>
        <v>19.29154948439802</v>
      </c>
      <c r="S32" s="33">
        <f t="shared" si="17"/>
        <v>26.831391455738583</v>
      </c>
      <c r="T32" s="33">
        <f t="shared" si="18"/>
        <v>51.138342038301865</v>
      </c>
      <c r="U32" s="7" t="s">
        <v>293</v>
      </c>
    </row>
    <row r="33" spans="1:21" ht="17.25" customHeight="1">
      <c r="A33" s="82"/>
      <c r="Q33" s="28"/>
      <c r="U33" s="28"/>
    </row>
    <row r="34" spans="1:21" ht="17.25" customHeight="1">
      <c r="A34" s="82" t="s">
        <v>294</v>
      </c>
      <c r="B34" s="31">
        <f>SUM(B35:B43)</f>
        <v>31006</v>
      </c>
      <c r="C34" s="31">
        <f>SUM(C35:C43)</f>
        <v>14563</v>
      </c>
      <c r="D34" s="31">
        <f>SUM(D35:D43)</f>
        <v>4477</v>
      </c>
      <c r="E34" s="31">
        <f>SUM(E35:E43)</f>
        <v>213</v>
      </c>
      <c r="F34" s="31">
        <f>SUM(F35:F43)</f>
        <v>9873</v>
      </c>
      <c r="G34" s="31">
        <f aca="true" t="shared" si="19" ref="G34:G43">SUM(H34:J34)</f>
        <v>8209</v>
      </c>
      <c r="H34" s="31">
        <f aca="true" t="shared" si="20" ref="H34:P34">SUM(H35:H43)</f>
        <v>4088</v>
      </c>
      <c r="I34" s="31">
        <f t="shared" si="20"/>
        <v>3985</v>
      </c>
      <c r="J34" s="31">
        <f t="shared" si="20"/>
        <v>136</v>
      </c>
      <c r="K34" s="31">
        <f t="shared" si="20"/>
        <v>993</v>
      </c>
      <c r="L34" s="31">
        <f t="shared" si="20"/>
        <v>993</v>
      </c>
      <c r="M34" s="31">
        <f t="shared" si="20"/>
        <v>7097</v>
      </c>
      <c r="N34" s="31">
        <f t="shared" si="20"/>
        <v>204</v>
      </c>
      <c r="O34" s="31">
        <f t="shared" si="20"/>
        <v>6893</v>
      </c>
      <c r="P34" s="31">
        <f t="shared" si="20"/>
        <v>144</v>
      </c>
      <c r="Q34" s="46">
        <f aca="true" t="shared" si="21" ref="Q34:Q43">L34/B34*100</f>
        <v>3.2026059472360187</v>
      </c>
      <c r="R34" s="33">
        <f aca="true" t="shared" si="22" ref="R34:R43">M34/B34*100</f>
        <v>22.889118235180288</v>
      </c>
      <c r="S34" s="33">
        <f aca="true" t="shared" si="23" ref="S34:S43">G34/B34*100</f>
        <v>26.47552086692898</v>
      </c>
      <c r="T34" s="33">
        <f aca="true" t="shared" si="24" ref="T34:T43">C34/B34*100</f>
        <v>46.96832871057215</v>
      </c>
      <c r="U34" s="28" t="s">
        <v>294</v>
      </c>
    </row>
    <row r="35" spans="1:21" ht="17.25" customHeight="1">
      <c r="A35" s="6" t="s">
        <v>295</v>
      </c>
      <c r="B35" s="30">
        <v>9843</v>
      </c>
      <c r="C35" s="31">
        <f aca="true" t="shared" si="25" ref="C35:C43">SUM(D35:F35)</f>
        <v>5319</v>
      </c>
      <c r="D35" s="30">
        <v>1634</v>
      </c>
      <c r="E35" s="30">
        <v>82</v>
      </c>
      <c r="F35" s="30">
        <v>3603</v>
      </c>
      <c r="G35" s="31">
        <f t="shared" si="19"/>
        <v>2824</v>
      </c>
      <c r="H35" s="30">
        <v>1430</v>
      </c>
      <c r="I35" s="30">
        <v>1379</v>
      </c>
      <c r="J35" s="30">
        <v>15</v>
      </c>
      <c r="K35" s="31">
        <f aca="true" t="shared" si="26" ref="K35:K43">L35</f>
        <v>5</v>
      </c>
      <c r="L35" s="30">
        <v>5</v>
      </c>
      <c r="M35" s="31">
        <f aca="true" t="shared" si="27" ref="M35:M43">SUM(N35:O35)</f>
        <v>1611</v>
      </c>
      <c r="N35" s="30">
        <v>48</v>
      </c>
      <c r="O35" s="30">
        <v>1563</v>
      </c>
      <c r="P35" s="30">
        <v>84</v>
      </c>
      <c r="Q35" s="46">
        <f t="shared" si="21"/>
        <v>0.05079752108097125</v>
      </c>
      <c r="R35" s="33">
        <f t="shared" si="22"/>
        <v>16.366961292288938</v>
      </c>
      <c r="S35" s="33">
        <f t="shared" si="23"/>
        <v>28.69043990653256</v>
      </c>
      <c r="T35" s="33">
        <f t="shared" si="24"/>
        <v>54.03840292593721</v>
      </c>
      <c r="U35" s="7" t="s">
        <v>295</v>
      </c>
    </row>
    <row r="36" spans="1:21" ht="17.25" customHeight="1">
      <c r="A36" s="6" t="s">
        <v>296</v>
      </c>
      <c r="B36" s="30">
        <v>6094</v>
      </c>
      <c r="C36" s="31">
        <f t="shared" si="25"/>
        <v>2976</v>
      </c>
      <c r="D36" s="30">
        <v>829</v>
      </c>
      <c r="E36" s="30">
        <v>41</v>
      </c>
      <c r="F36" s="30">
        <v>2106</v>
      </c>
      <c r="G36" s="31">
        <f t="shared" si="19"/>
        <v>1608</v>
      </c>
      <c r="H36" s="30">
        <v>825</v>
      </c>
      <c r="I36" s="30">
        <v>755</v>
      </c>
      <c r="J36" s="30">
        <v>28</v>
      </c>
      <c r="K36" s="31">
        <f t="shared" si="26"/>
        <v>40</v>
      </c>
      <c r="L36" s="30">
        <v>40</v>
      </c>
      <c r="M36" s="31">
        <f t="shared" si="27"/>
        <v>1442</v>
      </c>
      <c r="N36" s="30">
        <v>26</v>
      </c>
      <c r="O36" s="30">
        <v>1416</v>
      </c>
      <c r="P36" s="30">
        <v>28</v>
      </c>
      <c r="Q36" s="46">
        <f t="shared" si="21"/>
        <v>0.6563833278634723</v>
      </c>
      <c r="R36" s="33">
        <f t="shared" si="22"/>
        <v>23.662618969478174</v>
      </c>
      <c r="S36" s="33">
        <f t="shared" si="23"/>
        <v>26.386609780111588</v>
      </c>
      <c r="T36" s="33">
        <f t="shared" si="24"/>
        <v>48.834919593042336</v>
      </c>
      <c r="U36" s="7" t="s">
        <v>296</v>
      </c>
    </row>
    <row r="37" spans="1:21" ht="17.25" customHeight="1">
      <c r="A37" s="6" t="s">
        <v>297</v>
      </c>
      <c r="B37" s="30">
        <v>5589</v>
      </c>
      <c r="C37" s="31">
        <f t="shared" si="25"/>
        <v>2115</v>
      </c>
      <c r="D37" s="30">
        <v>640</v>
      </c>
      <c r="E37" s="30">
        <v>23</v>
      </c>
      <c r="F37" s="30">
        <v>1452</v>
      </c>
      <c r="G37" s="31">
        <f t="shared" si="19"/>
        <v>1304</v>
      </c>
      <c r="H37" s="30">
        <v>651</v>
      </c>
      <c r="I37" s="30">
        <v>638</v>
      </c>
      <c r="J37" s="30">
        <v>15</v>
      </c>
      <c r="K37" s="31">
        <f t="shared" si="26"/>
        <v>87</v>
      </c>
      <c r="L37" s="30">
        <v>87</v>
      </c>
      <c r="M37" s="31">
        <f t="shared" si="27"/>
        <v>2069</v>
      </c>
      <c r="N37" s="30">
        <v>26</v>
      </c>
      <c r="O37" s="30">
        <v>2043</v>
      </c>
      <c r="P37" s="30">
        <v>14</v>
      </c>
      <c r="Q37" s="46">
        <f t="shared" si="21"/>
        <v>1.556629092860977</v>
      </c>
      <c r="R37" s="33">
        <f t="shared" si="22"/>
        <v>37.01914474861335</v>
      </c>
      <c r="S37" s="33">
        <f t="shared" si="23"/>
        <v>23.331544104490966</v>
      </c>
      <c r="T37" s="33">
        <f t="shared" si="24"/>
        <v>37.84219001610306</v>
      </c>
      <c r="U37" s="7" t="s">
        <v>297</v>
      </c>
    </row>
    <row r="38" spans="1:21" ht="17.25" customHeight="1">
      <c r="A38" s="6" t="s">
        <v>298</v>
      </c>
      <c r="B38" s="30">
        <v>2261</v>
      </c>
      <c r="C38" s="31">
        <f t="shared" si="25"/>
        <v>1137</v>
      </c>
      <c r="D38" s="30">
        <v>333</v>
      </c>
      <c r="E38" s="30">
        <v>12</v>
      </c>
      <c r="F38" s="30">
        <v>792</v>
      </c>
      <c r="G38" s="31">
        <f t="shared" si="19"/>
        <v>595</v>
      </c>
      <c r="H38" s="30">
        <v>312</v>
      </c>
      <c r="I38" s="30">
        <v>280</v>
      </c>
      <c r="J38" s="30">
        <v>3</v>
      </c>
      <c r="K38" s="31">
        <f t="shared" si="26"/>
        <v>38</v>
      </c>
      <c r="L38" s="30">
        <v>38</v>
      </c>
      <c r="M38" s="31">
        <f t="shared" si="27"/>
        <v>491</v>
      </c>
      <c r="N38" s="30">
        <v>13</v>
      </c>
      <c r="O38" s="30">
        <v>478</v>
      </c>
      <c r="P38" s="56" t="s">
        <v>0</v>
      </c>
      <c r="Q38" s="46">
        <f t="shared" si="21"/>
        <v>1.680672268907563</v>
      </c>
      <c r="R38" s="33">
        <f t="shared" si="22"/>
        <v>21.716054842989827</v>
      </c>
      <c r="S38" s="33">
        <f t="shared" si="23"/>
        <v>26.31578947368421</v>
      </c>
      <c r="T38" s="33">
        <f t="shared" si="24"/>
        <v>50.287483414418396</v>
      </c>
      <c r="U38" s="7" t="s">
        <v>298</v>
      </c>
    </row>
    <row r="39" spans="1:21" ht="17.25" customHeight="1">
      <c r="A39" s="6" t="s">
        <v>299</v>
      </c>
      <c r="B39" s="30">
        <v>2160</v>
      </c>
      <c r="C39" s="31">
        <f t="shared" si="25"/>
        <v>931</v>
      </c>
      <c r="D39" s="30">
        <v>327</v>
      </c>
      <c r="E39" s="30">
        <v>15</v>
      </c>
      <c r="F39" s="30">
        <v>589</v>
      </c>
      <c r="G39" s="31">
        <f t="shared" si="19"/>
        <v>678</v>
      </c>
      <c r="H39" s="30">
        <v>284</v>
      </c>
      <c r="I39" s="30">
        <v>325</v>
      </c>
      <c r="J39" s="30">
        <v>69</v>
      </c>
      <c r="K39" s="31">
        <f t="shared" si="26"/>
        <v>255</v>
      </c>
      <c r="L39" s="30">
        <v>255</v>
      </c>
      <c r="M39" s="31">
        <f t="shared" si="27"/>
        <v>291</v>
      </c>
      <c r="N39" s="30">
        <v>7</v>
      </c>
      <c r="O39" s="30">
        <v>284</v>
      </c>
      <c r="P39" s="30">
        <v>5</v>
      </c>
      <c r="Q39" s="46">
        <f t="shared" si="21"/>
        <v>11.805555555555555</v>
      </c>
      <c r="R39" s="33">
        <f t="shared" si="22"/>
        <v>13.472222222222221</v>
      </c>
      <c r="S39" s="33">
        <f t="shared" si="23"/>
        <v>31.38888888888889</v>
      </c>
      <c r="T39" s="33">
        <f t="shared" si="24"/>
        <v>43.101851851851855</v>
      </c>
      <c r="U39" s="7" t="s">
        <v>299</v>
      </c>
    </row>
    <row r="40" spans="1:21" ht="17.25" customHeight="1">
      <c r="A40" s="6" t="s">
        <v>300</v>
      </c>
      <c r="B40" s="30">
        <v>2686</v>
      </c>
      <c r="C40" s="31">
        <f t="shared" si="25"/>
        <v>1183</v>
      </c>
      <c r="D40" s="30">
        <v>412</v>
      </c>
      <c r="E40" s="30">
        <v>18</v>
      </c>
      <c r="F40" s="30">
        <v>753</v>
      </c>
      <c r="G40" s="31">
        <f t="shared" si="19"/>
        <v>711</v>
      </c>
      <c r="H40" s="30">
        <v>371</v>
      </c>
      <c r="I40" s="30">
        <v>334</v>
      </c>
      <c r="J40" s="30">
        <v>6</v>
      </c>
      <c r="K40" s="31">
        <f t="shared" si="26"/>
        <v>80</v>
      </c>
      <c r="L40" s="30">
        <v>80</v>
      </c>
      <c r="M40" s="31">
        <f t="shared" si="27"/>
        <v>703</v>
      </c>
      <c r="N40" s="30">
        <v>30</v>
      </c>
      <c r="O40" s="30">
        <v>673</v>
      </c>
      <c r="P40" s="30">
        <v>9</v>
      </c>
      <c r="Q40" s="46">
        <f t="shared" si="21"/>
        <v>2.9784065524944157</v>
      </c>
      <c r="R40" s="33">
        <f t="shared" si="22"/>
        <v>26.172747580044675</v>
      </c>
      <c r="S40" s="33">
        <f t="shared" si="23"/>
        <v>26.47058823529412</v>
      </c>
      <c r="T40" s="33">
        <f t="shared" si="24"/>
        <v>44.043186895011175</v>
      </c>
      <c r="U40" s="7" t="s">
        <v>300</v>
      </c>
    </row>
    <row r="41" spans="1:21" ht="17.25" customHeight="1">
      <c r="A41" s="6" t="s">
        <v>301</v>
      </c>
      <c r="B41" s="30">
        <v>1401</v>
      </c>
      <c r="C41" s="31">
        <f t="shared" si="25"/>
        <v>510</v>
      </c>
      <c r="D41" s="30">
        <v>152</v>
      </c>
      <c r="E41" s="30">
        <v>16</v>
      </c>
      <c r="F41" s="30">
        <v>342</v>
      </c>
      <c r="G41" s="31">
        <f t="shared" si="19"/>
        <v>293</v>
      </c>
      <c r="H41" s="30">
        <v>123</v>
      </c>
      <c r="I41" s="30">
        <v>170</v>
      </c>
      <c r="J41" s="56" t="s">
        <v>0</v>
      </c>
      <c r="K41" s="31">
        <f t="shared" si="26"/>
        <v>242</v>
      </c>
      <c r="L41" s="30">
        <v>242</v>
      </c>
      <c r="M41" s="31">
        <f t="shared" si="27"/>
        <v>354</v>
      </c>
      <c r="N41" s="30">
        <v>50</v>
      </c>
      <c r="O41" s="30">
        <v>304</v>
      </c>
      <c r="P41" s="30">
        <v>2</v>
      </c>
      <c r="Q41" s="46">
        <f t="shared" si="21"/>
        <v>17.273376159885796</v>
      </c>
      <c r="R41" s="33">
        <f t="shared" si="22"/>
        <v>25.267665952890795</v>
      </c>
      <c r="S41" s="33">
        <f t="shared" si="23"/>
        <v>20.91363311920057</v>
      </c>
      <c r="T41" s="33">
        <f t="shared" si="24"/>
        <v>36.402569593147746</v>
      </c>
      <c r="U41" s="7" t="s">
        <v>301</v>
      </c>
    </row>
    <row r="42" spans="1:21" ht="17.25" customHeight="1">
      <c r="A42" s="6" t="s">
        <v>302</v>
      </c>
      <c r="B42" s="30">
        <v>387</v>
      </c>
      <c r="C42" s="31">
        <f t="shared" si="25"/>
        <v>181</v>
      </c>
      <c r="D42" s="30">
        <v>56</v>
      </c>
      <c r="E42" s="30">
        <v>4</v>
      </c>
      <c r="F42" s="30">
        <v>121</v>
      </c>
      <c r="G42" s="31">
        <f t="shared" si="19"/>
        <v>89</v>
      </c>
      <c r="H42" s="30">
        <v>47</v>
      </c>
      <c r="I42" s="30">
        <v>42</v>
      </c>
      <c r="J42" s="56" t="s">
        <v>0</v>
      </c>
      <c r="K42" s="31">
        <f t="shared" si="26"/>
        <v>51</v>
      </c>
      <c r="L42" s="30">
        <v>51</v>
      </c>
      <c r="M42" s="31">
        <f t="shared" si="27"/>
        <v>64</v>
      </c>
      <c r="N42" s="56" t="s">
        <v>0</v>
      </c>
      <c r="O42" s="30">
        <v>64</v>
      </c>
      <c r="P42" s="30">
        <v>2</v>
      </c>
      <c r="Q42" s="46">
        <f t="shared" si="21"/>
        <v>13.178294573643413</v>
      </c>
      <c r="R42" s="33">
        <f t="shared" si="22"/>
        <v>16.5374677002584</v>
      </c>
      <c r="S42" s="33">
        <f t="shared" si="23"/>
        <v>22.997416020671835</v>
      </c>
      <c r="T42" s="33">
        <f t="shared" si="24"/>
        <v>46.770025839793284</v>
      </c>
      <c r="U42" s="7" t="s">
        <v>302</v>
      </c>
    </row>
    <row r="43" spans="1:21" ht="17.25" customHeight="1">
      <c r="A43" s="6" t="s">
        <v>1</v>
      </c>
      <c r="B43" s="30">
        <v>585</v>
      </c>
      <c r="C43" s="31">
        <f t="shared" si="25"/>
        <v>211</v>
      </c>
      <c r="D43" s="30">
        <v>94</v>
      </c>
      <c r="E43" s="30">
        <v>2</v>
      </c>
      <c r="F43" s="30">
        <v>115</v>
      </c>
      <c r="G43" s="31">
        <f t="shared" si="19"/>
        <v>107</v>
      </c>
      <c r="H43" s="30">
        <v>45</v>
      </c>
      <c r="I43" s="30">
        <v>62</v>
      </c>
      <c r="J43" s="56" t="s">
        <v>0</v>
      </c>
      <c r="K43" s="31">
        <f t="shared" si="26"/>
        <v>195</v>
      </c>
      <c r="L43" s="30">
        <v>195</v>
      </c>
      <c r="M43" s="31">
        <f t="shared" si="27"/>
        <v>72</v>
      </c>
      <c r="N43" s="30">
        <v>4</v>
      </c>
      <c r="O43" s="30">
        <v>68</v>
      </c>
      <c r="P43" s="56" t="s">
        <v>0</v>
      </c>
      <c r="Q43" s="46">
        <f t="shared" si="21"/>
        <v>33.33333333333333</v>
      </c>
      <c r="R43" s="33">
        <f t="shared" si="22"/>
        <v>12.307692307692308</v>
      </c>
      <c r="S43" s="33">
        <f t="shared" si="23"/>
        <v>18.29059829059829</v>
      </c>
      <c r="T43" s="33">
        <f t="shared" si="24"/>
        <v>36.06837606837607</v>
      </c>
      <c r="U43" s="7" t="s">
        <v>1</v>
      </c>
    </row>
    <row r="44" spans="1:21" ht="17.25" customHeight="1">
      <c r="A44" s="6"/>
      <c r="Q44" s="28"/>
      <c r="R44" s="33"/>
      <c r="U44" s="7"/>
    </row>
    <row r="45" spans="1:21" ht="17.25" customHeight="1">
      <c r="A45" s="82" t="s">
        <v>303</v>
      </c>
      <c r="B45" s="31">
        <f>SUM(B46:B53)</f>
        <v>14484</v>
      </c>
      <c r="C45" s="31">
        <f>SUM(C46:C53)</f>
        <v>5979</v>
      </c>
      <c r="D45" s="31">
        <f>SUM(D46:D53)</f>
        <v>1973</v>
      </c>
      <c r="E45" s="31">
        <f>SUM(E46:E53)</f>
        <v>125</v>
      </c>
      <c r="F45" s="31">
        <f>SUM(F46:F53)</f>
        <v>3881</v>
      </c>
      <c r="G45" s="31">
        <f aca="true" t="shared" si="28" ref="G45:G53">SUM(H45:J45)</f>
        <v>4101</v>
      </c>
      <c r="H45" s="31">
        <f aca="true" t="shared" si="29" ref="H45:P45">SUM(H46:H53)</f>
        <v>1781</v>
      </c>
      <c r="I45" s="31">
        <f t="shared" si="29"/>
        <v>2299</v>
      </c>
      <c r="J45" s="31">
        <f t="shared" si="29"/>
        <v>21</v>
      </c>
      <c r="K45" s="31">
        <f t="shared" si="29"/>
        <v>1230</v>
      </c>
      <c r="L45" s="31">
        <f t="shared" si="29"/>
        <v>1230</v>
      </c>
      <c r="M45" s="31">
        <f t="shared" si="29"/>
        <v>3149</v>
      </c>
      <c r="N45" s="31">
        <f t="shared" si="29"/>
        <v>74</v>
      </c>
      <c r="O45" s="31">
        <f t="shared" si="29"/>
        <v>3075</v>
      </c>
      <c r="P45" s="31">
        <f t="shared" si="29"/>
        <v>25</v>
      </c>
      <c r="Q45" s="46">
        <f aca="true" t="shared" si="30" ref="Q45:Q53">L45/B45*100</f>
        <v>8.492129246064623</v>
      </c>
      <c r="R45" s="33">
        <f aca="true" t="shared" si="31" ref="R45:R53">M45/B45*100</f>
        <v>21.741231703949186</v>
      </c>
      <c r="S45" s="33">
        <f aca="true" t="shared" si="32" ref="S45:S53">G45/B45*100</f>
        <v>28.31400165700083</v>
      </c>
      <c r="T45" s="33">
        <f aca="true" t="shared" si="33" ref="T45:T53">C45/B45*100</f>
        <v>41.28003314001657</v>
      </c>
      <c r="U45" s="28" t="s">
        <v>303</v>
      </c>
    </row>
    <row r="46" spans="1:21" ht="17.25" customHeight="1">
      <c r="A46" s="6" t="s">
        <v>304</v>
      </c>
      <c r="B46" s="30">
        <v>5339</v>
      </c>
      <c r="C46" s="31">
        <f aca="true" t="shared" si="34" ref="C46:C53">SUM(D46:F46)</f>
        <v>2559</v>
      </c>
      <c r="D46" s="30">
        <v>886</v>
      </c>
      <c r="E46" s="30">
        <v>47</v>
      </c>
      <c r="F46" s="30">
        <v>1626</v>
      </c>
      <c r="G46" s="31">
        <f t="shared" si="28"/>
        <v>1594</v>
      </c>
      <c r="H46" s="30">
        <v>712</v>
      </c>
      <c r="I46" s="30">
        <v>871</v>
      </c>
      <c r="J46" s="30">
        <v>11</v>
      </c>
      <c r="K46" s="31">
        <f aca="true" t="shared" si="35" ref="K46:K53">L46</f>
        <v>132</v>
      </c>
      <c r="L46" s="30">
        <v>132</v>
      </c>
      <c r="M46" s="31">
        <f aca="true" t="shared" si="36" ref="M46:M53">SUM(N46:O46)</f>
        <v>1044</v>
      </c>
      <c r="N46" s="30">
        <v>28</v>
      </c>
      <c r="O46" s="30">
        <v>1016</v>
      </c>
      <c r="P46" s="30">
        <v>10</v>
      </c>
      <c r="Q46" s="46">
        <f t="shared" si="30"/>
        <v>2.472373103577449</v>
      </c>
      <c r="R46" s="33">
        <f t="shared" si="31"/>
        <v>19.554223637385277</v>
      </c>
      <c r="S46" s="33">
        <f t="shared" si="32"/>
        <v>29.855778235624648</v>
      </c>
      <c r="T46" s="33">
        <f t="shared" si="33"/>
        <v>47.930324030717365</v>
      </c>
      <c r="U46" s="7" t="s">
        <v>304</v>
      </c>
    </row>
    <row r="47" spans="1:21" ht="17.25" customHeight="1">
      <c r="A47" s="6" t="s">
        <v>305</v>
      </c>
      <c r="B47" s="30">
        <v>1645</v>
      </c>
      <c r="C47" s="31">
        <f t="shared" si="34"/>
        <v>586</v>
      </c>
      <c r="D47" s="30">
        <v>175</v>
      </c>
      <c r="E47" s="30">
        <v>10</v>
      </c>
      <c r="F47" s="30">
        <v>401</v>
      </c>
      <c r="G47" s="31">
        <f t="shared" si="28"/>
        <v>447</v>
      </c>
      <c r="H47" s="30">
        <v>176</v>
      </c>
      <c r="I47" s="30">
        <v>271</v>
      </c>
      <c r="J47" s="56" t="s">
        <v>0</v>
      </c>
      <c r="K47" s="31">
        <f t="shared" si="35"/>
        <v>137</v>
      </c>
      <c r="L47" s="30">
        <v>137</v>
      </c>
      <c r="M47" s="31">
        <f t="shared" si="36"/>
        <v>471</v>
      </c>
      <c r="N47" s="30">
        <v>6</v>
      </c>
      <c r="O47" s="30">
        <v>465</v>
      </c>
      <c r="P47" s="30">
        <v>4</v>
      </c>
      <c r="Q47" s="46">
        <f t="shared" si="30"/>
        <v>8.328267477203648</v>
      </c>
      <c r="R47" s="33">
        <f t="shared" si="31"/>
        <v>28.632218844984802</v>
      </c>
      <c r="S47" s="33">
        <f t="shared" si="32"/>
        <v>27.173252279635257</v>
      </c>
      <c r="T47" s="33">
        <f t="shared" si="33"/>
        <v>35.62310030395137</v>
      </c>
      <c r="U47" s="7" t="s">
        <v>305</v>
      </c>
    </row>
    <row r="48" spans="1:21" ht="17.25" customHeight="1">
      <c r="A48" s="6" t="s">
        <v>306</v>
      </c>
      <c r="B48" s="30">
        <v>2892</v>
      </c>
      <c r="C48" s="31">
        <f t="shared" si="34"/>
        <v>1013</v>
      </c>
      <c r="D48" s="30">
        <v>372</v>
      </c>
      <c r="E48" s="30">
        <v>15</v>
      </c>
      <c r="F48" s="30">
        <v>626</v>
      </c>
      <c r="G48" s="31">
        <f t="shared" si="28"/>
        <v>683</v>
      </c>
      <c r="H48" s="30">
        <v>248</v>
      </c>
      <c r="I48" s="30">
        <v>430</v>
      </c>
      <c r="J48" s="30">
        <v>5</v>
      </c>
      <c r="K48" s="31">
        <f t="shared" si="35"/>
        <v>262</v>
      </c>
      <c r="L48" s="30">
        <v>262</v>
      </c>
      <c r="M48" s="31">
        <f t="shared" si="36"/>
        <v>929</v>
      </c>
      <c r="N48" s="30">
        <v>16</v>
      </c>
      <c r="O48" s="30">
        <v>913</v>
      </c>
      <c r="P48" s="30">
        <v>5</v>
      </c>
      <c r="Q48" s="46">
        <f t="shared" si="30"/>
        <v>9.059474412171507</v>
      </c>
      <c r="R48" s="33">
        <f t="shared" si="31"/>
        <v>32.12309820193638</v>
      </c>
      <c r="S48" s="33">
        <f t="shared" si="32"/>
        <v>23.616874135546333</v>
      </c>
      <c r="T48" s="33">
        <f t="shared" si="33"/>
        <v>35.02766251728907</v>
      </c>
      <c r="U48" s="7" t="s">
        <v>306</v>
      </c>
    </row>
    <row r="49" spans="1:21" ht="17.25" customHeight="1">
      <c r="A49" s="6" t="s">
        <v>307</v>
      </c>
      <c r="B49" s="30">
        <v>208</v>
      </c>
      <c r="C49" s="31">
        <f t="shared" si="34"/>
        <v>59</v>
      </c>
      <c r="D49" s="30">
        <v>18</v>
      </c>
      <c r="E49" s="30">
        <v>1</v>
      </c>
      <c r="F49" s="30">
        <v>40</v>
      </c>
      <c r="G49" s="31">
        <f t="shared" si="28"/>
        <v>68</v>
      </c>
      <c r="H49" s="30">
        <v>21</v>
      </c>
      <c r="I49" s="30">
        <v>46</v>
      </c>
      <c r="J49" s="30">
        <v>1</v>
      </c>
      <c r="K49" s="31">
        <f t="shared" si="35"/>
        <v>43</v>
      </c>
      <c r="L49" s="30">
        <v>43</v>
      </c>
      <c r="M49" s="31">
        <f t="shared" si="36"/>
        <v>38</v>
      </c>
      <c r="N49" s="30">
        <v>1</v>
      </c>
      <c r="O49" s="30">
        <v>37</v>
      </c>
      <c r="P49" s="56" t="s">
        <v>0</v>
      </c>
      <c r="Q49" s="46">
        <f t="shared" si="30"/>
        <v>20.673076923076923</v>
      </c>
      <c r="R49" s="33">
        <f t="shared" si="31"/>
        <v>18.269230769230766</v>
      </c>
      <c r="S49" s="33">
        <f t="shared" si="32"/>
        <v>32.69230769230769</v>
      </c>
      <c r="T49" s="33">
        <f t="shared" si="33"/>
        <v>28.365384615384613</v>
      </c>
      <c r="U49" s="7" t="s">
        <v>307</v>
      </c>
    </row>
    <row r="50" spans="1:21" ht="17.25" customHeight="1">
      <c r="A50" s="6" t="s">
        <v>308</v>
      </c>
      <c r="B50" s="30">
        <v>600</v>
      </c>
      <c r="C50" s="31">
        <f t="shared" si="34"/>
        <v>154</v>
      </c>
      <c r="D50" s="30">
        <v>31</v>
      </c>
      <c r="E50" s="30">
        <v>16</v>
      </c>
      <c r="F50" s="30">
        <v>107</v>
      </c>
      <c r="G50" s="31">
        <f t="shared" si="28"/>
        <v>357</v>
      </c>
      <c r="H50" s="30">
        <v>183</v>
      </c>
      <c r="I50" s="30">
        <v>174</v>
      </c>
      <c r="J50" s="56" t="s">
        <v>0</v>
      </c>
      <c r="K50" s="31">
        <f t="shared" si="35"/>
        <v>17</v>
      </c>
      <c r="L50" s="30">
        <v>17</v>
      </c>
      <c r="M50" s="31">
        <f t="shared" si="36"/>
        <v>70</v>
      </c>
      <c r="N50" s="56">
        <v>0</v>
      </c>
      <c r="O50" s="30">
        <v>70</v>
      </c>
      <c r="P50" s="30">
        <v>2</v>
      </c>
      <c r="Q50" s="46">
        <f t="shared" si="30"/>
        <v>2.833333333333333</v>
      </c>
      <c r="R50" s="33">
        <f t="shared" si="31"/>
        <v>11.666666666666666</v>
      </c>
      <c r="S50" s="33">
        <f t="shared" si="32"/>
        <v>59.5</v>
      </c>
      <c r="T50" s="33">
        <f t="shared" si="33"/>
        <v>25.666666666666664</v>
      </c>
      <c r="U50" s="7" t="s">
        <v>308</v>
      </c>
    </row>
    <row r="51" spans="1:21" ht="17.25" customHeight="1">
      <c r="A51" s="6" t="s">
        <v>309</v>
      </c>
      <c r="B51" s="30">
        <v>1272</v>
      </c>
      <c r="C51" s="31">
        <f t="shared" si="34"/>
        <v>518</v>
      </c>
      <c r="D51" s="30">
        <v>164</v>
      </c>
      <c r="E51" s="30">
        <v>6</v>
      </c>
      <c r="F51" s="30">
        <v>348</v>
      </c>
      <c r="G51" s="31">
        <f t="shared" si="28"/>
        <v>294</v>
      </c>
      <c r="H51" s="30">
        <v>132</v>
      </c>
      <c r="I51" s="30">
        <v>162</v>
      </c>
      <c r="J51" s="56" t="s">
        <v>0</v>
      </c>
      <c r="K51" s="31">
        <f t="shared" si="35"/>
        <v>290</v>
      </c>
      <c r="L51" s="30">
        <v>290</v>
      </c>
      <c r="M51" s="31">
        <f t="shared" si="36"/>
        <v>167</v>
      </c>
      <c r="N51" s="30">
        <v>5</v>
      </c>
      <c r="O51" s="30">
        <v>162</v>
      </c>
      <c r="P51" s="30">
        <v>3</v>
      </c>
      <c r="Q51" s="46">
        <f t="shared" si="30"/>
        <v>22.79874213836478</v>
      </c>
      <c r="R51" s="33">
        <f t="shared" si="31"/>
        <v>13.128930817610062</v>
      </c>
      <c r="S51" s="33">
        <f t="shared" si="32"/>
        <v>23.11320754716981</v>
      </c>
      <c r="T51" s="33">
        <f t="shared" si="33"/>
        <v>40.723270440251575</v>
      </c>
      <c r="U51" s="7" t="s">
        <v>309</v>
      </c>
    </row>
    <row r="52" spans="1:21" ht="17.25" customHeight="1">
      <c r="A52" s="6" t="s">
        <v>310</v>
      </c>
      <c r="B52" s="30">
        <v>742</v>
      </c>
      <c r="C52" s="31">
        <f t="shared" si="34"/>
        <v>302</v>
      </c>
      <c r="D52" s="30">
        <v>82</v>
      </c>
      <c r="E52" s="30">
        <v>12</v>
      </c>
      <c r="F52" s="30">
        <v>208</v>
      </c>
      <c r="G52" s="31">
        <f t="shared" si="28"/>
        <v>160</v>
      </c>
      <c r="H52" s="30">
        <v>79</v>
      </c>
      <c r="I52" s="30">
        <v>79</v>
      </c>
      <c r="J52" s="30">
        <v>2</v>
      </c>
      <c r="K52" s="31">
        <f t="shared" si="35"/>
        <v>169</v>
      </c>
      <c r="L52" s="30">
        <v>169</v>
      </c>
      <c r="M52" s="31">
        <f t="shared" si="36"/>
        <v>110</v>
      </c>
      <c r="N52" s="30">
        <v>4</v>
      </c>
      <c r="O52" s="30">
        <v>106</v>
      </c>
      <c r="P52" s="30">
        <v>1</v>
      </c>
      <c r="Q52" s="46">
        <f t="shared" si="30"/>
        <v>22.776280323450134</v>
      </c>
      <c r="R52" s="33">
        <f t="shared" si="31"/>
        <v>14.824797843665769</v>
      </c>
      <c r="S52" s="33">
        <f t="shared" si="32"/>
        <v>21.563342318059302</v>
      </c>
      <c r="T52" s="33">
        <f t="shared" si="33"/>
        <v>40.700808625336926</v>
      </c>
      <c r="U52" s="7" t="s">
        <v>310</v>
      </c>
    </row>
    <row r="53" spans="1:21" ht="17.25" customHeight="1">
      <c r="A53" s="6" t="s">
        <v>311</v>
      </c>
      <c r="B53" s="30">
        <v>1786</v>
      </c>
      <c r="C53" s="31">
        <f t="shared" si="34"/>
        <v>788</v>
      </c>
      <c r="D53" s="30">
        <v>245</v>
      </c>
      <c r="E53" s="30">
        <v>18</v>
      </c>
      <c r="F53" s="30">
        <v>525</v>
      </c>
      <c r="G53" s="31">
        <f t="shared" si="28"/>
        <v>498</v>
      </c>
      <c r="H53" s="30">
        <v>230</v>
      </c>
      <c r="I53" s="30">
        <v>266</v>
      </c>
      <c r="J53" s="30">
        <v>2</v>
      </c>
      <c r="K53" s="31">
        <f t="shared" si="35"/>
        <v>180</v>
      </c>
      <c r="L53" s="30">
        <v>180</v>
      </c>
      <c r="M53" s="31">
        <f t="shared" si="36"/>
        <v>320</v>
      </c>
      <c r="N53" s="30">
        <v>14</v>
      </c>
      <c r="O53" s="30">
        <v>306</v>
      </c>
      <c r="P53" s="56" t="s">
        <v>0</v>
      </c>
      <c r="Q53" s="46">
        <f t="shared" si="30"/>
        <v>10.078387458006718</v>
      </c>
      <c r="R53" s="33">
        <f t="shared" si="31"/>
        <v>17.91713325867861</v>
      </c>
      <c r="S53" s="33">
        <f t="shared" si="32"/>
        <v>27.88353863381859</v>
      </c>
      <c r="T53" s="33">
        <f t="shared" si="33"/>
        <v>44.120940649496085</v>
      </c>
      <c r="U53" s="7" t="s">
        <v>311</v>
      </c>
    </row>
    <row r="54" spans="1:21" ht="17.25" customHeight="1">
      <c r="A54" s="82"/>
      <c r="Q54" s="28"/>
      <c r="U54" s="28"/>
    </row>
    <row r="55" spans="1:21" ht="17.25" customHeight="1">
      <c r="A55" s="82" t="s">
        <v>312</v>
      </c>
      <c r="B55" s="31">
        <f>SUM(B56:B62)</f>
        <v>7222</v>
      </c>
      <c r="C55" s="31">
        <f>SUM(C56:C62)</f>
        <v>2484</v>
      </c>
      <c r="D55" s="31">
        <f>SUM(D56:D62)</f>
        <v>970</v>
      </c>
      <c r="E55" s="31">
        <f>SUM(E56:E62)</f>
        <v>40</v>
      </c>
      <c r="F55" s="31">
        <f>SUM(F56:F62)</f>
        <v>1474</v>
      </c>
      <c r="G55" s="31">
        <f aca="true" t="shared" si="37" ref="G55:G62">SUM(H55:J55)</f>
        <v>1587</v>
      </c>
      <c r="H55" s="31">
        <f aca="true" t="shared" si="38" ref="H55:P55">SUM(H56:H62)</f>
        <v>544</v>
      </c>
      <c r="I55" s="31">
        <f t="shared" si="38"/>
        <v>1030</v>
      </c>
      <c r="J55" s="31">
        <f t="shared" si="38"/>
        <v>13</v>
      </c>
      <c r="K55" s="31">
        <f t="shared" si="38"/>
        <v>1551</v>
      </c>
      <c r="L55" s="31">
        <f t="shared" si="38"/>
        <v>1551</v>
      </c>
      <c r="M55" s="31">
        <f t="shared" si="38"/>
        <v>1595</v>
      </c>
      <c r="N55" s="31">
        <f t="shared" si="38"/>
        <v>28</v>
      </c>
      <c r="O55" s="31">
        <f t="shared" si="38"/>
        <v>1567</v>
      </c>
      <c r="P55" s="31">
        <f t="shared" si="38"/>
        <v>4</v>
      </c>
      <c r="Q55" s="46">
        <f aca="true" t="shared" si="39" ref="Q55:Q62">L55/B55*100</f>
        <v>21.476045416782057</v>
      </c>
      <c r="R55" s="33">
        <f aca="true" t="shared" si="40" ref="R55:R62">M55/B55*100</f>
        <v>22.085294932151758</v>
      </c>
      <c r="S55" s="33">
        <f aca="true" t="shared" si="41" ref="S55:S62">G55/B55*100</f>
        <v>21.97452229299363</v>
      </c>
      <c r="T55" s="33">
        <f aca="true" t="shared" si="42" ref="T55:T62">C55/B55*100</f>
        <v>34.394904458598724</v>
      </c>
      <c r="U55" s="28" t="s">
        <v>312</v>
      </c>
    </row>
    <row r="56" spans="1:21" ht="17.25" customHeight="1">
      <c r="A56" s="6" t="s">
        <v>313</v>
      </c>
      <c r="B56" s="30">
        <v>922</v>
      </c>
      <c r="C56" s="31">
        <f aca="true" t="shared" si="43" ref="C56:C62">SUM(D56:F56)</f>
        <v>367</v>
      </c>
      <c r="D56" s="30">
        <v>138</v>
      </c>
      <c r="E56" s="30">
        <v>5</v>
      </c>
      <c r="F56" s="30">
        <v>224</v>
      </c>
      <c r="G56" s="31">
        <f t="shared" si="37"/>
        <v>264</v>
      </c>
      <c r="H56" s="30">
        <v>117</v>
      </c>
      <c r="I56" s="30">
        <v>143</v>
      </c>
      <c r="J56" s="30">
        <v>4</v>
      </c>
      <c r="K56" s="31">
        <f aca="true" t="shared" si="44" ref="K56:K62">L56</f>
        <v>123</v>
      </c>
      <c r="L56" s="30">
        <v>123</v>
      </c>
      <c r="M56" s="31">
        <f aca="true" t="shared" si="45" ref="M56:M62">SUM(N56:O56)</f>
        <v>168</v>
      </c>
      <c r="N56" s="30">
        <v>2</v>
      </c>
      <c r="O56" s="30">
        <v>166</v>
      </c>
      <c r="P56" s="56" t="s">
        <v>0</v>
      </c>
      <c r="Q56" s="46">
        <f t="shared" si="39"/>
        <v>13.34056399132321</v>
      </c>
      <c r="R56" s="33">
        <f t="shared" si="40"/>
        <v>18.22125813449024</v>
      </c>
      <c r="S56" s="33">
        <f t="shared" si="41"/>
        <v>28.633405639913235</v>
      </c>
      <c r="T56" s="33">
        <f t="shared" si="42"/>
        <v>39.804772234273315</v>
      </c>
      <c r="U56" s="7" t="s">
        <v>313</v>
      </c>
    </row>
    <row r="57" spans="1:21" ht="17.25" customHeight="1">
      <c r="A57" s="6" t="s">
        <v>314</v>
      </c>
      <c r="B57" s="30">
        <v>278</v>
      </c>
      <c r="C57" s="31">
        <f t="shared" si="43"/>
        <v>103</v>
      </c>
      <c r="D57" s="30">
        <v>45</v>
      </c>
      <c r="E57" s="30">
        <v>2</v>
      </c>
      <c r="F57" s="30">
        <v>56</v>
      </c>
      <c r="G57" s="31">
        <f t="shared" si="37"/>
        <v>61</v>
      </c>
      <c r="H57" s="30">
        <v>15</v>
      </c>
      <c r="I57" s="30">
        <v>46</v>
      </c>
      <c r="J57" s="56" t="s">
        <v>0</v>
      </c>
      <c r="K57" s="31">
        <f t="shared" si="44"/>
        <v>53</v>
      </c>
      <c r="L57" s="30">
        <v>53</v>
      </c>
      <c r="M57" s="31">
        <f t="shared" si="45"/>
        <v>61</v>
      </c>
      <c r="N57" s="56" t="s">
        <v>0</v>
      </c>
      <c r="O57" s="30">
        <v>61</v>
      </c>
      <c r="P57" s="56" t="s">
        <v>0</v>
      </c>
      <c r="Q57" s="46">
        <f t="shared" si="39"/>
        <v>19.06474820143885</v>
      </c>
      <c r="R57" s="33">
        <f t="shared" si="40"/>
        <v>21.942446043165468</v>
      </c>
      <c r="S57" s="33">
        <f t="shared" si="41"/>
        <v>21.942446043165468</v>
      </c>
      <c r="T57" s="33">
        <f t="shared" si="42"/>
        <v>37.05035971223021</v>
      </c>
      <c r="U57" s="7" t="s">
        <v>314</v>
      </c>
    </row>
    <row r="58" spans="1:21" ht="17.25" customHeight="1">
      <c r="A58" s="6" t="s">
        <v>315</v>
      </c>
      <c r="B58" s="30">
        <v>676</v>
      </c>
      <c r="C58" s="31">
        <f t="shared" si="43"/>
        <v>254</v>
      </c>
      <c r="D58" s="30">
        <v>115</v>
      </c>
      <c r="E58" s="30">
        <v>2</v>
      </c>
      <c r="F58" s="30">
        <v>137</v>
      </c>
      <c r="G58" s="31">
        <f t="shared" si="37"/>
        <v>179</v>
      </c>
      <c r="H58" s="30">
        <v>68</v>
      </c>
      <c r="I58" s="30">
        <v>110</v>
      </c>
      <c r="J58" s="30">
        <v>1</v>
      </c>
      <c r="K58" s="31">
        <f t="shared" si="44"/>
        <v>105</v>
      </c>
      <c r="L58" s="30">
        <v>105</v>
      </c>
      <c r="M58" s="31">
        <f t="shared" si="45"/>
        <v>138</v>
      </c>
      <c r="N58" s="30">
        <v>6</v>
      </c>
      <c r="O58" s="30">
        <v>132</v>
      </c>
      <c r="P58" s="56" t="s">
        <v>0</v>
      </c>
      <c r="Q58" s="46">
        <f t="shared" si="39"/>
        <v>15.532544378698224</v>
      </c>
      <c r="R58" s="33">
        <f t="shared" si="40"/>
        <v>20.414201183431953</v>
      </c>
      <c r="S58" s="33">
        <f t="shared" si="41"/>
        <v>26.479289940828405</v>
      </c>
      <c r="T58" s="33">
        <f t="shared" si="42"/>
        <v>37.573964497041416</v>
      </c>
      <c r="U58" s="7" t="s">
        <v>315</v>
      </c>
    </row>
    <row r="59" spans="1:21" ht="17.25" customHeight="1">
      <c r="A59" s="6" t="s">
        <v>316</v>
      </c>
      <c r="B59" s="30">
        <v>744</v>
      </c>
      <c r="C59" s="31">
        <f t="shared" si="43"/>
        <v>220</v>
      </c>
      <c r="D59" s="30">
        <v>82</v>
      </c>
      <c r="E59" s="30">
        <v>4</v>
      </c>
      <c r="F59" s="30">
        <v>134</v>
      </c>
      <c r="G59" s="31">
        <f t="shared" si="37"/>
        <v>147</v>
      </c>
      <c r="H59" s="30">
        <v>38</v>
      </c>
      <c r="I59" s="30">
        <v>108</v>
      </c>
      <c r="J59" s="30">
        <v>1</v>
      </c>
      <c r="K59" s="31">
        <f t="shared" si="44"/>
        <v>244</v>
      </c>
      <c r="L59" s="30">
        <v>244</v>
      </c>
      <c r="M59" s="31">
        <f t="shared" si="45"/>
        <v>133</v>
      </c>
      <c r="N59" s="30">
        <v>2</v>
      </c>
      <c r="O59" s="30">
        <v>131</v>
      </c>
      <c r="P59" s="56" t="s">
        <v>0</v>
      </c>
      <c r="Q59" s="46">
        <f t="shared" si="39"/>
        <v>32.795698924731184</v>
      </c>
      <c r="R59" s="33">
        <f t="shared" si="40"/>
        <v>17.876344086021508</v>
      </c>
      <c r="S59" s="33">
        <f t="shared" si="41"/>
        <v>19.758064516129032</v>
      </c>
      <c r="T59" s="33">
        <f t="shared" si="42"/>
        <v>29.56989247311828</v>
      </c>
      <c r="U59" s="7" t="s">
        <v>316</v>
      </c>
    </row>
    <row r="60" spans="1:21" ht="17.25" customHeight="1">
      <c r="A60" s="6" t="s">
        <v>317</v>
      </c>
      <c r="B60" s="30">
        <v>867</v>
      </c>
      <c r="C60" s="31">
        <f t="shared" si="43"/>
        <v>290</v>
      </c>
      <c r="D60" s="30">
        <v>108</v>
      </c>
      <c r="E60" s="30">
        <v>6</v>
      </c>
      <c r="F60" s="30">
        <v>176</v>
      </c>
      <c r="G60" s="31">
        <f t="shared" si="37"/>
        <v>208</v>
      </c>
      <c r="H60" s="30">
        <v>59</v>
      </c>
      <c r="I60" s="30">
        <v>148</v>
      </c>
      <c r="J60" s="30">
        <v>1</v>
      </c>
      <c r="K60" s="31">
        <f t="shared" si="44"/>
        <v>154</v>
      </c>
      <c r="L60" s="30">
        <v>154</v>
      </c>
      <c r="M60" s="31">
        <f t="shared" si="45"/>
        <v>214</v>
      </c>
      <c r="N60" s="30">
        <v>4</v>
      </c>
      <c r="O60" s="30">
        <v>210</v>
      </c>
      <c r="P60" s="56" t="s">
        <v>0</v>
      </c>
      <c r="Q60" s="46">
        <f t="shared" si="39"/>
        <v>17.762399077277973</v>
      </c>
      <c r="R60" s="33">
        <f t="shared" si="40"/>
        <v>24.682814302191463</v>
      </c>
      <c r="S60" s="33">
        <f t="shared" si="41"/>
        <v>23.990772779700116</v>
      </c>
      <c r="T60" s="33">
        <f t="shared" si="42"/>
        <v>33.44867358708189</v>
      </c>
      <c r="U60" s="7" t="s">
        <v>317</v>
      </c>
    </row>
    <row r="61" spans="1:21" ht="17.25" customHeight="1">
      <c r="A61" s="6" t="s">
        <v>318</v>
      </c>
      <c r="B61" s="30">
        <v>2634</v>
      </c>
      <c r="C61" s="31">
        <f t="shared" si="43"/>
        <v>949</v>
      </c>
      <c r="D61" s="30">
        <v>370</v>
      </c>
      <c r="E61" s="30">
        <v>14</v>
      </c>
      <c r="F61" s="30">
        <v>565</v>
      </c>
      <c r="G61" s="31">
        <f t="shared" si="37"/>
        <v>556</v>
      </c>
      <c r="H61" s="30">
        <v>178</v>
      </c>
      <c r="I61" s="30">
        <v>374</v>
      </c>
      <c r="J61" s="30">
        <v>4</v>
      </c>
      <c r="K61" s="31">
        <f t="shared" si="44"/>
        <v>474</v>
      </c>
      <c r="L61" s="30">
        <v>474</v>
      </c>
      <c r="M61" s="31">
        <f t="shared" si="45"/>
        <v>653</v>
      </c>
      <c r="N61" s="30">
        <v>11</v>
      </c>
      <c r="O61" s="30">
        <v>642</v>
      </c>
      <c r="P61" s="30">
        <v>2</v>
      </c>
      <c r="Q61" s="46">
        <f t="shared" si="39"/>
        <v>17.995444191343964</v>
      </c>
      <c r="R61" s="33">
        <f t="shared" si="40"/>
        <v>24.791192103264997</v>
      </c>
      <c r="S61" s="33">
        <f t="shared" si="41"/>
        <v>21.108580106302202</v>
      </c>
      <c r="T61" s="33">
        <f t="shared" si="42"/>
        <v>36.028853454821565</v>
      </c>
      <c r="U61" s="7" t="s">
        <v>318</v>
      </c>
    </row>
    <row r="62" spans="1:21" s="80" customFormat="1" ht="17.25" customHeight="1">
      <c r="A62" s="6" t="s">
        <v>319</v>
      </c>
      <c r="B62" s="30">
        <v>1101</v>
      </c>
      <c r="C62" s="25">
        <f t="shared" si="43"/>
        <v>301</v>
      </c>
      <c r="D62" s="30">
        <v>112</v>
      </c>
      <c r="E62" s="30">
        <v>7</v>
      </c>
      <c r="F62" s="30">
        <v>182</v>
      </c>
      <c r="G62" s="25">
        <f t="shared" si="37"/>
        <v>172</v>
      </c>
      <c r="H62" s="30">
        <v>69</v>
      </c>
      <c r="I62" s="30">
        <v>101</v>
      </c>
      <c r="J62" s="30">
        <v>2</v>
      </c>
      <c r="K62" s="25">
        <f t="shared" si="44"/>
        <v>398</v>
      </c>
      <c r="L62" s="30">
        <v>398</v>
      </c>
      <c r="M62" s="25">
        <f t="shared" si="45"/>
        <v>228</v>
      </c>
      <c r="N62" s="30">
        <v>3</v>
      </c>
      <c r="O62" s="30">
        <v>225</v>
      </c>
      <c r="P62" s="30">
        <v>2</v>
      </c>
      <c r="Q62" s="46">
        <f t="shared" si="39"/>
        <v>36.14895549500454</v>
      </c>
      <c r="R62" s="48">
        <f t="shared" si="40"/>
        <v>20.708446866485016</v>
      </c>
      <c r="S62" s="48">
        <f t="shared" si="41"/>
        <v>15.622161671207992</v>
      </c>
      <c r="T62" s="48">
        <f t="shared" si="42"/>
        <v>27.338782924613987</v>
      </c>
      <c r="U62" s="7" t="s">
        <v>319</v>
      </c>
    </row>
    <row r="63" spans="1:21" ht="17.25" customHeight="1">
      <c r="A63" s="82"/>
      <c r="Q63" s="46"/>
      <c r="R63" s="48"/>
      <c r="S63" s="48"/>
      <c r="T63" s="48"/>
      <c r="U63" s="7"/>
    </row>
    <row r="64" spans="1:21" ht="17.25" customHeight="1">
      <c r="A64" s="82" t="s">
        <v>203</v>
      </c>
      <c r="B64" s="31">
        <f>SUM(B65:B70)</f>
        <v>8203</v>
      </c>
      <c r="C64" s="31">
        <f>SUM(C65:C70)</f>
        <v>2899</v>
      </c>
      <c r="D64" s="31">
        <f>SUM(D65:D70)</f>
        <v>1133</v>
      </c>
      <c r="E64" s="31">
        <f>SUM(E65:E70)</f>
        <v>32</v>
      </c>
      <c r="F64" s="31">
        <f>SUM(F65:F70)</f>
        <v>1734</v>
      </c>
      <c r="G64" s="31">
        <f aca="true" t="shared" si="46" ref="G64:G70">SUM(H64:J64)</f>
        <v>1755</v>
      </c>
      <c r="H64" s="31">
        <f aca="true" t="shared" si="47" ref="H64:P64">SUM(H65:H70)</f>
        <v>705</v>
      </c>
      <c r="I64" s="31">
        <f t="shared" si="47"/>
        <v>1039</v>
      </c>
      <c r="J64" s="31">
        <f t="shared" si="47"/>
        <v>11</v>
      </c>
      <c r="K64" s="31">
        <f t="shared" si="47"/>
        <v>1762</v>
      </c>
      <c r="L64" s="31">
        <f t="shared" si="47"/>
        <v>1762</v>
      </c>
      <c r="M64" s="31">
        <f t="shared" si="47"/>
        <v>1772</v>
      </c>
      <c r="N64" s="31">
        <f t="shared" si="47"/>
        <v>16</v>
      </c>
      <c r="O64" s="31">
        <f t="shared" si="47"/>
        <v>1756</v>
      </c>
      <c r="P64" s="31">
        <f t="shared" si="47"/>
        <v>15</v>
      </c>
      <c r="Q64" s="46">
        <f aca="true" t="shared" si="48" ref="Q64:Q70">L64/B64*100</f>
        <v>21.479946361087407</v>
      </c>
      <c r="R64" s="33">
        <f aca="true" t="shared" si="49" ref="R64:R70">M64/B64*100</f>
        <v>21.601852980616847</v>
      </c>
      <c r="S64" s="33">
        <f aca="true" t="shared" si="50" ref="S64:S70">G64/B64*100</f>
        <v>21.394611727416798</v>
      </c>
      <c r="T64" s="33">
        <f aca="true" t="shared" si="51" ref="T64:T70">C64/B64*100</f>
        <v>35.34072900158478</v>
      </c>
      <c r="U64" s="84" t="s">
        <v>203</v>
      </c>
    </row>
    <row r="65" spans="1:21" ht="17.25" customHeight="1">
      <c r="A65" s="6" t="s">
        <v>207</v>
      </c>
      <c r="B65" s="30">
        <v>2718</v>
      </c>
      <c r="C65" s="31">
        <f aca="true" t="shared" si="52" ref="C65:C70">SUM(D65:F65)</f>
        <v>1119</v>
      </c>
      <c r="D65" s="30">
        <v>447</v>
      </c>
      <c r="E65" s="30">
        <v>12</v>
      </c>
      <c r="F65" s="30">
        <v>660</v>
      </c>
      <c r="G65" s="31">
        <f t="shared" si="46"/>
        <v>676</v>
      </c>
      <c r="H65" s="30">
        <v>237</v>
      </c>
      <c r="I65" s="30">
        <v>434</v>
      </c>
      <c r="J65" s="30">
        <v>5</v>
      </c>
      <c r="K65" s="31">
        <f aca="true" t="shared" si="53" ref="K65:K70">L65</f>
        <v>359</v>
      </c>
      <c r="L65" s="30">
        <v>359</v>
      </c>
      <c r="M65" s="31">
        <f aca="true" t="shared" si="54" ref="M65:M70">SUM(N65:O65)</f>
        <v>558</v>
      </c>
      <c r="N65" s="30">
        <v>6</v>
      </c>
      <c r="O65" s="30">
        <v>552</v>
      </c>
      <c r="P65" s="30">
        <v>6</v>
      </c>
      <c r="Q65" s="46">
        <f t="shared" si="48"/>
        <v>13.208241353936717</v>
      </c>
      <c r="R65" s="33">
        <f t="shared" si="49"/>
        <v>20.52980132450331</v>
      </c>
      <c r="S65" s="33">
        <f t="shared" si="50"/>
        <v>24.87122884473878</v>
      </c>
      <c r="T65" s="33">
        <f t="shared" si="51"/>
        <v>41.16997792494481</v>
      </c>
      <c r="U65" s="7" t="s">
        <v>207</v>
      </c>
    </row>
    <row r="66" spans="1:21" ht="17.25" customHeight="1">
      <c r="A66" s="6" t="s">
        <v>208</v>
      </c>
      <c r="B66" s="30">
        <v>952</v>
      </c>
      <c r="C66" s="31">
        <f t="shared" si="52"/>
        <v>344</v>
      </c>
      <c r="D66" s="30">
        <v>121</v>
      </c>
      <c r="E66" s="30">
        <v>5</v>
      </c>
      <c r="F66" s="30">
        <v>218</v>
      </c>
      <c r="G66" s="31">
        <f t="shared" si="46"/>
        <v>228</v>
      </c>
      <c r="H66" s="30">
        <v>100</v>
      </c>
      <c r="I66" s="30">
        <v>128</v>
      </c>
      <c r="J66" s="56" t="s">
        <v>0</v>
      </c>
      <c r="K66" s="31">
        <f t="shared" si="53"/>
        <v>153</v>
      </c>
      <c r="L66" s="30">
        <v>153</v>
      </c>
      <c r="M66" s="31">
        <f t="shared" si="54"/>
        <v>225</v>
      </c>
      <c r="N66" s="30">
        <v>4</v>
      </c>
      <c r="O66" s="30">
        <v>221</v>
      </c>
      <c r="P66" s="30">
        <v>2</v>
      </c>
      <c r="Q66" s="46">
        <f t="shared" si="48"/>
        <v>16.071428571428573</v>
      </c>
      <c r="R66" s="33">
        <f t="shared" si="49"/>
        <v>23.634453781512605</v>
      </c>
      <c r="S66" s="33">
        <f t="shared" si="50"/>
        <v>23.949579831932773</v>
      </c>
      <c r="T66" s="33">
        <f t="shared" si="51"/>
        <v>36.134453781512605</v>
      </c>
      <c r="U66" s="7" t="s">
        <v>208</v>
      </c>
    </row>
    <row r="67" spans="1:21" ht="17.25" customHeight="1">
      <c r="A67" s="6" t="s">
        <v>209</v>
      </c>
      <c r="B67" s="30">
        <v>842</v>
      </c>
      <c r="C67" s="31">
        <f t="shared" si="52"/>
        <v>225</v>
      </c>
      <c r="D67" s="30">
        <v>83</v>
      </c>
      <c r="E67" s="30">
        <v>2</v>
      </c>
      <c r="F67" s="30">
        <v>140</v>
      </c>
      <c r="G67" s="31">
        <f t="shared" si="46"/>
        <v>147</v>
      </c>
      <c r="H67" s="30">
        <v>57</v>
      </c>
      <c r="I67" s="30">
        <v>86</v>
      </c>
      <c r="J67" s="30">
        <v>4</v>
      </c>
      <c r="K67" s="31">
        <f t="shared" si="53"/>
        <v>278</v>
      </c>
      <c r="L67" s="30">
        <v>278</v>
      </c>
      <c r="M67" s="31">
        <f t="shared" si="54"/>
        <v>192</v>
      </c>
      <c r="N67" s="30">
        <v>2</v>
      </c>
      <c r="O67" s="30">
        <v>190</v>
      </c>
      <c r="P67" s="56" t="s">
        <v>0</v>
      </c>
      <c r="Q67" s="46">
        <f t="shared" si="48"/>
        <v>33.0166270783848</v>
      </c>
      <c r="R67" s="33">
        <f t="shared" si="49"/>
        <v>22.802850356294538</v>
      </c>
      <c r="S67" s="33">
        <f t="shared" si="50"/>
        <v>17.458432304038006</v>
      </c>
      <c r="T67" s="33">
        <f t="shared" si="51"/>
        <v>26.72209026128266</v>
      </c>
      <c r="U67" s="7" t="s">
        <v>209</v>
      </c>
    </row>
    <row r="68" spans="1:21" ht="17.25" customHeight="1">
      <c r="A68" s="6" t="s">
        <v>210</v>
      </c>
      <c r="B68" s="30">
        <v>1155</v>
      </c>
      <c r="C68" s="31">
        <f t="shared" si="52"/>
        <v>301</v>
      </c>
      <c r="D68" s="30">
        <v>124</v>
      </c>
      <c r="E68" s="30">
        <v>2</v>
      </c>
      <c r="F68" s="30">
        <v>175</v>
      </c>
      <c r="G68" s="31">
        <f t="shared" si="46"/>
        <v>183</v>
      </c>
      <c r="H68" s="30">
        <v>68</v>
      </c>
      <c r="I68" s="30">
        <v>115</v>
      </c>
      <c r="J68" s="56" t="s">
        <v>0</v>
      </c>
      <c r="K68" s="31">
        <f t="shared" si="53"/>
        <v>435</v>
      </c>
      <c r="L68" s="30">
        <v>435</v>
      </c>
      <c r="M68" s="31">
        <f t="shared" si="54"/>
        <v>232</v>
      </c>
      <c r="N68" s="30">
        <v>2</v>
      </c>
      <c r="O68" s="30">
        <v>230</v>
      </c>
      <c r="P68" s="30">
        <v>4</v>
      </c>
      <c r="Q68" s="46">
        <f t="shared" si="48"/>
        <v>37.66233766233766</v>
      </c>
      <c r="R68" s="33">
        <f t="shared" si="49"/>
        <v>20.086580086580085</v>
      </c>
      <c r="S68" s="33">
        <f t="shared" si="50"/>
        <v>15.844155844155845</v>
      </c>
      <c r="T68" s="33">
        <f t="shared" si="51"/>
        <v>26.060606060606062</v>
      </c>
      <c r="U68" s="7" t="s">
        <v>210</v>
      </c>
    </row>
    <row r="69" spans="1:21" ht="17.25" customHeight="1">
      <c r="A69" s="6" t="s">
        <v>211</v>
      </c>
      <c r="B69" s="30">
        <v>1374</v>
      </c>
      <c r="C69" s="31">
        <f t="shared" si="52"/>
        <v>485</v>
      </c>
      <c r="D69" s="30">
        <v>186</v>
      </c>
      <c r="E69" s="30">
        <v>5</v>
      </c>
      <c r="F69" s="30">
        <v>294</v>
      </c>
      <c r="G69" s="31">
        <f t="shared" si="46"/>
        <v>294</v>
      </c>
      <c r="H69" s="30">
        <v>132</v>
      </c>
      <c r="I69" s="30">
        <v>161</v>
      </c>
      <c r="J69" s="30">
        <v>1</v>
      </c>
      <c r="K69" s="31">
        <f t="shared" si="53"/>
        <v>271</v>
      </c>
      <c r="L69" s="30">
        <v>271</v>
      </c>
      <c r="M69" s="31">
        <f t="shared" si="54"/>
        <v>323</v>
      </c>
      <c r="N69" s="30">
        <v>1</v>
      </c>
      <c r="O69" s="30">
        <v>322</v>
      </c>
      <c r="P69" s="30">
        <v>1</v>
      </c>
      <c r="Q69" s="46">
        <f t="shared" si="48"/>
        <v>19.723435225618633</v>
      </c>
      <c r="R69" s="33">
        <f t="shared" si="49"/>
        <v>23.508005822416305</v>
      </c>
      <c r="S69" s="33">
        <f t="shared" si="50"/>
        <v>21.397379912663755</v>
      </c>
      <c r="T69" s="33">
        <f t="shared" si="51"/>
        <v>35.29839883551674</v>
      </c>
      <c r="U69" s="7" t="s">
        <v>211</v>
      </c>
    </row>
    <row r="70" spans="1:21" ht="17.25" customHeight="1">
      <c r="A70" s="6" t="s">
        <v>212</v>
      </c>
      <c r="B70" s="30">
        <v>1162</v>
      </c>
      <c r="C70" s="31">
        <f t="shared" si="52"/>
        <v>425</v>
      </c>
      <c r="D70" s="30">
        <v>172</v>
      </c>
      <c r="E70" s="30">
        <v>6</v>
      </c>
      <c r="F70" s="30">
        <v>247</v>
      </c>
      <c r="G70" s="31">
        <f t="shared" si="46"/>
        <v>227</v>
      </c>
      <c r="H70" s="30">
        <v>111</v>
      </c>
      <c r="I70" s="30">
        <v>115</v>
      </c>
      <c r="J70" s="30">
        <v>1</v>
      </c>
      <c r="K70" s="31">
        <f t="shared" si="53"/>
        <v>266</v>
      </c>
      <c r="L70" s="30">
        <v>266</v>
      </c>
      <c r="M70" s="31">
        <f t="shared" si="54"/>
        <v>242</v>
      </c>
      <c r="N70" s="30">
        <v>1</v>
      </c>
      <c r="O70" s="30">
        <v>241</v>
      </c>
      <c r="P70" s="30">
        <v>2</v>
      </c>
      <c r="Q70" s="46">
        <f t="shared" si="48"/>
        <v>22.89156626506024</v>
      </c>
      <c r="R70" s="33">
        <f t="shared" si="49"/>
        <v>20.82616179001721</v>
      </c>
      <c r="S70" s="33">
        <f t="shared" si="50"/>
        <v>19.535283993115318</v>
      </c>
      <c r="T70" s="33">
        <f t="shared" si="51"/>
        <v>36.574870912220305</v>
      </c>
      <c r="U70" s="7" t="s">
        <v>212</v>
      </c>
    </row>
    <row r="71" spans="1:21" ht="17.25" customHeight="1">
      <c r="A71" s="82"/>
      <c r="Q71" s="46"/>
      <c r="R71" s="33"/>
      <c r="S71" s="33"/>
      <c r="T71" s="33"/>
      <c r="U71" s="7"/>
    </row>
    <row r="72" spans="1:21" ht="17.25" customHeight="1">
      <c r="A72" s="82" t="s">
        <v>204</v>
      </c>
      <c r="B72" s="31">
        <f>SUM(B73:B77)</f>
        <v>10271</v>
      </c>
      <c r="C72" s="31">
        <f>SUM(C73:C77)</f>
        <v>3898</v>
      </c>
      <c r="D72" s="31">
        <f>SUM(D73:D77)</f>
        <v>1518</v>
      </c>
      <c r="E72" s="31">
        <f>SUM(E73:E77)</f>
        <v>63</v>
      </c>
      <c r="F72" s="31">
        <f>SUM(F73:F77)</f>
        <v>2317</v>
      </c>
      <c r="G72" s="31">
        <f aca="true" t="shared" si="55" ref="G72:G77">SUM(H72:J72)</f>
        <v>2318</v>
      </c>
      <c r="H72" s="31">
        <f aca="true" t="shared" si="56" ref="H72:P72">SUM(H73:H77)</f>
        <v>982</v>
      </c>
      <c r="I72" s="31">
        <f t="shared" si="56"/>
        <v>1321</v>
      </c>
      <c r="J72" s="31">
        <f t="shared" si="56"/>
        <v>15</v>
      </c>
      <c r="K72" s="31">
        <f t="shared" si="56"/>
        <v>1594</v>
      </c>
      <c r="L72" s="31">
        <f t="shared" si="56"/>
        <v>1594</v>
      </c>
      <c r="M72" s="31">
        <f t="shared" si="56"/>
        <v>2454</v>
      </c>
      <c r="N72" s="31">
        <f t="shared" si="56"/>
        <v>42</v>
      </c>
      <c r="O72" s="31">
        <f t="shared" si="56"/>
        <v>2412</v>
      </c>
      <c r="P72" s="31">
        <f t="shared" si="56"/>
        <v>7</v>
      </c>
      <c r="Q72" s="46">
        <f aca="true" t="shared" si="57" ref="Q72:Q77">L72/B72*100</f>
        <v>15.51942361990069</v>
      </c>
      <c r="R72" s="33">
        <f aca="true" t="shared" si="58" ref="R72:R77">M72/B72*100</f>
        <v>23.892512900399183</v>
      </c>
      <c r="S72" s="33">
        <f aca="true" t="shared" si="59" ref="S72:S77">G72/B72*100</f>
        <v>22.56839645604128</v>
      </c>
      <c r="T72" s="33">
        <f aca="true" t="shared" si="60" ref="T72:T77">C72/B72*100</f>
        <v>37.95151397137572</v>
      </c>
      <c r="U72" s="84" t="s">
        <v>204</v>
      </c>
    </row>
    <row r="73" spans="1:21" ht="17.25" customHeight="1">
      <c r="A73" s="6" t="s">
        <v>213</v>
      </c>
      <c r="B73" s="30">
        <v>5233</v>
      </c>
      <c r="C73" s="31">
        <f>SUM(D73:F73)</f>
        <v>2201</v>
      </c>
      <c r="D73" s="30">
        <v>887</v>
      </c>
      <c r="E73" s="30">
        <v>33</v>
      </c>
      <c r="F73" s="30">
        <v>1281</v>
      </c>
      <c r="G73" s="31">
        <f t="shared" si="55"/>
        <v>1273</v>
      </c>
      <c r="H73" s="30">
        <v>591</v>
      </c>
      <c r="I73" s="30">
        <v>675</v>
      </c>
      <c r="J73" s="30">
        <v>7</v>
      </c>
      <c r="K73" s="31">
        <f>L73</f>
        <v>367</v>
      </c>
      <c r="L73" s="30">
        <v>367</v>
      </c>
      <c r="M73" s="31">
        <f>SUM(N73:O73)</f>
        <v>1387</v>
      </c>
      <c r="N73" s="30">
        <v>27</v>
      </c>
      <c r="O73" s="30">
        <v>1360</v>
      </c>
      <c r="P73" s="30">
        <v>5</v>
      </c>
      <c r="Q73" s="46">
        <f t="shared" si="57"/>
        <v>7.01318555321995</v>
      </c>
      <c r="R73" s="33">
        <f t="shared" si="58"/>
        <v>26.504872921842153</v>
      </c>
      <c r="S73" s="33">
        <f t="shared" si="59"/>
        <v>24.326390215937323</v>
      </c>
      <c r="T73" s="33">
        <f t="shared" si="60"/>
        <v>42.060003821899485</v>
      </c>
      <c r="U73" s="7" t="s">
        <v>213</v>
      </c>
    </row>
    <row r="74" spans="1:21" ht="17.25" customHeight="1">
      <c r="A74" s="6" t="s">
        <v>214</v>
      </c>
      <c r="B74" s="30">
        <v>681</v>
      </c>
      <c r="C74" s="31">
        <f>SUM(D74:F74)</f>
        <v>243</v>
      </c>
      <c r="D74" s="30">
        <v>90</v>
      </c>
      <c r="E74" s="30">
        <v>8</v>
      </c>
      <c r="F74" s="30">
        <v>145</v>
      </c>
      <c r="G74" s="31">
        <f t="shared" si="55"/>
        <v>132</v>
      </c>
      <c r="H74" s="30">
        <v>52</v>
      </c>
      <c r="I74" s="30">
        <v>79</v>
      </c>
      <c r="J74" s="30">
        <v>1</v>
      </c>
      <c r="K74" s="31">
        <f>L74</f>
        <v>171</v>
      </c>
      <c r="L74" s="30">
        <v>171</v>
      </c>
      <c r="M74" s="31">
        <f>SUM(N74:O74)</f>
        <v>135</v>
      </c>
      <c r="N74" s="30">
        <v>2</v>
      </c>
      <c r="O74" s="30">
        <v>133</v>
      </c>
      <c r="P74" s="56" t="s">
        <v>0</v>
      </c>
      <c r="Q74" s="46">
        <f t="shared" si="57"/>
        <v>25.11013215859031</v>
      </c>
      <c r="R74" s="33">
        <f t="shared" si="58"/>
        <v>19.823788546255507</v>
      </c>
      <c r="S74" s="33">
        <f t="shared" si="59"/>
        <v>19.383259911894275</v>
      </c>
      <c r="T74" s="33">
        <f t="shared" si="60"/>
        <v>35.68281938325991</v>
      </c>
      <c r="U74" s="7" t="s">
        <v>214</v>
      </c>
    </row>
    <row r="75" spans="1:21" ht="17.25" customHeight="1">
      <c r="A75" s="6" t="s">
        <v>215</v>
      </c>
      <c r="B75" s="30">
        <v>1046</v>
      </c>
      <c r="C75" s="31">
        <f>SUM(D75:F75)</f>
        <v>332</v>
      </c>
      <c r="D75" s="30">
        <v>104</v>
      </c>
      <c r="E75" s="30">
        <v>6</v>
      </c>
      <c r="F75" s="30">
        <v>222</v>
      </c>
      <c r="G75" s="31">
        <f t="shared" si="55"/>
        <v>178</v>
      </c>
      <c r="H75" s="30">
        <v>72</v>
      </c>
      <c r="I75" s="30">
        <v>104</v>
      </c>
      <c r="J75" s="30">
        <v>2</v>
      </c>
      <c r="K75" s="31">
        <f>L75</f>
        <v>310</v>
      </c>
      <c r="L75" s="30">
        <v>310</v>
      </c>
      <c r="M75" s="31">
        <f>SUM(N75:O75)</f>
        <v>226</v>
      </c>
      <c r="N75" s="30">
        <v>1</v>
      </c>
      <c r="O75" s="30">
        <v>225</v>
      </c>
      <c r="P75" s="56" t="s">
        <v>0</v>
      </c>
      <c r="Q75" s="46">
        <f t="shared" si="57"/>
        <v>29.636711281070742</v>
      </c>
      <c r="R75" s="33">
        <f t="shared" si="58"/>
        <v>21.606118546845124</v>
      </c>
      <c r="S75" s="33">
        <f t="shared" si="59"/>
        <v>17.01720841300191</v>
      </c>
      <c r="T75" s="33">
        <f t="shared" si="60"/>
        <v>31.73996175908222</v>
      </c>
      <c r="U75" s="7" t="s">
        <v>215</v>
      </c>
    </row>
    <row r="76" spans="1:21" ht="17.25" customHeight="1">
      <c r="A76" s="6" t="s">
        <v>216</v>
      </c>
      <c r="B76" s="30">
        <v>1725</v>
      </c>
      <c r="C76" s="31">
        <f>SUM(D76:F76)</f>
        <v>561</v>
      </c>
      <c r="D76" s="30">
        <v>233</v>
      </c>
      <c r="E76" s="30">
        <v>7</v>
      </c>
      <c r="F76" s="30">
        <v>321</v>
      </c>
      <c r="G76" s="31">
        <f t="shared" si="55"/>
        <v>345</v>
      </c>
      <c r="H76" s="30">
        <v>101</v>
      </c>
      <c r="I76" s="30">
        <v>243</v>
      </c>
      <c r="J76" s="30">
        <v>1</v>
      </c>
      <c r="K76" s="31">
        <f>L76</f>
        <v>445</v>
      </c>
      <c r="L76" s="30">
        <v>445</v>
      </c>
      <c r="M76" s="31">
        <f>SUM(N76:O76)</f>
        <v>374</v>
      </c>
      <c r="N76" s="30">
        <v>5</v>
      </c>
      <c r="O76" s="30">
        <v>369</v>
      </c>
      <c r="P76" s="56" t="s">
        <v>0</v>
      </c>
      <c r="Q76" s="46">
        <f t="shared" si="57"/>
        <v>25.79710144927536</v>
      </c>
      <c r="R76" s="33">
        <f t="shared" si="58"/>
        <v>21.681159420289855</v>
      </c>
      <c r="S76" s="33">
        <f t="shared" si="59"/>
        <v>20</v>
      </c>
      <c r="T76" s="33">
        <f t="shared" si="60"/>
        <v>32.52173913043478</v>
      </c>
      <c r="U76" s="7" t="s">
        <v>216</v>
      </c>
    </row>
    <row r="77" spans="1:21" ht="17.25" customHeight="1">
      <c r="A77" s="6" t="s">
        <v>217</v>
      </c>
      <c r="B77" s="30">
        <v>1586</v>
      </c>
      <c r="C77" s="31">
        <f>SUM(D77:F77)</f>
        <v>561</v>
      </c>
      <c r="D77" s="30">
        <v>204</v>
      </c>
      <c r="E77" s="30">
        <v>9</v>
      </c>
      <c r="F77" s="30">
        <v>348</v>
      </c>
      <c r="G77" s="31">
        <f t="shared" si="55"/>
        <v>390</v>
      </c>
      <c r="H77" s="30">
        <v>166</v>
      </c>
      <c r="I77" s="30">
        <v>220</v>
      </c>
      <c r="J77" s="30">
        <v>4</v>
      </c>
      <c r="K77" s="31">
        <f>L77</f>
        <v>301</v>
      </c>
      <c r="L77" s="30">
        <v>301</v>
      </c>
      <c r="M77" s="31">
        <f>SUM(N77:O77)</f>
        <v>332</v>
      </c>
      <c r="N77" s="30">
        <v>7</v>
      </c>
      <c r="O77" s="30">
        <v>325</v>
      </c>
      <c r="P77" s="30">
        <v>2</v>
      </c>
      <c r="Q77" s="46">
        <f t="shared" si="57"/>
        <v>18.978562421185373</v>
      </c>
      <c r="R77" s="33">
        <f t="shared" si="58"/>
        <v>20.933165195460276</v>
      </c>
      <c r="S77" s="33">
        <f t="shared" si="59"/>
        <v>24.59016393442623</v>
      </c>
      <c r="T77" s="33">
        <f t="shared" si="60"/>
        <v>35.37200504413619</v>
      </c>
      <c r="U77" s="7" t="s">
        <v>217</v>
      </c>
    </row>
    <row r="78" spans="1:21" ht="17.25" customHeight="1">
      <c r="A78" s="6"/>
      <c r="Q78" s="46"/>
      <c r="R78" s="33"/>
      <c r="S78" s="33"/>
      <c r="T78" s="33"/>
      <c r="U78" s="7"/>
    </row>
    <row r="79" spans="1:21" ht="17.25" customHeight="1">
      <c r="A79" s="82" t="s">
        <v>205</v>
      </c>
      <c r="B79" s="31">
        <f>SUM(B80:B89)</f>
        <v>16323</v>
      </c>
      <c r="C79" s="31">
        <f>SUM(C80:C89)</f>
        <v>5829</v>
      </c>
      <c r="D79" s="31">
        <f>SUM(D80:D89)</f>
        <v>1999</v>
      </c>
      <c r="E79" s="31">
        <f>SUM(E80:E89)</f>
        <v>79</v>
      </c>
      <c r="F79" s="31">
        <f>SUM(F80:F89)</f>
        <v>3751</v>
      </c>
      <c r="G79" s="31">
        <f aca="true" t="shared" si="61" ref="G79:G89">SUM(H79:J79)</f>
        <v>3944</v>
      </c>
      <c r="H79" s="31">
        <f aca="true" t="shared" si="62" ref="H79:P79">SUM(H80:H89)</f>
        <v>1865</v>
      </c>
      <c r="I79" s="31">
        <f t="shared" si="62"/>
        <v>2062</v>
      </c>
      <c r="J79" s="31">
        <f t="shared" si="62"/>
        <v>17</v>
      </c>
      <c r="K79" s="31">
        <f t="shared" si="62"/>
        <v>3266</v>
      </c>
      <c r="L79" s="31">
        <f t="shared" si="62"/>
        <v>3266</v>
      </c>
      <c r="M79" s="31">
        <f t="shared" si="62"/>
        <v>3277</v>
      </c>
      <c r="N79" s="31">
        <f t="shared" si="62"/>
        <v>81</v>
      </c>
      <c r="O79" s="31">
        <f t="shared" si="62"/>
        <v>3196</v>
      </c>
      <c r="P79" s="31">
        <f t="shared" si="62"/>
        <v>7</v>
      </c>
      <c r="Q79" s="46">
        <f aca="true" t="shared" si="63" ref="Q79:Q89">L79/B79*100</f>
        <v>20.008576854744838</v>
      </c>
      <c r="R79" s="33">
        <f aca="true" t="shared" si="64" ref="R79:R89">M79/B79*100</f>
        <v>20.07596642774</v>
      </c>
      <c r="S79" s="33">
        <f aca="true" t="shared" si="65" ref="S79:S89">G79/B79*100</f>
        <v>24.162225081173805</v>
      </c>
      <c r="T79" s="33">
        <f aca="true" t="shared" si="66" ref="T79:T89">C79/B79*100</f>
        <v>35.71034736261717</v>
      </c>
      <c r="U79" s="84" t="s">
        <v>205</v>
      </c>
    </row>
    <row r="80" spans="1:21" ht="17.25" customHeight="1">
      <c r="A80" s="6" t="s">
        <v>218</v>
      </c>
      <c r="B80" s="30">
        <v>2915</v>
      </c>
      <c r="C80" s="31">
        <f aca="true" t="shared" si="67" ref="C80:C89">SUM(D80:F80)</f>
        <v>1093</v>
      </c>
      <c r="D80" s="30">
        <v>401</v>
      </c>
      <c r="E80" s="30">
        <v>17</v>
      </c>
      <c r="F80" s="30">
        <v>675</v>
      </c>
      <c r="G80" s="31">
        <f t="shared" si="61"/>
        <v>705</v>
      </c>
      <c r="H80" s="30">
        <v>328</v>
      </c>
      <c r="I80" s="30">
        <v>377</v>
      </c>
      <c r="J80" s="56" t="s">
        <v>0</v>
      </c>
      <c r="K80" s="31">
        <f aca="true" t="shared" si="68" ref="K80:K89">L80</f>
        <v>519</v>
      </c>
      <c r="L80" s="30">
        <v>519</v>
      </c>
      <c r="M80" s="31">
        <f aca="true" t="shared" si="69" ref="M80:M89">SUM(N80:O80)</f>
        <v>598</v>
      </c>
      <c r="N80" s="30">
        <v>17</v>
      </c>
      <c r="O80" s="30">
        <v>581</v>
      </c>
      <c r="P80" s="56" t="s">
        <v>0</v>
      </c>
      <c r="Q80" s="46">
        <f t="shared" si="63"/>
        <v>17.804459691252145</v>
      </c>
      <c r="R80" s="33">
        <f t="shared" si="64"/>
        <v>20.514579759862777</v>
      </c>
      <c r="S80" s="33">
        <f t="shared" si="65"/>
        <v>24.1852487135506</v>
      </c>
      <c r="T80" s="33">
        <f t="shared" si="66"/>
        <v>37.495711835334475</v>
      </c>
      <c r="U80" s="7" t="s">
        <v>218</v>
      </c>
    </row>
    <row r="81" spans="1:21" ht="17.25" customHeight="1">
      <c r="A81" s="6" t="s">
        <v>219</v>
      </c>
      <c r="B81" s="30">
        <v>2915</v>
      </c>
      <c r="C81" s="31">
        <f t="shared" si="67"/>
        <v>1093</v>
      </c>
      <c r="D81" s="30">
        <v>401</v>
      </c>
      <c r="E81" s="30">
        <v>17</v>
      </c>
      <c r="F81" s="30">
        <v>675</v>
      </c>
      <c r="G81" s="31">
        <f t="shared" si="61"/>
        <v>705</v>
      </c>
      <c r="H81" s="30">
        <v>328</v>
      </c>
      <c r="I81" s="30">
        <v>377</v>
      </c>
      <c r="J81" s="56" t="s">
        <v>0</v>
      </c>
      <c r="K81" s="31">
        <f t="shared" si="68"/>
        <v>519</v>
      </c>
      <c r="L81" s="30">
        <v>519</v>
      </c>
      <c r="M81" s="31">
        <f t="shared" si="69"/>
        <v>598</v>
      </c>
      <c r="N81" s="30">
        <v>17</v>
      </c>
      <c r="O81" s="30">
        <v>581</v>
      </c>
      <c r="P81" s="56" t="s">
        <v>0</v>
      </c>
      <c r="Q81" s="46">
        <f t="shared" si="63"/>
        <v>17.804459691252145</v>
      </c>
      <c r="R81" s="33">
        <f t="shared" si="64"/>
        <v>20.514579759862777</v>
      </c>
      <c r="S81" s="33">
        <f t="shared" si="65"/>
        <v>24.1852487135506</v>
      </c>
      <c r="T81" s="33">
        <f t="shared" si="66"/>
        <v>37.495711835334475</v>
      </c>
      <c r="U81" s="7" t="s">
        <v>219</v>
      </c>
    </row>
    <row r="82" spans="1:21" ht="17.25" customHeight="1">
      <c r="A82" s="6" t="s">
        <v>220</v>
      </c>
      <c r="B82" s="30">
        <v>2722</v>
      </c>
      <c r="C82" s="31">
        <f t="shared" si="67"/>
        <v>1049</v>
      </c>
      <c r="D82" s="30">
        <v>373</v>
      </c>
      <c r="E82" s="30">
        <v>8</v>
      </c>
      <c r="F82" s="30">
        <v>668</v>
      </c>
      <c r="G82" s="31">
        <f t="shared" si="61"/>
        <v>729</v>
      </c>
      <c r="H82" s="30">
        <v>329</v>
      </c>
      <c r="I82" s="30">
        <v>393</v>
      </c>
      <c r="J82" s="30">
        <v>7</v>
      </c>
      <c r="K82" s="31">
        <f t="shared" si="68"/>
        <v>254</v>
      </c>
      <c r="L82" s="30">
        <v>254</v>
      </c>
      <c r="M82" s="31">
        <f t="shared" si="69"/>
        <v>684</v>
      </c>
      <c r="N82" s="30">
        <v>17</v>
      </c>
      <c r="O82" s="30">
        <v>667</v>
      </c>
      <c r="P82" s="30">
        <v>6</v>
      </c>
      <c r="Q82" s="46">
        <f t="shared" si="63"/>
        <v>9.331373989713446</v>
      </c>
      <c r="R82" s="33">
        <f t="shared" si="64"/>
        <v>25.128581925055105</v>
      </c>
      <c r="S82" s="33">
        <f t="shared" si="65"/>
        <v>26.781778104335046</v>
      </c>
      <c r="T82" s="33">
        <f t="shared" si="66"/>
        <v>38.53783982365908</v>
      </c>
      <c r="U82" s="7" t="s">
        <v>220</v>
      </c>
    </row>
    <row r="83" spans="1:21" ht="17.25" customHeight="1">
      <c r="A83" s="6" t="s">
        <v>221</v>
      </c>
      <c r="B83" s="30">
        <v>2085</v>
      </c>
      <c r="C83" s="31">
        <f t="shared" si="67"/>
        <v>938</v>
      </c>
      <c r="D83" s="30">
        <v>278</v>
      </c>
      <c r="E83" s="30">
        <v>13</v>
      </c>
      <c r="F83" s="30">
        <v>647</v>
      </c>
      <c r="G83" s="31">
        <f t="shared" si="61"/>
        <v>499</v>
      </c>
      <c r="H83" s="30">
        <v>260</v>
      </c>
      <c r="I83" s="30">
        <v>234</v>
      </c>
      <c r="J83" s="30">
        <v>5</v>
      </c>
      <c r="K83" s="31">
        <f t="shared" si="68"/>
        <v>19</v>
      </c>
      <c r="L83" s="30">
        <v>19</v>
      </c>
      <c r="M83" s="31">
        <f t="shared" si="69"/>
        <v>628</v>
      </c>
      <c r="N83" s="30">
        <v>6</v>
      </c>
      <c r="O83" s="30">
        <v>622</v>
      </c>
      <c r="P83" s="30">
        <v>1</v>
      </c>
      <c r="Q83" s="46">
        <f t="shared" si="63"/>
        <v>0.9112709832134293</v>
      </c>
      <c r="R83" s="33">
        <f t="shared" si="64"/>
        <v>30.119904076738607</v>
      </c>
      <c r="S83" s="33">
        <f t="shared" si="65"/>
        <v>23.93285371702638</v>
      </c>
      <c r="T83" s="33">
        <f t="shared" si="66"/>
        <v>44.98800959232614</v>
      </c>
      <c r="U83" s="7" t="s">
        <v>221</v>
      </c>
    </row>
    <row r="84" spans="1:21" ht="17.25" customHeight="1">
      <c r="A84" s="6" t="s">
        <v>222</v>
      </c>
      <c r="B84" s="30">
        <v>563</v>
      </c>
      <c r="C84" s="31">
        <f t="shared" si="67"/>
        <v>85</v>
      </c>
      <c r="D84" s="30">
        <v>34</v>
      </c>
      <c r="E84" s="56">
        <v>0</v>
      </c>
      <c r="F84" s="30">
        <v>51</v>
      </c>
      <c r="G84" s="31">
        <f t="shared" si="61"/>
        <v>77</v>
      </c>
      <c r="H84" s="30">
        <v>44</v>
      </c>
      <c r="I84" s="30">
        <v>33</v>
      </c>
      <c r="J84" s="56" t="s">
        <v>0</v>
      </c>
      <c r="K84" s="31">
        <f t="shared" si="68"/>
        <v>351</v>
      </c>
      <c r="L84" s="30">
        <v>351</v>
      </c>
      <c r="M84" s="31">
        <f t="shared" si="69"/>
        <v>50</v>
      </c>
      <c r="N84" s="30">
        <v>1</v>
      </c>
      <c r="O84" s="30">
        <v>49</v>
      </c>
      <c r="P84" s="56" t="s">
        <v>0</v>
      </c>
      <c r="Q84" s="46">
        <f t="shared" si="63"/>
        <v>62.34458259325044</v>
      </c>
      <c r="R84" s="33">
        <f t="shared" si="64"/>
        <v>8.880994671403197</v>
      </c>
      <c r="S84" s="33">
        <f t="shared" si="65"/>
        <v>13.676731793960922</v>
      </c>
      <c r="T84" s="33">
        <f t="shared" si="66"/>
        <v>15.097690941385435</v>
      </c>
      <c r="U84" s="7" t="s">
        <v>222</v>
      </c>
    </row>
    <row r="85" spans="1:21" ht="17.25" customHeight="1">
      <c r="A85" s="6" t="s">
        <v>223</v>
      </c>
      <c r="B85" s="30">
        <v>805</v>
      </c>
      <c r="C85" s="31">
        <f t="shared" si="67"/>
        <v>166</v>
      </c>
      <c r="D85" s="30">
        <v>53</v>
      </c>
      <c r="E85" s="30">
        <v>2</v>
      </c>
      <c r="F85" s="30">
        <v>111</v>
      </c>
      <c r="G85" s="31">
        <f t="shared" si="61"/>
        <v>91</v>
      </c>
      <c r="H85" s="30">
        <v>40</v>
      </c>
      <c r="I85" s="30">
        <v>51</v>
      </c>
      <c r="J85" s="56" t="s">
        <v>0</v>
      </c>
      <c r="K85" s="31">
        <f t="shared" si="68"/>
        <v>474</v>
      </c>
      <c r="L85" s="30">
        <v>474</v>
      </c>
      <c r="M85" s="31">
        <f t="shared" si="69"/>
        <v>74</v>
      </c>
      <c r="N85" s="30">
        <v>3</v>
      </c>
      <c r="O85" s="30">
        <v>71</v>
      </c>
      <c r="P85" s="56" t="s">
        <v>0</v>
      </c>
      <c r="Q85" s="46">
        <f t="shared" si="63"/>
        <v>58.88198757763975</v>
      </c>
      <c r="R85" s="33">
        <f t="shared" si="64"/>
        <v>9.192546583850932</v>
      </c>
      <c r="S85" s="33">
        <f t="shared" si="65"/>
        <v>11.304347826086957</v>
      </c>
      <c r="T85" s="33">
        <f t="shared" si="66"/>
        <v>20.62111801242236</v>
      </c>
      <c r="U85" s="7" t="s">
        <v>223</v>
      </c>
    </row>
    <row r="86" spans="1:21" ht="17.25" customHeight="1">
      <c r="A86" s="6" t="s">
        <v>224</v>
      </c>
      <c r="B86" s="30">
        <v>953</v>
      </c>
      <c r="C86" s="31">
        <f t="shared" si="67"/>
        <v>328</v>
      </c>
      <c r="D86" s="30">
        <v>110</v>
      </c>
      <c r="E86" s="30">
        <v>5</v>
      </c>
      <c r="F86" s="30">
        <v>213</v>
      </c>
      <c r="G86" s="31">
        <f t="shared" si="61"/>
        <v>245</v>
      </c>
      <c r="H86" s="30">
        <v>126</v>
      </c>
      <c r="I86" s="30">
        <v>118</v>
      </c>
      <c r="J86" s="30">
        <v>1</v>
      </c>
      <c r="K86" s="31">
        <f t="shared" si="68"/>
        <v>251</v>
      </c>
      <c r="L86" s="30">
        <v>251</v>
      </c>
      <c r="M86" s="31">
        <f t="shared" si="69"/>
        <v>129</v>
      </c>
      <c r="N86" s="30">
        <v>4</v>
      </c>
      <c r="O86" s="30">
        <v>125</v>
      </c>
      <c r="P86" s="56" t="s">
        <v>0</v>
      </c>
      <c r="Q86" s="46">
        <f t="shared" si="63"/>
        <v>26.33788037775446</v>
      </c>
      <c r="R86" s="33">
        <f t="shared" si="64"/>
        <v>13.53620146904512</v>
      </c>
      <c r="S86" s="33">
        <f t="shared" si="65"/>
        <v>25.70828961175236</v>
      </c>
      <c r="T86" s="33">
        <f t="shared" si="66"/>
        <v>34.41762854144806</v>
      </c>
      <c r="U86" s="7" t="s">
        <v>224</v>
      </c>
    </row>
    <row r="87" spans="1:21" ht="17.25" customHeight="1">
      <c r="A87" s="6" t="s">
        <v>225</v>
      </c>
      <c r="B87" s="30">
        <v>518</v>
      </c>
      <c r="C87" s="31">
        <f t="shared" si="67"/>
        <v>192</v>
      </c>
      <c r="D87" s="30">
        <v>61</v>
      </c>
      <c r="E87" s="30">
        <v>2</v>
      </c>
      <c r="F87" s="30">
        <v>129</v>
      </c>
      <c r="G87" s="31">
        <f t="shared" si="61"/>
        <v>141</v>
      </c>
      <c r="H87" s="30">
        <v>65</v>
      </c>
      <c r="I87" s="30">
        <v>76</v>
      </c>
      <c r="J87" s="56" t="s">
        <v>0</v>
      </c>
      <c r="K87" s="31">
        <f t="shared" si="68"/>
        <v>101</v>
      </c>
      <c r="L87" s="30">
        <v>101</v>
      </c>
      <c r="M87" s="31">
        <f t="shared" si="69"/>
        <v>84</v>
      </c>
      <c r="N87" s="30">
        <v>7</v>
      </c>
      <c r="O87" s="30">
        <v>77</v>
      </c>
      <c r="P87" s="56" t="s">
        <v>0</v>
      </c>
      <c r="Q87" s="46">
        <f t="shared" si="63"/>
        <v>19.498069498069498</v>
      </c>
      <c r="R87" s="33">
        <f t="shared" si="64"/>
        <v>16.216216216216218</v>
      </c>
      <c r="S87" s="33">
        <f t="shared" si="65"/>
        <v>27.220077220077222</v>
      </c>
      <c r="T87" s="33">
        <f t="shared" si="66"/>
        <v>37.06563706563706</v>
      </c>
      <c r="U87" s="7" t="s">
        <v>225</v>
      </c>
    </row>
    <row r="88" spans="1:21" ht="17.25" customHeight="1">
      <c r="A88" s="6" t="s">
        <v>226</v>
      </c>
      <c r="B88" s="30">
        <v>550</v>
      </c>
      <c r="C88" s="31">
        <f t="shared" si="67"/>
        <v>194</v>
      </c>
      <c r="D88" s="30">
        <v>58</v>
      </c>
      <c r="E88" s="30">
        <v>2</v>
      </c>
      <c r="F88" s="30">
        <v>134</v>
      </c>
      <c r="G88" s="31">
        <f t="shared" si="61"/>
        <v>152</v>
      </c>
      <c r="H88" s="30">
        <v>77</v>
      </c>
      <c r="I88" s="30">
        <v>75</v>
      </c>
      <c r="J88" s="56" t="s">
        <v>0</v>
      </c>
      <c r="K88" s="31">
        <f t="shared" si="68"/>
        <v>98</v>
      </c>
      <c r="L88" s="30">
        <v>98</v>
      </c>
      <c r="M88" s="31">
        <f t="shared" si="69"/>
        <v>106</v>
      </c>
      <c r="N88" s="30">
        <v>5</v>
      </c>
      <c r="O88" s="30">
        <v>101</v>
      </c>
      <c r="P88" s="56" t="s">
        <v>0</v>
      </c>
      <c r="Q88" s="46">
        <f t="shared" si="63"/>
        <v>17.81818181818182</v>
      </c>
      <c r="R88" s="33">
        <f t="shared" si="64"/>
        <v>19.272727272727273</v>
      </c>
      <c r="S88" s="33">
        <f t="shared" si="65"/>
        <v>27.636363636363637</v>
      </c>
      <c r="T88" s="33">
        <f t="shared" si="66"/>
        <v>35.27272727272727</v>
      </c>
      <c r="U88" s="7" t="s">
        <v>226</v>
      </c>
    </row>
    <row r="89" spans="1:21" ht="17.25" customHeight="1">
      <c r="A89" s="6" t="s">
        <v>227</v>
      </c>
      <c r="B89" s="30">
        <v>2297</v>
      </c>
      <c r="C89" s="31">
        <f t="shared" si="67"/>
        <v>691</v>
      </c>
      <c r="D89" s="30">
        <v>230</v>
      </c>
      <c r="E89" s="30">
        <v>13</v>
      </c>
      <c r="F89" s="30">
        <v>448</v>
      </c>
      <c r="G89" s="31">
        <f t="shared" si="61"/>
        <v>600</v>
      </c>
      <c r="H89" s="30">
        <v>268</v>
      </c>
      <c r="I89" s="30">
        <v>328</v>
      </c>
      <c r="J89" s="30">
        <v>4</v>
      </c>
      <c r="K89" s="31">
        <f t="shared" si="68"/>
        <v>680</v>
      </c>
      <c r="L89" s="30">
        <v>680</v>
      </c>
      <c r="M89" s="31">
        <f t="shared" si="69"/>
        <v>326</v>
      </c>
      <c r="N89" s="30">
        <v>4</v>
      </c>
      <c r="O89" s="30">
        <v>322</v>
      </c>
      <c r="P89" s="56" t="s">
        <v>0</v>
      </c>
      <c r="Q89" s="46">
        <f t="shared" si="63"/>
        <v>29.603831084022637</v>
      </c>
      <c r="R89" s="33">
        <f t="shared" si="64"/>
        <v>14.192424902046147</v>
      </c>
      <c r="S89" s="33">
        <f t="shared" si="65"/>
        <v>26.121027427078797</v>
      </c>
      <c r="T89" s="33">
        <f t="shared" si="66"/>
        <v>30.082716586852413</v>
      </c>
      <c r="U89" s="7" t="s">
        <v>227</v>
      </c>
    </row>
    <row r="90" spans="1:21" ht="17.25" customHeight="1">
      <c r="A90" s="10"/>
      <c r="Q90" s="46"/>
      <c r="R90" s="33"/>
      <c r="S90" s="33"/>
      <c r="T90" s="33"/>
      <c r="U90" s="7"/>
    </row>
    <row r="91" spans="1:21" ht="17.25" customHeight="1">
      <c r="A91" s="82" t="s">
        <v>206</v>
      </c>
      <c r="B91" s="31">
        <f>SUM(B92:B94)</f>
        <v>6643</v>
      </c>
      <c r="C91" s="31">
        <f>SUM(C92:C94)</f>
        <v>2646</v>
      </c>
      <c r="D91" s="31">
        <f>SUM(D92:D94)</f>
        <v>1058</v>
      </c>
      <c r="E91" s="31">
        <f>SUM(E92:E94)</f>
        <v>36</v>
      </c>
      <c r="F91" s="31">
        <f>SUM(F92:F94)</f>
        <v>1552</v>
      </c>
      <c r="G91" s="31">
        <f>SUM(H91:J91)</f>
        <v>1480</v>
      </c>
      <c r="H91" s="31">
        <f aca="true" t="shared" si="70" ref="H91:P91">SUM(H92:H94)</f>
        <v>653</v>
      </c>
      <c r="I91" s="31">
        <f t="shared" si="70"/>
        <v>825</v>
      </c>
      <c r="J91" s="31">
        <f t="shared" si="70"/>
        <v>2</v>
      </c>
      <c r="K91" s="31">
        <f t="shared" si="70"/>
        <v>1140</v>
      </c>
      <c r="L91" s="31">
        <f t="shared" si="70"/>
        <v>1140</v>
      </c>
      <c r="M91" s="31">
        <f t="shared" si="70"/>
        <v>1364</v>
      </c>
      <c r="N91" s="31">
        <f t="shared" si="70"/>
        <v>18</v>
      </c>
      <c r="O91" s="31">
        <f t="shared" si="70"/>
        <v>1346</v>
      </c>
      <c r="P91" s="31">
        <f t="shared" si="70"/>
        <v>13</v>
      </c>
      <c r="Q91" s="46">
        <f>L91/B91*100</f>
        <v>17.16092127051031</v>
      </c>
      <c r="R91" s="33">
        <f>M91/B91*100</f>
        <v>20.532891765768476</v>
      </c>
      <c r="S91" s="33">
        <f>G91/B91*100</f>
        <v>22.279090772241457</v>
      </c>
      <c r="T91" s="33">
        <f>C91/B91*100</f>
        <v>39.831401475237094</v>
      </c>
      <c r="U91" s="28" t="s">
        <v>206</v>
      </c>
    </row>
    <row r="92" spans="1:21" ht="17.25" customHeight="1">
      <c r="A92" s="6" t="s">
        <v>228</v>
      </c>
      <c r="B92" s="30">
        <v>1778</v>
      </c>
      <c r="C92" s="31">
        <f>SUM(D92:F92)</f>
        <v>734</v>
      </c>
      <c r="D92" s="30">
        <v>355</v>
      </c>
      <c r="E92" s="30">
        <v>9</v>
      </c>
      <c r="F92" s="30">
        <v>370</v>
      </c>
      <c r="G92" s="31">
        <f>SUM(H92:J92)</f>
        <v>369</v>
      </c>
      <c r="H92" s="30">
        <v>124</v>
      </c>
      <c r="I92" s="30">
        <v>244</v>
      </c>
      <c r="J92" s="30">
        <v>1</v>
      </c>
      <c r="K92" s="31">
        <f>L92</f>
        <v>287</v>
      </c>
      <c r="L92" s="30">
        <v>287</v>
      </c>
      <c r="M92" s="31">
        <f>SUM(N92:O92)</f>
        <v>384</v>
      </c>
      <c r="N92" s="30">
        <v>2</v>
      </c>
      <c r="O92" s="30">
        <v>382</v>
      </c>
      <c r="P92" s="30">
        <v>4</v>
      </c>
      <c r="Q92" s="46">
        <f>L92/B92*100</f>
        <v>16.141732283464567</v>
      </c>
      <c r="R92" s="33">
        <f>M92/B92*100</f>
        <v>21.597300337457817</v>
      </c>
      <c r="S92" s="33">
        <f>G92/B92*100</f>
        <v>20.75365579302587</v>
      </c>
      <c r="T92" s="33">
        <f>C92/B92*100</f>
        <v>41.28233970753656</v>
      </c>
      <c r="U92" s="7" t="s">
        <v>228</v>
      </c>
    </row>
    <row r="93" spans="1:21" ht="17.25" customHeight="1">
      <c r="A93" s="6" t="s">
        <v>229</v>
      </c>
      <c r="B93" s="30">
        <v>1336</v>
      </c>
      <c r="C93" s="31">
        <f>SUM(D93:F93)</f>
        <v>453</v>
      </c>
      <c r="D93" s="30">
        <v>197</v>
      </c>
      <c r="E93" s="30">
        <v>3</v>
      </c>
      <c r="F93" s="30">
        <v>253</v>
      </c>
      <c r="G93" s="31">
        <f>SUM(H93:J93)</f>
        <v>271</v>
      </c>
      <c r="H93" s="30">
        <v>96</v>
      </c>
      <c r="I93" s="30">
        <v>175</v>
      </c>
      <c r="J93" s="56" t="s">
        <v>0</v>
      </c>
      <c r="K93" s="31">
        <f>L93</f>
        <v>334</v>
      </c>
      <c r="L93" s="30">
        <v>334</v>
      </c>
      <c r="M93" s="31">
        <f>SUM(N93:O93)</f>
        <v>276</v>
      </c>
      <c r="N93" s="30">
        <v>5</v>
      </c>
      <c r="O93" s="30">
        <v>271</v>
      </c>
      <c r="P93" s="30">
        <v>2</v>
      </c>
      <c r="Q93" s="46">
        <f>L93/B93*100</f>
        <v>25</v>
      </c>
      <c r="R93" s="33">
        <f>M93/B93*100</f>
        <v>20.65868263473054</v>
      </c>
      <c r="S93" s="33">
        <f>G93/B93*100</f>
        <v>20.28443113772455</v>
      </c>
      <c r="T93" s="33">
        <f>C93/B93*100</f>
        <v>33.90718562874252</v>
      </c>
      <c r="U93" s="7" t="s">
        <v>229</v>
      </c>
    </row>
    <row r="94" spans="1:21" ht="17.25" customHeight="1">
      <c r="A94" s="6" t="s">
        <v>230</v>
      </c>
      <c r="B94" s="30">
        <v>3529</v>
      </c>
      <c r="C94" s="31">
        <f>SUM(D94:F94)</f>
        <v>1459</v>
      </c>
      <c r="D94" s="30">
        <v>506</v>
      </c>
      <c r="E94" s="30">
        <v>24</v>
      </c>
      <c r="F94" s="30">
        <v>929</v>
      </c>
      <c r="G94" s="31">
        <f>SUM(H94:J94)</f>
        <v>840</v>
      </c>
      <c r="H94" s="30">
        <v>433</v>
      </c>
      <c r="I94" s="30">
        <v>406</v>
      </c>
      <c r="J94" s="30">
        <v>1</v>
      </c>
      <c r="K94" s="31">
        <f>L94</f>
        <v>519</v>
      </c>
      <c r="L94" s="30">
        <v>519</v>
      </c>
      <c r="M94" s="31">
        <f>SUM(N94:O94)</f>
        <v>704</v>
      </c>
      <c r="N94" s="30">
        <v>11</v>
      </c>
      <c r="O94" s="30">
        <v>693</v>
      </c>
      <c r="P94" s="30">
        <v>7</v>
      </c>
      <c r="Q94" s="46">
        <f>L94/B94*100</f>
        <v>14.706715783508075</v>
      </c>
      <c r="R94" s="33">
        <f>M94/B94*100</f>
        <v>19.948994049305753</v>
      </c>
      <c r="S94" s="33">
        <f>G94/B94*100</f>
        <v>23.80277699064891</v>
      </c>
      <c r="T94" s="33">
        <f>C94/B94*100</f>
        <v>41.343156701615186</v>
      </c>
      <c r="U94" s="7" t="s">
        <v>230</v>
      </c>
    </row>
    <row r="95" spans="1:21" ht="17.25" customHeight="1">
      <c r="A95" s="82"/>
      <c r="Q95" s="46"/>
      <c r="R95" s="33"/>
      <c r="S95" s="33"/>
      <c r="T95" s="33"/>
      <c r="U95" s="7"/>
    </row>
    <row r="96" spans="1:21" ht="17.25" customHeight="1">
      <c r="A96" s="82" t="s">
        <v>231</v>
      </c>
      <c r="B96" s="31">
        <f>SUM(B97:B99)</f>
        <v>4848</v>
      </c>
      <c r="C96" s="31">
        <f>SUM(C97:C99)</f>
        <v>1526</v>
      </c>
      <c r="D96" s="31">
        <f>SUM(D97:D99)</f>
        <v>645</v>
      </c>
      <c r="E96" s="31">
        <f>SUM(E97:E99)</f>
        <v>33</v>
      </c>
      <c r="F96" s="31">
        <f>SUM(F97:F99)</f>
        <v>848</v>
      </c>
      <c r="G96" s="31">
        <f>SUM(H96:J96)</f>
        <v>911</v>
      </c>
      <c r="H96" s="31">
        <f aca="true" t="shared" si="71" ref="H96:P96">SUM(H97:H99)</f>
        <v>396</v>
      </c>
      <c r="I96" s="31">
        <f t="shared" si="71"/>
        <v>510</v>
      </c>
      <c r="J96" s="31">
        <f t="shared" si="71"/>
        <v>5</v>
      </c>
      <c r="K96" s="31">
        <f t="shared" si="71"/>
        <v>1382</v>
      </c>
      <c r="L96" s="31">
        <f t="shared" si="71"/>
        <v>1382</v>
      </c>
      <c r="M96" s="31">
        <f t="shared" si="71"/>
        <v>1020</v>
      </c>
      <c r="N96" s="31">
        <f t="shared" si="71"/>
        <v>8</v>
      </c>
      <c r="O96" s="31">
        <f t="shared" si="71"/>
        <v>1012</v>
      </c>
      <c r="P96" s="31">
        <f t="shared" si="71"/>
        <v>9</v>
      </c>
      <c r="Q96" s="46">
        <f>L96/B96*100</f>
        <v>28.506600660066006</v>
      </c>
      <c r="R96" s="33">
        <f>M96/B96*100</f>
        <v>21.03960396039604</v>
      </c>
      <c r="S96" s="33">
        <f>G96/B96*100</f>
        <v>18.79125412541254</v>
      </c>
      <c r="T96" s="33">
        <f>C96/B96*100</f>
        <v>31.47689768976898</v>
      </c>
      <c r="U96" s="28" t="s">
        <v>231</v>
      </c>
    </row>
    <row r="97" spans="1:21" ht="17.25" customHeight="1">
      <c r="A97" s="6" t="s">
        <v>232</v>
      </c>
      <c r="B97" s="30">
        <v>1612</v>
      </c>
      <c r="C97" s="31">
        <f>SUM(D97:F97)</f>
        <v>553</v>
      </c>
      <c r="D97" s="30">
        <v>241</v>
      </c>
      <c r="E97" s="30">
        <v>12</v>
      </c>
      <c r="F97" s="30">
        <v>300</v>
      </c>
      <c r="G97" s="31">
        <f>SUM(H97:J97)</f>
        <v>348</v>
      </c>
      <c r="H97" s="30">
        <v>169</v>
      </c>
      <c r="I97" s="30">
        <v>176</v>
      </c>
      <c r="J97" s="30">
        <v>3</v>
      </c>
      <c r="K97" s="31">
        <f>L97</f>
        <v>313</v>
      </c>
      <c r="L97" s="30">
        <v>313</v>
      </c>
      <c r="M97" s="31">
        <f>SUM(N97:O97)</f>
        <v>395</v>
      </c>
      <c r="N97" s="30">
        <v>2</v>
      </c>
      <c r="O97" s="30">
        <v>393</v>
      </c>
      <c r="P97" s="30">
        <v>3</v>
      </c>
      <c r="Q97" s="46">
        <f>L97/B97*100</f>
        <v>19.416873449131515</v>
      </c>
      <c r="R97" s="33">
        <f>M97/B97*100</f>
        <v>24.503722084367247</v>
      </c>
      <c r="S97" s="33">
        <f>G97/B97*100</f>
        <v>21.588089330024815</v>
      </c>
      <c r="T97" s="33">
        <f>C97/B97*100</f>
        <v>34.30521091811414</v>
      </c>
      <c r="U97" s="7" t="s">
        <v>232</v>
      </c>
    </row>
    <row r="98" spans="1:21" ht="17.25" customHeight="1">
      <c r="A98" s="6" t="s">
        <v>233</v>
      </c>
      <c r="B98" s="30">
        <v>2201</v>
      </c>
      <c r="C98" s="31">
        <f>SUM(D98:F98)</f>
        <v>710</v>
      </c>
      <c r="D98" s="30">
        <v>297</v>
      </c>
      <c r="E98" s="30">
        <v>18</v>
      </c>
      <c r="F98" s="30">
        <v>395</v>
      </c>
      <c r="G98" s="31">
        <f>SUM(H98:J98)</f>
        <v>409</v>
      </c>
      <c r="H98" s="30">
        <v>176</v>
      </c>
      <c r="I98" s="30">
        <v>232</v>
      </c>
      <c r="J98" s="30">
        <v>1</v>
      </c>
      <c r="K98" s="31">
        <f>L98</f>
        <v>666</v>
      </c>
      <c r="L98" s="30">
        <v>666</v>
      </c>
      <c r="M98" s="31">
        <f>SUM(N98:O98)</f>
        <v>416</v>
      </c>
      <c r="N98" s="30">
        <v>6</v>
      </c>
      <c r="O98" s="30">
        <v>410</v>
      </c>
      <c r="P98" s="56" t="s">
        <v>0</v>
      </c>
      <c r="Q98" s="46">
        <f>L98/B98*100</f>
        <v>30.258973194002724</v>
      </c>
      <c r="R98" s="33">
        <f>M98/B98*100</f>
        <v>18.900499772830532</v>
      </c>
      <c r="S98" s="33">
        <f>G98/B98*100</f>
        <v>18.58246251703771</v>
      </c>
      <c r="T98" s="33">
        <f>C98/B98*100</f>
        <v>32.25806451612903</v>
      </c>
      <c r="U98" s="7" t="s">
        <v>233</v>
      </c>
    </row>
    <row r="99" spans="1:21" ht="17.25" customHeight="1">
      <c r="A99" s="6" t="s">
        <v>234</v>
      </c>
      <c r="B99" s="30">
        <v>1035</v>
      </c>
      <c r="C99" s="31">
        <f>SUM(D99:F99)</f>
        <v>263</v>
      </c>
      <c r="D99" s="30">
        <v>107</v>
      </c>
      <c r="E99" s="30">
        <v>3</v>
      </c>
      <c r="F99" s="30">
        <v>153</v>
      </c>
      <c r="G99" s="31">
        <f>SUM(H99:J99)</f>
        <v>154</v>
      </c>
      <c r="H99" s="30">
        <v>51</v>
      </c>
      <c r="I99" s="30">
        <v>102</v>
      </c>
      <c r="J99" s="30">
        <v>1</v>
      </c>
      <c r="K99" s="31">
        <f>L99</f>
        <v>403</v>
      </c>
      <c r="L99" s="30">
        <v>403</v>
      </c>
      <c r="M99" s="31">
        <f>SUM(N99:O99)</f>
        <v>209</v>
      </c>
      <c r="N99" s="56" t="s">
        <v>0</v>
      </c>
      <c r="O99" s="30">
        <v>209</v>
      </c>
      <c r="P99" s="30">
        <v>6</v>
      </c>
      <c r="Q99" s="46">
        <f>L99/B99*100</f>
        <v>38.93719806763285</v>
      </c>
      <c r="R99" s="33">
        <f>M99/B99*100</f>
        <v>20.193236714975846</v>
      </c>
      <c r="S99" s="33">
        <f>G99/B99*100</f>
        <v>14.879227053140095</v>
      </c>
      <c r="T99" s="33">
        <f>C99/B99*100</f>
        <v>25.41062801932367</v>
      </c>
      <c r="U99" s="7" t="s">
        <v>234</v>
      </c>
    </row>
    <row r="100" spans="1:21" ht="17.25" customHeight="1">
      <c r="A100" s="82"/>
      <c r="Q100" s="46"/>
      <c r="R100" s="33"/>
      <c r="S100" s="33"/>
      <c r="T100" s="33"/>
      <c r="U100" s="7"/>
    </row>
    <row r="101" spans="1:21" ht="17.25" customHeight="1">
      <c r="A101" s="82" t="s">
        <v>235</v>
      </c>
      <c r="B101" s="31">
        <f>SUM(B102:B103)</f>
        <v>3182</v>
      </c>
      <c r="C101" s="31">
        <f>SUM(C102:C103)</f>
        <v>1361</v>
      </c>
      <c r="D101" s="31">
        <f>SUM(D102:D103)</f>
        <v>480</v>
      </c>
      <c r="E101" s="31">
        <f>SUM(E102:E103)</f>
        <v>16</v>
      </c>
      <c r="F101" s="31">
        <f>SUM(F102:F103)</f>
        <v>865</v>
      </c>
      <c r="G101" s="31">
        <f>SUM(H101:J101)</f>
        <v>855</v>
      </c>
      <c r="H101" s="31">
        <f aca="true" t="shared" si="72" ref="H101:P101">SUM(H102:H103)</f>
        <v>344</v>
      </c>
      <c r="I101" s="31">
        <f t="shared" si="72"/>
        <v>509</v>
      </c>
      <c r="J101" s="31">
        <f t="shared" si="72"/>
        <v>2</v>
      </c>
      <c r="K101" s="31">
        <f t="shared" si="72"/>
        <v>232</v>
      </c>
      <c r="L101" s="31">
        <f t="shared" si="72"/>
        <v>232</v>
      </c>
      <c r="M101" s="31">
        <f t="shared" si="72"/>
        <v>730</v>
      </c>
      <c r="N101" s="31">
        <f t="shared" si="72"/>
        <v>8</v>
      </c>
      <c r="O101" s="31">
        <f t="shared" si="72"/>
        <v>722</v>
      </c>
      <c r="P101" s="31">
        <f t="shared" si="72"/>
        <v>4</v>
      </c>
      <c r="Q101" s="46">
        <f>L101/B101*100</f>
        <v>7.291011942174733</v>
      </c>
      <c r="R101" s="33">
        <f>M101/B101*100</f>
        <v>22.941546197360154</v>
      </c>
      <c r="S101" s="33">
        <f>G101/B101*100</f>
        <v>26.869893148962916</v>
      </c>
      <c r="T101" s="33">
        <f>C101/B101*100</f>
        <v>42.77184160905091</v>
      </c>
      <c r="U101" s="28" t="s">
        <v>235</v>
      </c>
    </row>
    <row r="102" spans="1:21" ht="17.25" customHeight="1">
      <c r="A102" s="6" t="s">
        <v>236</v>
      </c>
      <c r="B102" s="30">
        <v>540</v>
      </c>
      <c r="C102" s="31">
        <f>SUM(D102:F102)</f>
        <v>240</v>
      </c>
      <c r="D102" s="30">
        <v>86</v>
      </c>
      <c r="E102" s="30">
        <v>3</v>
      </c>
      <c r="F102" s="30">
        <v>151</v>
      </c>
      <c r="G102" s="31">
        <f>SUM(H102:J102)</f>
        <v>145</v>
      </c>
      <c r="H102" s="30">
        <v>62</v>
      </c>
      <c r="I102" s="30">
        <v>83</v>
      </c>
      <c r="J102" s="56" t="s">
        <v>0</v>
      </c>
      <c r="K102" s="31">
        <f>L102</f>
        <v>47</v>
      </c>
      <c r="L102" s="30">
        <v>47</v>
      </c>
      <c r="M102" s="31">
        <f>SUM(N102:O102)</f>
        <v>107</v>
      </c>
      <c r="N102" s="30">
        <v>3</v>
      </c>
      <c r="O102" s="30">
        <v>104</v>
      </c>
      <c r="P102" s="30">
        <v>1</v>
      </c>
      <c r="Q102" s="46">
        <f>L102/B102*100</f>
        <v>8.703703703703704</v>
      </c>
      <c r="R102" s="33">
        <f>M102/B102*100</f>
        <v>19.814814814814817</v>
      </c>
      <c r="S102" s="33">
        <f>G102/B102*100</f>
        <v>26.851851851851855</v>
      </c>
      <c r="T102" s="33">
        <f>C102/B102*100</f>
        <v>44.44444444444444</v>
      </c>
      <c r="U102" s="7" t="s">
        <v>236</v>
      </c>
    </row>
    <row r="103" spans="1:21" ht="17.25" customHeight="1">
      <c r="A103" s="6" t="s">
        <v>237</v>
      </c>
      <c r="B103" s="30">
        <v>2642</v>
      </c>
      <c r="C103" s="31">
        <f>SUM(D103:F103)</f>
        <v>1121</v>
      </c>
      <c r="D103" s="30">
        <v>394</v>
      </c>
      <c r="E103" s="30">
        <v>13</v>
      </c>
      <c r="F103" s="30">
        <v>714</v>
      </c>
      <c r="G103" s="31">
        <f>SUM(H103:J103)</f>
        <v>710</v>
      </c>
      <c r="H103" s="30">
        <v>282</v>
      </c>
      <c r="I103" s="30">
        <v>426</v>
      </c>
      <c r="J103" s="30">
        <v>2</v>
      </c>
      <c r="K103" s="31">
        <f>L103</f>
        <v>185</v>
      </c>
      <c r="L103" s="30">
        <v>185</v>
      </c>
      <c r="M103" s="31">
        <f>SUM(N103:O103)</f>
        <v>623</v>
      </c>
      <c r="N103" s="30">
        <v>5</v>
      </c>
      <c r="O103" s="30">
        <v>618</v>
      </c>
      <c r="P103" s="30">
        <v>3</v>
      </c>
      <c r="Q103" s="46">
        <f>L103/B103*100</f>
        <v>7.00227100681302</v>
      </c>
      <c r="R103" s="33">
        <f>M103/B103*100</f>
        <v>23.580620741862226</v>
      </c>
      <c r="S103" s="33">
        <f>G103/B103*100</f>
        <v>26.873580620741862</v>
      </c>
      <c r="T103" s="33">
        <f>C103/B103*100</f>
        <v>42.42997728993187</v>
      </c>
      <c r="U103" s="7" t="s">
        <v>237</v>
      </c>
    </row>
    <row r="104" spans="1:21" ht="17.25" customHeight="1">
      <c r="A104" s="82"/>
      <c r="Q104" s="46"/>
      <c r="R104" s="33"/>
      <c r="S104" s="33"/>
      <c r="T104" s="33"/>
      <c r="U104" s="7"/>
    </row>
    <row r="105" spans="1:21" ht="17.25" customHeight="1">
      <c r="A105" s="82" t="s">
        <v>238</v>
      </c>
      <c r="B105" s="31">
        <f>B106</f>
        <v>8496</v>
      </c>
      <c r="C105" s="31">
        <f>C106</f>
        <v>3491</v>
      </c>
      <c r="D105" s="31">
        <f>D106</f>
        <v>1239</v>
      </c>
      <c r="E105" s="31">
        <f>E106</f>
        <v>52</v>
      </c>
      <c r="F105" s="31">
        <f>F106</f>
        <v>2200</v>
      </c>
      <c r="G105" s="31">
        <f>SUM(H105:J105)</f>
        <v>1909</v>
      </c>
      <c r="H105" s="31">
        <f aca="true" t="shared" si="73" ref="H105:P105">H106</f>
        <v>944</v>
      </c>
      <c r="I105" s="31">
        <f t="shared" si="73"/>
        <v>960</v>
      </c>
      <c r="J105" s="31">
        <f t="shared" si="73"/>
        <v>5</v>
      </c>
      <c r="K105" s="31">
        <f t="shared" si="73"/>
        <v>275</v>
      </c>
      <c r="L105" s="31">
        <f t="shared" si="73"/>
        <v>275</v>
      </c>
      <c r="M105" s="31">
        <f t="shared" si="73"/>
        <v>2786</v>
      </c>
      <c r="N105" s="31">
        <f t="shared" si="73"/>
        <v>19</v>
      </c>
      <c r="O105" s="31">
        <f t="shared" si="73"/>
        <v>2767</v>
      </c>
      <c r="P105" s="31">
        <f t="shared" si="73"/>
        <v>35</v>
      </c>
      <c r="Q105" s="46">
        <f>L105/B105*100</f>
        <v>3.2368173258003763</v>
      </c>
      <c r="R105" s="33">
        <f>M105/B105*100</f>
        <v>32.79190207156309</v>
      </c>
      <c r="S105" s="33">
        <f>G105/B105*100</f>
        <v>22.46939736346516</v>
      </c>
      <c r="T105" s="33">
        <f>C105/B105*100</f>
        <v>41.08992467043315</v>
      </c>
      <c r="U105" s="28" t="s">
        <v>238</v>
      </c>
    </row>
    <row r="106" spans="1:21" ht="17.25" customHeight="1">
      <c r="A106" s="6" t="s">
        <v>239</v>
      </c>
      <c r="B106" s="30">
        <v>8496</v>
      </c>
      <c r="C106" s="31">
        <f>SUM(D106:F106)</f>
        <v>3491</v>
      </c>
      <c r="D106" s="30">
        <v>1239</v>
      </c>
      <c r="E106" s="30">
        <v>52</v>
      </c>
      <c r="F106" s="30">
        <v>2200</v>
      </c>
      <c r="G106" s="31">
        <f>SUM(H106:J106)</f>
        <v>1909</v>
      </c>
      <c r="H106" s="30">
        <v>944</v>
      </c>
      <c r="I106" s="30">
        <v>960</v>
      </c>
      <c r="J106" s="30">
        <v>5</v>
      </c>
      <c r="K106" s="31">
        <f>L106</f>
        <v>275</v>
      </c>
      <c r="L106" s="30">
        <v>275</v>
      </c>
      <c r="M106" s="31">
        <f>SUM(N106:O106)</f>
        <v>2786</v>
      </c>
      <c r="N106" s="30">
        <v>19</v>
      </c>
      <c r="O106" s="30">
        <v>2767</v>
      </c>
      <c r="P106" s="30">
        <v>35</v>
      </c>
      <c r="Q106" s="46">
        <f>L106/B106*100</f>
        <v>3.2368173258003763</v>
      </c>
      <c r="R106" s="33">
        <f>M106/B106*100</f>
        <v>32.79190207156309</v>
      </c>
      <c r="S106" s="33">
        <f>G106/B106*100</f>
        <v>22.46939736346516</v>
      </c>
      <c r="T106" s="33">
        <f>C106/B106*100</f>
        <v>41.08992467043315</v>
      </c>
      <c r="U106" s="7" t="s">
        <v>239</v>
      </c>
    </row>
    <row r="107" spans="1:21" ht="17.25" customHeight="1">
      <c r="A107" s="82"/>
      <c r="Q107" s="46"/>
      <c r="R107" s="33"/>
      <c r="S107" s="33"/>
      <c r="T107" s="33"/>
      <c r="U107" s="28"/>
    </row>
    <row r="108" spans="1:21" ht="17.25" customHeight="1">
      <c r="A108" s="82" t="s">
        <v>240</v>
      </c>
      <c r="B108" s="31">
        <f aca="true" t="shared" si="74" ref="B108:P108">B109</f>
        <v>4990</v>
      </c>
      <c r="C108" s="31">
        <f t="shared" si="74"/>
        <v>1963</v>
      </c>
      <c r="D108" s="31">
        <f t="shared" si="74"/>
        <v>675</v>
      </c>
      <c r="E108" s="31">
        <f t="shared" si="74"/>
        <v>55</v>
      </c>
      <c r="F108" s="31">
        <f t="shared" si="74"/>
        <v>1233</v>
      </c>
      <c r="G108" s="31">
        <f t="shared" si="74"/>
        <v>954</v>
      </c>
      <c r="H108" s="31">
        <f t="shared" si="74"/>
        <v>467</v>
      </c>
      <c r="I108" s="31">
        <f t="shared" si="74"/>
        <v>484</v>
      </c>
      <c r="J108" s="31">
        <f t="shared" si="74"/>
        <v>3</v>
      </c>
      <c r="K108" s="31">
        <f t="shared" si="74"/>
        <v>100</v>
      </c>
      <c r="L108" s="31">
        <f t="shared" si="74"/>
        <v>100</v>
      </c>
      <c r="M108" s="31">
        <f t="shared" si="74"/>
        <v>1931</v>
      </c>
      <c r="N108" s="31">
        <f t="shared" si="74"/>
        <v>5</v>
      </c>
      <c r="O108" s="31">
        <f t="shared" si="74"/>
        <v>1926</v>
      </c>
      <c r="P108" s="31">
        <f t="shared" si="74"/>
        <v>42</v>
      </c>
      <c r="Q108" s="46">
        <f>L108/B108*100</f>
        <v>2.004008016032064</v>
      </c>
      <c r="R108" s="33">
        <f>M108/B108*100</f>
        <v>38.69739478957916</v>
      </c>
      <c r="S108" s="33">
        <f>G108/B108*100</f>
        <v>19.118236472945892</v>
      </c>
      <c r="T108" s="33">
        <f>C108/B108*100</f>
        <v>39.33867735470942</v>
      </c>
      <c r="U108" s="28" t="s">
        <v>240</v>
      </c>
    </row>
    <row r="109" spans="1:21" ht="17.25" customHeight="1">
      <c r="A109" s="6" t="s">
        <v>241</v>
      </c>
      <c r="B109" s="30">
        <v>4990</v>
      </c>
      <c r="C109" s="31">
        <f>SUM(D109:F109)</f>
        <v>1963</v>
      </c>
      <c r="D109" s="30">
        <v>675</v>
      </c>
      <c r="E109" s="30">
        <v>55</v>
      </c>
      <c r="F109" s="30">
        <v>1233</v>
      </c>
      <c r="G109" s="31">
        <f>SUM(H109:J109)</f>
        <v>954</v>
      </c>
      <c r="H109" s="30">
        <v>467</v>
      </c>
      <c r="I109" s="30">
        <v>484</v>
      </c>
      <c r="J109" s="30">
        <v>3</v>
      </c>
      <c r="K109" s="31">
        <f>L109</f>
        <v>100</v>
      </c>
      <c r="L109" s="30">
        <v>100</v>
      </c>
      <c r="M109" s="31">
        <f>SUM(N109:O109)</f>
        <v>1931</v>
      </c>
      <c r="N109" s="30">
        <v>5</v>
      </c>
      <c r="O109" s="30">
        <v>1926</v>
      </c>
      <c r="P109" s="30">
        <v>42</v>
      </c>
      <c r="Q109" s="46">
        <f>L109/B109*100</f>
        <v>2.004008016032064</v>
      </c>
      <c r="R109" s="33">
        <f>M109/B109*100</f>
        <v>38.69739478957916</v>
      </c>
      <c r="S109" s="33">
        <f>G109/B109*100</f>
        <v>19.118236472945892</v>
      </c>
      <c r="T109" s="33">
        <f>C109/B109*100</f>
        <v>39.33867735470942</v>
      </c>
      <c r="U109" s="7" t="s">
        <v>241</v>
      </c>
    </row>
    <row r="110" spans="1:21" ht="17.25" customHeight="1">
      <c r="A110" s="82"/>
      <c r="Q110" s="46"/>
      <c r="R110" s="33"/>
      <c r="S110" s="33"/>
      <c r="T110" s="33"/>
      <c r="U110" s="28"/>
    </row>
    <row r="111" spans="1:21" ht="17.25" customHeight="1">
      <c r="A111" s="82" t="s">
        <v>242</v>
      </c>
      <c r="B111" s="31">
        <f aca="true" t="shared" si="75" ref="B111:I111">SUM(B112:B115)</f>
        <v>3104</v>
      </c>
      <c r="C111" s="31">
        <f t="shared" si="75"/>
        <v>792</v>
      </c>
      <c r="D111" s="31">
        <f t="shared" si="75"/>
        <v>301</v>
      </c>
      <c r="E111" s="31">
        <f t="shared" si="75"/>
        <v>16</v>
      </c>
      <c r="F111" s="31">
        <f t="shared" si="75"/>
        <v>475</v>
      </c>
      <c r="G111" s="31">
        <f t="shared" si="75"/>
        <v>587</v>
      </c>
      <c r="H111" s="31">
        <f t="shared" si="75"/>
        <v>222</v>
      </c>
      <c r="I111" s="31">
        <f t="shared" si="75"/>
        <v>365</v>
      </c>
      <c r="J111" s="56" t="s">
        <v>0</v>
      </c>
      <c r="K111" s="31">
        <f>SUM(K112:K115)</f>
        <v>1127</v>
      </c>
      <c r="L111" s="31">
        <f>SUM(L112:L115)</f>
        <v>1127</v>
      </c>
      <c r="M111" s="31">
        <f>SUM(M112:M115)</f>
        <v>598</v>
      </c>
      <c r="N111" s="31">
        <f>SUM(N112:N115)</f>
        <v>5</v>
      </c>
      <c r="O111" s="31">
        <f>SUM(O112:O115)</f>
        <v>593</v>
      </c>
      <c r="P111" s="56" t="s">
        <v>0</v>
      </c>
      <c r="Q111" s="46">
        <f>L111/B111*100</f>
        <v>36.30798969072165</v>
      </c>
      <c r="R111" s="33">
        <f>M111/B111*100</f>
        <v>19.265463917525775</v>
      </c>
      <c r="S111" s="33">
        <f>G111/B111*100</f>
        <v>18.911082474226802</v>
      </c>
      <c r="T111" s="33">
        <f>C111/B111*100</f>
        <v>25.51546391752577</v>
      </c>
      <c r="U111" s="28" t="s">
        <v>242</v>
      </c>
    </row>
    <row r="112" spans="1:21" ht="17.25" customHeight="1">
      <c r="A112" s="6" t="s">
        <v>243</v>
      </c>
      <c r="B112" s="30">
        <v>800</v>
      </c>
      <c r="C112" s="31">
        <f>SUM(D112:F112)</f>
        <v>220</v>
      </c>
      <c r="D112" s="30">
        <v>62</v>
      </c>
      <c r="E112" s="30">
        <v>7</v>
      </c>
      <c r="F112" s="30">
        <v>151</v>
      </c>
      <c r="G112" s="31">
        <f>SUM(H112:J112)</f>
        <v>141</v>
      </c>
      <c r="H112" s="30">
        <v>58</v>
      </c>
      <c r="I112" s="30">
        <v>83</v>
      </c>
      <c r="J112" s="56" t="s">
        <v>0</v>
      </c>
      <c r="K112" s="31">
        <f>L112</f>
        <v>295</v>
      </c>
      <c r="L112" s="30">
        <v>295</v>
      </c>
      <c r="M112" s="31">
        <f>SUM(N112:O112)</f>
        <v>144</v>
      </c>
      <c r="N112" s="30">
        <v>3</v>
      </c>
      <c r="O112" s="30">
        <v>141</v>
      </c>
      <c r="P112" s="56" t="s">
        <v>0</v>
      </c>
      <c r="Q112" s="46">
        <f>L112/B112*100</f>
        <v>36.875</v>
      </c>
      <c r="R112" s="33">
        <f>M112/B112*100</f>
        <v>18</v>
      </c>
      <c r="S112" s="33">
        <f>G112/B112*100</f>
        <v>17.625</v>
      </c>
      <c r="T112" s="33">
        <f>C112/B112*100</f>
        <v>27.500000000000004</v>
      </c>
      <c r="U112" s="7" t="s">
        <v>243</v>
      </c>
    </row>
    <row r="113" spans="1:21" ht="17.25" customHeight="1">
      <c r="A113" s="6" t="s">
        <v>244</v>
      </c>
      <c r="B113" s="30">
        <v>682</v>
      </c>
      <c r="C113" s="31">
        <f>SUM(D113:F113)</f>
        <v>181</v>
      </c>
      <c r="D113" s="30">
        <v>70</v>
      </c>
      <c r="E113" s="30">
        <v>4</v>
      </c>
      <c r="F113" s="30">
        <v>107</v>
      </c>
      <c r="G113" s="31">
        <f>SUM(H113:J113)</f>
        <v>139</v>
      </c>
      <c r="H113" s="30">
        <v>52</v>
      </c>
      <c r="I113" s="30">
        <v>87</v>
      </c>
      <c r="J113" s="56" t="s">
        <v>0</v>
      </c>
      <c r="K113" s="31">
        <f>L113</f>
        <v>247</v>
      </c>
      <c r="L113" s="30">
        <v>247</v>
      </c>
      <c r="M113" s="31">
        <f>SUM(N113:O113)</f>
        <v>115</v>
      </c>
      <c r="N113" s="30">
        <v>1</v>
      </c>
      <c r="O113" s="30">
        <v>114</v>
      </c>
      <c r="P113" s="56" t="s">
        <v>0</v>
      </c>
      <c r="Q113" s="46">
        <f>L113/B113*100</f>
        <v>36.21700879765396</v>
      </c>
      <c r="R113" s="33">
        <f>M113/B113*100</f>
        <v>16.862170087976537</v>
      </c>
      <c r="S113" s="33">
        <f>G113/B113*100</f>
        <v>20.381231671554254</v>
      </c>
      <c r="T113" s="33">
        <f>C113/B113*100</f>
        <v>26.53958944281525</v>
      </c>
      <c r="U113" s="7" t="s">
        <v>244</v>
      </c>
    </row>
    <row r="114" spans="1:21" ht="17.25" customHeight="1">
      <c r="A114" s="6" t="s">
        <v>245</v>
      </c>
      <c r="B114" s="30">
        <v>498</v>
      </c>
      <c r="C114" s="31">
        <f>SUM(D114:F114)</f>
        <v>96</v>
      </c>
      <c r="D114" s="30">
        <v>36</v>
      </c>
      <c r="E114" s="30">
        <v>2</v>
      </c>
      <c r="F114" s="30">
        <v>58</v>
      </c>
      <c r="G114" s="31">
        <f>SUM(H114:J114)</f>
        <v>67</v>
      </c>
      <c r="H114" s="30">
        <v>31</v>
      </c>
      <c r="I114" s="30">
        <v>36</v>
      </c>
      <c r="J114" s="56" t="s">
        <v>0</v>
      </c>
      <c r="K114" s="31">
        <f>L114</f>
        <v>223</v>
      </c>
      <c r="L114" s="30">
        <v>223</v>
      </c>
      <c r="M114" s="31">
        <f>SUM(N114:O114)</f>
        <v>112</v>
      </c>
      <c r="N114" s="30">
        <v>1</v>
      </c>
      <c r="O114" s="30">
        <v>111</v>
      </c>
      <c r="P114" s="56" t="s">
        <v>0</v>
      </c>
      <c r="Q114" s="46">
        <f>L114/B114*100</f>
        <v>44.77911646586345</v>
      </c>
      <c r="R114" s="33">
        <f>M114/B114*100</f>
        <v>22.48995983935743</v>
      </c>
      <c r="S114" s="33">
        <f>G114/B114*100</f>
        <v>13.453815261044177</v>
      </c>
      <c r="T114" s="33">
        <f>C114/B114*100</f>
        <v>19.27710843373494</v>
      </c>
      <c r="U114" s="7" t="s">
        <v>245</v>
      </c>
    </row>
    <row r="115" spans="1:21" ht="17.25" customHeight="1">
      <c r="A115" s="6" t="s">
        <v>246</v>
      </c>
      <c r="B115" s="30">
        <v>1124</v>
      </c>
      <c r="C115" s="31">
        <f>SUM(D115:F115)</f>
        <v>295</v>
      </c>
      <c r="D115" s="30">
        <v>133</v>
      </c>
      <c r="E115" s="30">
        <v>3</v>
      </c>
      <c r="F115" s="30">
        <v>159</v>
      </c>
      <c r="G115" s="31">
        <f>SUM(H115:J115)</f>
        <v>240</v>
      </c>
      <c r="H115" s="30">
        <v>81</v>
      </c>
      <c r="I115" s="30">
        <v>159</v>
      </c>
      <c r="J115" s="56" t="s">
        <v>0</v>
      </c>
      <c r="K115" s="31">
        <f>L115</f>
        <v>362</v>
      </c>
      <c r="L115" s="30">
        <v>362</v>
      </c>
      <c r="M115" s="31">
        <f>SUM(N115:O115)</f>
        <v>227</v>
      </c>
      <c r="N115" s="56">
        <v>0</v>
      </c>
      <c r="O115" s="30">
        <v>227</v>
      </c>
      <c r="P115" s="56" t="s">
        <v>0</v>
      </c>
      <c r="Q115" s="46">
        <f>L115/B115*100</f>
        <v>32.20640569395018</v>
      </c>
      <c r="R115" s="33">
        <f>M115/B115*100</f>
        <v>20.195729537366546</v>
      </c>
      <c r="S115" s="33">
        <f>G115/B115*100</f>
        <v>21.352313167259787</v>
      </c>
      <c r="T115" s="33">
        <f>C115/B115*100</f>
        <v>26.24555160142349</v>
      </c>
      <c r="U115" s="7" t="s">
        <v>246</v>
      </c>
    </row>
    <row r="116" spans="1:21" ht="17.25" customHeight="1">
      <c r="A116" s="82"/>
      <c r="Q116" s="46"/>
      <c r="R116" s="33"/>
      <c r="S116" s="33"/>
      <c r="T116" s="33"/>
      <c r="U116" s="7"/>
    </row>
    <row r="117" spans="1:21" ht="17.25" customHeight="1">
      <c r="A117" s="82" t="s">
        <v>247</v>
      </c>
      <c r="B117" s="31">
        <f aca="true" t="shared" si="76" ref="B117:I117">SUM(B118:B120)</f>
        <v>2628</v>
      </c>
      <c r="C117" s="31">
        <f t="shared" si="76"/>
        <v>898</v>
      </c>
      <c r="D117" s="31">
        <f t="shared" si="76"/>
        <v>393</v>
      </c>
      <c r="E117" s="31">
        <f t="shared" si="76"/>
        <v>21</v>
      </c>
      <c r="F117" s="31">
        <f t="shared" si="76"/>
        <v>484</v>
      </c>
      <c r="G117" s="31">
        <f t="shared" si="76"/>
        <v>580</v>
      </c>
      <c r="H117" s="31">
        <f t="shared" si="76"/>
        <v>209</v>
      </c>
      <c r="I117" s="31">
        <f t="shared" si="76"/>
        <v>371</v>
      </c>
      <c r="J117" s="56" t="s">
        <v>0</v>
      </c>
      <c r="K117" s="31">
        <f aca="true" t="shared" si="77" ref="K117:P117">SUM(K118:K120)</f>
        <v>592</v>
      </c>
      <c r="L117" s="31">
        <f t="shared" si="77"/>
        <v>592</v>
      </c>
      <c r="M117" s="31">
        <f t="shared" si="77"/>
        <v>553</v>
      </c>
      <c r="N117" s="31">
        <f t="shared" si="77"/>
        <v>5</v>
      </c>
      <c r="O117" s="31">
        <f t="shared" si="77"/>
        <v>548</v>
      </c>
      <c r="P117" s="31">
        <f t="shared" si="77"/>
        <v>5</v>
      </c>
      <c r="Q117" s="46">
        <f>L117/B117*100</f>
        <v>22.526636225266362</v>
      </c>
      <c r="R117" s="33">
        <f>M117/B117*100</f>
        <v>21.04261796042618</v>
      </c>
      <c r="S117" s="33">
        <f>G117/B117*100</f>
        <v>22.07001522070015</v>
      </c>
      <c r="T117" s="33">
        <f>C117/B117*100</f>
        <v>34.17047184170472</v>
      </c>
      <c r="U117" s="28" t="s">
        <v>247</v>
      </c>
    </row>
    <row r="118" spans="1:21" ht="17.25" customHeight="1">
      <c r="A118" s="6" t="s">
        <v>248</v>
      </c>
      <c r="B118" s="30">
        <v>1484</v>
      </c>
      <c r="C118" s="31">
        <f>SUM(D118:F118)</f>
        <v>545</v>
      </c>
      <c r="D118" s="30">
        <v>239</v>
      </c>
      <c r="E118" s="30">
        <v>12</v>
      </c>
      <c r="F118" s="30">
        <v>294</v>
      </c>
      <c r="G118" s="31">
        <f>SUM(H118:J118)</f>
        <v>362</v>
      </c>
      <c r="H118" s="30">
        <v>137</v>
      </c>
      <c r="I118" s="30">
        <v>225</v>
      </c>
      <c r="J118" s="56" t="s">
        <v>0</v>
      </c>
      <c r="K118" s="31">
        <f>L118</f>
        <v>256</v>
      </c>
      <c r="L118" s="30">
        <v>256</v>
      </c>
      <c r="M118" s="31">
        <f>SUM(N118:O118)</f>
        <v>316</v>
      </c>
      <c r="N118" s="30">
        <v>3</v>
      </c>
      <c r="O118" s="30">
        <v>313</v>
      </c>
      <c r="P118" s="30">
        <v>5</v>
      </c>
      <c r="Q118" s="46">
        <f>L118/B118*100</f>
        <v>17.25067385444744</v>
      </c>
      <c r="R118" s="33">
        <f>M118/B118*100</f>
        <v>21.293800539083556</v>
      </c>
      <c r="S118" s="33">
        <f>G118/B118*100</f>
        <v>24.393530997304584</v>
      </c>
      <c r="T118" s="33">
        <f>C118/B118*100</f>
        <v>36.725067385444746</v>
      </c>
      <c r="U118" s="7" t="s">
        <v>248</v>
      </c>
    </row>
    <row r="119" spans="1:21" s="80" customFormat="1" ht="17.25" customHeight="1">
      <c r="A119" s="6" t="s">
        <v>249</v>
      </c>
      <c r="B119" s="44">
        <v>361</v>
      </c>
      <c r="C119" s="25">
        <f>SUM(D119:F119)</f>
        <v>118</v>
      </c>
      <c r="D119" s="30">
        <v>47</v>
      </c>
      <c r="E119" s="30">
        <v>8</v>
      </c>
      <c r="F119" s="30">
        <v>63</v>
      </c>
      <c r="G119" s="25">
        <f>SUM(H119:J119)</f>
        <v>71</v>
      </c>
      <c r="H119" s="30">
        <v>24</v>
      </c>
      <c r="I119" s="30">
        <v>47</v>
      </c>
      <c r="J119" s="56" t="s">
        <v>0</v>
      </c>
      <c r="K119" s="25">
        <f>L119</f>
        <v>91</v>
      </c>
      <c r="L119" s="30">
        <v>91</v>
      </c>
      <c r="M119" s="25">
        <f>SUM(N119:O119)</f>
        <v>81</v>
      </c>
      <c r="N119" s="30">
        <v>1</v>
      </c>
      <c r="O119" s="30">
        <v>80</v>
      </c>
      <c r="P119" s="56" t="s">
        <v>0</v>
      </c>
      <c r="Q119" s="46">
        <f>L119/B119*100</f>
        <v>25.20775623268698</v>
      </c>
      <c r="R119" s="48">
        <f>M119/B119*100</f>
        <v>22.437673130193904</v>
      </c>
      <c r="S119" s="48">
        <f>G119/B119*100</f>
        <v>19.667590027700832</v>
      </c>
      <c r="T119" s="48">
        <f>C119/B119*100</f>
        <v>32.686980609418285</v>
      </c>
      <c r="U119" s="7" t="s">
        <v>249</v>
      </c>
    </row>
    <row r="120" spans="1:21" s="80" customFormat="1" ht="17.25" customHeight="1">
      <c r="A120" s="6" t="s">
        <v>250</v>
      </c>
      <c r="B120" s="30">
        <v>783</v>
      </c>
      <c r="C120" s="25">
        <f>SUM(D120:F120)</f>
        <v>235</v>
      </c>
      <c r="D120" s="30">
        <v>107</v>
      </c>
      <c r="E120" s="30">
        <v>1</v>
      </c>
      <c r="F120" s="30">
        <v>127</v>
      </c>
      <c r="G120" s="25">
        <f>SUM(H120:J120)</f>
        <v>147</v>
      </c>
      <c r="H120" s="30">
        <v>48</v>
      </c>
      <c r="I120" s="30">
        <v>99</v>
      </c>
      <c r="J120" s="56" t="s">
        <v>0</v>
      </c>
      <c r="K120" s="25">
        <f>L120</f>
        <v>245</v>
      </c>
      <c r="L120" s="30">
        <v>245</v>
      </c>
      <c r="M120" s="25">
        <f>SUM(N120:O120)</f>
        <v>156</v>
      </c>
      <c r="N120" s="30">
        <v>1</v>
      </c>
      <c r="O120" s="30">
        <v>155</v>
      </c>
      <c r="P120" s="263" t="s">
        <v>0</v>
      </c>
      <c r="Q120" s="46">
        <f>L120/B120*100</f>
        <v>31.28991060025543</v>
      </c>
      <c r="R120" s="48">
        <f>M120/B120*100</f>
        <v>19.923371647509576</v>
      </c>
      <c r="S120" s="48">
        <f>G120/B120*100</f>
        <v>18.773946360153257</v>
      </c>
      <c r="T120" s="48">
        <f>C120/B120*100</f>
        <v>30.01277139208174</v>
      </c>
      <c r="U120" s="7" t="s">
        <v>250</v>
      </c>
    </row>
    <row r="121" spans="1:21" ht="17.25" customHeight="1">
      <c r="A121" s="82"/>
      <c r="Q121" s="46"/>
      <c r="R121" s="48"/>
      <c r="S121" s="48"/>
      <c r="T121" s="48"/>
      <c r="U121" s="28"/>
    </row>
    <row r="122" spans="1:21" ht="17.25" customHeight="1">
      <c r="A122" s="82" t="s">
        <v>320</v>
      </c>
      <c r="B122" s="31">
        <f aca="true" t="shared" si="78" ref="B122:P122">SUM(B123:B128)</f>
        <v>4358</v>
      </c>
      <c r="C122" s="31">
        <f t="shared" si="78"/>
        <v>1447</v>
      </c>
      <c r="D122" s="31">
        <f t="shared" si="78"/>
        <v>560</v>
      </c>
      <c r="E122" s="31">
        <f t="shared" si="78"/>
        <v>30</v>
      </c>
      <c r="F122" s="31">
        <f t="shared" si="78"/>
        <v>857</v>
      </c>
      <c r="G122" s="31">
        <f t="shared" si="78"/>
        <v>935</v>
      </c>
      <c r="H122" s="31">
        <f t="shared" si="78"/>
        <v>382</v>
      </c>
      <c r="I122" s="31">
        <f t="shared" si="78"/>
        <v>550</v>
      </c>
      <c r="J122" s="31">
        <f t="shared" si="78"/>
        <v>3</v>
      </c>
      <c r="K122" s="31">
        <f t="shared" si="78"/>
        <v>1072</v>
      </c>
      <c r="L122" s="31">
        <f t="shared" si="78"/>
        <v>1072</v>
      </c>
      <c r="M122" s="31">
        <f t="shared" si="78"/>
        <v>888</v>
      </c>
      <c r="N122" s="31">
        <f t="shared" si="78"/>
        <v>19</v>
      </c>
      <c r="O122" s="31">
        <f t="shared" si="78"/>
        <v>869</v>
      </c>
      <c r="P122" s="31">
        <f t="shared" si="78"/>
        <v>16</v>
      </c>
      <c r="Q122" s="46">
        <f aca="true" t="shared" si="79" ref="Q122:Q128">L122/B122*100</f>
        <v>24.598439651216154</v>
      </c>
      <c r="R122" s="33">
        <f aca="true" t="shared" si="80" ref="R122:R128">M122/B122*100</f>
        <v>20.376319412574574</v>
      </c>
      <c r="S122" s="33">
        <f aca="true" t="shared" si="81" ref="S122:S128">G122/B122*100</f>
        <v>21.454795777879763</v>
      </c>
      <c r="T122" s="33">
        <f aca="true" t="shared" si="82" ref="T122:T128">C122/B122*100</f>
        <v>33.20330426801285</v>
      </c>
      <c r="U122" s="28" t="s">
        <v>320</v>
      </c>
    </row>
    <row r="123" spans="1:21" ht="17.25" customHeight="1">
      <c r="A123" s="6" t="s">
        <v>321</v>
      </c>
      <c r="B123" s="30">
        <v>455</v>
      </c>
      <c r="C123" s="31">
        <f aca="true" t="shared" si="83" ref="C123:C128">SUM(D123:F123)</f>
        <v>150</v>
      </c>
      <c r="D123" s="30">
        <v>57</v>
      </c>
      <c r="E123" s="30">
        <v>2</v>
      </c>
      <c r="F123" s="30">
        <v>91</v>
      </c>
      <c r="G123" s="31">
        <f aca="true" t="shared" si="84" ref="G123:G128">SUM(H123:J123)</f>
        <v>112</v>
      </c>
      <c r="H123" s="30">
        <v>29</v>
      </c>
      <c r="I123" s="30">
        <v>83</v>
      </c>
      <c r="J123" s="56" t="s">
        <v>0</v>
      </c>
      <c r="K123" s="31">
        <f aca="true" t="shared" si="85" ref="K123:K128">L123</f>
        <v>114</v>
      </c>
      <c r="L123" s="30">
        <v>114</v>
      </c>
      <c r="M123" s="31">
        <f aca="true" t="shared" si="86" ref="M123:M128">SUM(N123:O123)</f>
        <v>75</v>
      </c>
      <c r="N123" s="30">
        <v>1</v>
      </c>
      <c r="O123" s="30">
        <v>74</v>
      </c>
      <c r="P123" s="30">
        <v>4</v>
      </c>
      <c r="Q123" s="46">
        <f t="shared" si="79"/>
        <v>25.054945054945055</v>
      </c>
      <c r="R123" s="33">
        <f t="shared" si="80"/>
        <v>16.483516483516482</v>
      </c>
      <c r="S123" s="33">
        <f t="shared" si="81"/>
        <v>24.615384615384617</v>
      </c>
      <c r="T123" s="33">
        <f t="shared" si="82"/>
        <v>32.967032967032964</v>
      </c>
      <c r="U123" s="7" t="s">
        <v>321</v>
      </c>
    </row>
    <row r="124" spans="1:21" ht="17.25" customHeight="1">
      <c r="A124" s="6" t="s">
        <v>322</v>
      </c>
      <c r="B124" s="30">
        <v>488</v>
      </c>
      <c r="C124" s="31">
        <f t="shared" si="83"/>
        <v>170</v>
      </c>
      <c r="D124" s="30">
        <v>68</v>
      </c>
      <c r="E124" s="30">
        <v>1</v>
      </c>
      <c r="F124" s="30">
        <v>101</v>
      </c>
      <c r="G124" s="31">
        <f t="shared" si="84"/>
        <v>116</v>
      </c>
      <c r="H124" s="30">
        <v>46</v>
      </c>
      <c r="I124" s="30">
        <v>70</v>
      </c>
      <c r="J124" s="56" t="s">
        <v>0</v>
      </c>
      <c r="K124" s="31">
        <f t="shared" si="85"/>
        <v>132</v>
      </c>
      <c r="L124" s="30">
        <v>132</v>
      </c>
      <c r="M124" s="31">
        <f t="shared" si="86"/>
        <v>70</v>
      </c>
      <c r="N124" s="30">
        <v>1</v>
      </c>
      <c r="O124" s="30">
        <v>69</v>
      </c>
      <c r="P124" s="56" t="s">
        <v>0</v>
      </c>
      <c r="Q124" s="46">
        <f t="shared" si="79"/>
        <v>27.049180327868854</v>
      </c>
      <c r="R124" s="33">
        <f t="shared" si="80"/>
        <v>14.344262295081966</v>
      </c>
      <c r="S124" s="33">
        <f t="shared" si="81"/>
        <v>23.770491803278688</v>
      </c>
      <c r="T124" s="33">
        <f t="shared" si="82"/>
        <v>34.83606557377049</v>
      </c>
      <c r="U124" s="7" t="s">
        <v>322</v>
      </c>
    </row>
    <row r="125" spans="1:21" ht="17.25" customHeight="1">
      <c r="A125" s="6" t="s">
        <v>323</v>
      </c>
      <c r="B125" s="30">
        <v>451</v>
      </c>
      <c r="C125" s="31">
        <f t="shared" si="83"/>
        <v>116</v>
      </c>
      <c r="D125" s="30">
        <v>41</v>
      </c>
      <c r="E125" s="30">
        <v>2</v>
      </c>
      <c r="F125" s="30">
        <v>73</v>
      </c>
      <c r="G125" s="31">
        <f t="shared" si="84"/>
        <v>97</v>
      </c>
      <c r="H125" s="30">
        <v>29</v>
      </c>
      <c r="I125" s="30">
        <v>67</v>
      </c>
      <c r="J125" s="30">
        <v>1</v>
      </c>
      <c r="K125" s="31">
        <f t="shared" si="85"/>
        <v>162</v>
      </c>
      <c r="L125" s="30">
        <v>162</v>
      </c>
      <c r="M125" s="31">
        <f t="shared" si="86"/>
        <v>73</v>
      </c>
      <c r="N125" s="30">
        <v>4</v>
      </c>
      <c r="O125" s="30">
        <v>69</v>
      </c>
      <c r="P125" s="30">
        <v>3</v>
      </c>
      <c r="Q125" s="46">
        <f t="shared" si="79"/>
        <v>35.92017738359202</v>
      </c>
      <c r="R125" s="33">
        <f t="shared" si="80"/>
        <v>16.186252771618626</v>
      </c>
      <c r="S125" s="33">
        <f t="shared" si="81"/>
        <v>21.507760532150776</v>
      </c>
      <c r="T125" s="33">
        <f t="shared" si="82"/>
        <v>25.72062084257206</v>
      </c>
      <c r="U125" s="7" t="s">
        <v>323</v>
      </c>
    </row>
    <row r="126" spans="1:21" ht="17.25" customHeight="1">
      <c r="A126" s="6" t="s">
        <v>324</v>
      </c>
      <c r="B126" s="30">
        <v>1123</v>
      </c>
      <c r="C126" s="31">
        <f t="shared" si="83"/>
        <v>412</v>
      </c>
      <c r="D126" s="30">
        <v>170</v>
      </c>
      <c r="E126" s="30">
        <v>12</v>
      </c>
      <c r="F126" s="30">
        <v>230</v>
      </c>
      <c r="G126" s="31">
        <f t="shared" si="84"/>
        <v>217</v>
      </c>
      <c r="H126" s="30">
        <v>105</v>
      </c>
      <c r="I126" s="30">
        <v>112</v>
      </c>
      <c r="J126" s="56" t="s">
        <v>0</v>
      </c>
      <c r="K126" s="31">
        <f t="shared" si="85"/>
        <v>205</v>
      </c>
      <c r="L126" s="30">
        <v>205</v>
      </c>
      <c r="M126" s="31">
        <f t="shared" si="86"/>
        <v>288</v>
      </c>
      <c r="N126" s="30">
        <v>2</v>
      </c>
      <c r="O126" s="30">
        <v>286</v>
      </c>
      <c r="P126" s="30">
        <v>1</v>
      </c>
      <c r="Q126" s="46">
        <f t="shared" si="79"/>
        <v>18.2546749777382</v>
      </c>
      <c r="R126" s="33">
        <f t="shared" si="80"/>
        <v>25.645592163846835</v>
      </c>
      <c r="S126" s="33">
        <f t="shared" si="81"/>
        <v>19.323241317898486</v>
      </c>
      <c r="T126" s="33">
        <f t="shared" si="82"/>
        <v>36.68744434550312</v>
      </c>
      <c r="U126" s="7" t="s">
        <v>324</v>
      </c>
    </row>
    <row r="127" spans="1:21" ht="17.25" customHeight="1">
      <c r="A127" s="6" t="s">
        <v>325</v>
      </c>
      <c r="B127" s="30">
        <v>913</v>
      </c>
      <c r="C127" s="31">
        <f t="shared" si="83"/>
        <v>324</v>
      </c>
      <c r="D127" s="30">
        <v>129</v>
      </c>
      <c r="E127" s="30">
        <v>8</v>
      </c>
      <c r="F127" s="30">
        <v>187</v>
      </c>
      <c r="G127" s="31">
        <f t="shared" si="84"/>
        <v>223</v>
      </c>
      <c r="H127" s="30">
        <v>98</v>
      </c>
      <c r="I127" s="30">
        <v>125</v>
      </c>
      <c r="J127" s="56" t="s">
        <v>0</v>
      </c>
      <c r="K127" s="31">
        <f t="shared" si="85"/>
        <v>149</v>
      </c>
      <c r="L127" s="30">
        <v>149</v>
      </c>
      <c r="M127" s="31">
        <f t="shared" si="86"/>
        <v>212</v>
      </c>
      <c r="N127" s="30">
        <v>4</v>
      </c>
      <c r="O127" s="30">
        <v>208</v>
      </c>
      <c r="P127" s="30">
        <v>5</v>
      </c>
      <c r="Q127" s="46">
        <f t="shared" si="79"/>
        <v>16.319824753559693</v>
      </c>
      <c r="R127" s="33">
        <f t="shared" si="80"/>
        <v>23.220153340635267</v>
      </c>
      <c r="S127" s="33">
        <f t="shared" si="81"/>
        <v>24.424972617743702</v>
      </c>
      <c r="T127" s="33">
        <f t="shared" si="82"/>
        <v>35.48740416210296</v>
      </c>
      <c r="U127" s="7" t="s">
        <v>325</v>
      </c>
    </row>
    <row r="128" spans="1:21" ht="17.25" customHeight="1">
      <c r="A128" s="6" t="s">
        <v>246</v>
      </c>
      <c r="B128" s="30">
        <v>928</v>
      </c>
      <c r="C128" s="31">
        <f t="shared" si="83"/>
        <v>275</v>
      </c>
      <c r="D128" s="30">
        <v>95</v>
      </c>
      <c r="E128" s="30">
        <v>5</v>
      </c>
      <c r="F128" s="30">
        <v>175</v>
      </c>
      <c r="G128" s="31">
        <f t="shared" si="84"/>
        <v>170</v>
      </c>
      <c r="H128" s="30">
        <v>75</v>
      </c>
      <c r="I128" s="30">
        <v>93</v>
      </c>
      <c r="J128" s="30">
        <v>2</v>
      </c>
      <c r="K128" s="31">
        <f t="shared" si="85"/>
        <v>310</v>
      </c>
      <c r="L128" s="30">
        <v>310</v>
      </c>
      <c r="M128" s="31">
        <f t="shared" si="86"/>
        <v>170</v>
      </c>
      <c r="N128" s="30">
        <v>7</v>
      </c>
      <c r="O128" s="30">
        <v>163</v>
      </c>
      <c r="P128" s="30">
        <v>3</v>
      </c>
      <c r="Q128" s="46">
        <f t="shared" si="79"/>
        <v>33.4051724137931</v>
      </c>
      <c r="R128" s="33">
        <f t="shared" si="80"/>
        <v>18.318965517241377</v>
      </c>
      <c r="S128" s="33">
        <f t="shared" si="81"/>
        <v>18.318965517241377</v>
      </c>
      <c r="T128" s="33">
        <f t="shared" si="82"/>
        <v>29.63362068965517</v>
      </c>
      <c r="U128" s="7" t="s">
        <v>246</v>
      </c>
    </row>
    <row r="129" spans="1:21" ht="17.25" customHeight="1">
      <c r="A129" s="82"/>
      <c r="Q129" s="46"/>
      <c r="R129" s="33"/>
      <c r="S129" s="33"/>
      <c r="T129" s="33"/>
      <c r="U129" s="28"/>
    </row>
    <row r="130" spans="1:21" ht="17.25" customHeight="1">
      <c r="A130" s="82" t="s">
        <v>326</v>
      </c>
      <c r="B130" s="31">
        <f aca="true" t="shared" si="87" ref="B130:P130">SUM(B131:B135)</f>
        <v>5464</v>
      </c>
      <c r="C130" s="31">
        <f t="shared" si="87"/>
        <v>1620</v>
      </c>
      <c r="D130" s="31">
        <f t="shared" si="87"/>
        <v>644</v>
      </c>
      <c r="E130" s="31">
        <f t="shared" si="87"/>
        <v>38</v>
      </c>
      <c r="F130" s="31">
        <f t="shared" si="87"/>
        <v>938</v>
      </c>
      <c r="G130" s="31">
        <f t="shared" si="87"/>
        <v>1169</v>
      </c>
      <c r="H130" s="31">
        <f t="shared" si="87"/>
        <v>464</v>
      </c>
      <c r="I130" s="31">
        <f t="shared" si="87"/>
        <v>703</v>
      </c>
      <c r="J130" s="31">
        <f t="shared" si="87"/>
        <v>2</v>
      </c>
      <c r="K130" s="31">
        <f t="shared" si="87"/>
        <v>1592</v>
      </c>
      <c r="L130" s="31">
        <f t="shared" si="87"/>
        <v>1592</v>
      </c>
      <c r="M130" s="31">
        <f t="shared" si="87"/>
        <v>1066</v>
      </c>
      <c r="N130" s="31">
        <f t="shared" si="87"/>
        <v>11</v>
      </c>
      <c r="O130" s="31">
        <f t="shared" si="87"/>
        <v>1055</v>
      </c>
      <c r="P130" s="31">
        <f t="shared" si="87"/>
        <v>17</v>
      </c>
      <c r="Q130" s="46">
        <f aca="true" t="shared" si="88" ref="Q130:Q135">L130/B130*100</f>
        <v>29.136163982430453</v>
      </c>
      <c r="R130" s="33">
        <f aca="true" t="shared" si="89" ref="R130:R135">M130/B130*100</f>
        <v>19.509516837481698</v>
      </c>
      <c r="S130" s="33">
        <f aca="true" t="shared" si="90" ref="S130:S135">G130/B130*100</f>
        <v>21.394582723279647</v>
      </c>
      <c r="T130" s="33">
        <f aca="true" t="shared" si="91" ref="T130:T135">C130/B130*100</f>
        <v>29.64860907759883</v>
      </c>
      <c r="U130" s="28" t="s">
        <v>326</v>
      </c>
    </row>
    <row r="131" spans="1:21" ht="17.25" customHeight="1">
      <c r="A131" s="6" t="s">
        <v>327</v>
      </c>
      <c r="B131" s="30">
        <v>1178</v>
      </c>
      <c r="C131" s="31">
        <f>SUM(D131:F131)</f>
        <v>410</v>
      </c>
      <c r="D131" s="30">
        <v>191</v>
      </c>
      <c r="E131" s="30">
        <v>4</v>
      </c>
      <c r="F131" s="30">
        <v>215</v>
      </c>
      <c r="G131" s="31">
        <f>SUM(H131:J131)</f>
        <v>271</v>
      </c>
      <c r="H131" s="30">
        <v>106</v>
      </c>
      <c r="I131" s="30">
        <v>164</v>
      </c>
      <c r="J131" s="30">
        <v>1</v>
      </c>
      <c r="K131" s="31">
        <f>L131</f>
        <v>250</v>
      </c>
      <c r="L131" s="30">
        <v>250</v>
      </c>
      <c r="M131" s="31">
        <f>SUM(N131:O131)</f>
        <v>236</v>
      </c>
      <c r="N131" s="30">
        <v>4</v>
      </c>
      <c r="O131" s="30">
        <v>232</v>
      </c>
      <c r="P131" s="30">
        <v>11</v>
      </c>
      <c r="Q131" s="46">
        <f t="shared" si="88"/>
        <v>21.222410865874362</v>
      </c>
      <c r="R131" s="33">
        <f t="shared" si="89"/>
        <v>20.0339558573854</v>
      </c>
      <c r="S131" s="33">
        <f t="shared" si="90"/>
        <v>23.00509337860781</v>
      </c>
      <c r="T131" s="33">
        <f t="shared" si="91"/>
        <v>34.80475382003396</v>
      </c>
      <c r="U131" s="7" t="s">
        <v>327</v>
      </c>
    </row>
    <row r="132" spans="1:21" ht="17.25" customHeight="1">
      <c r="A132" s="6" t="s">
        <v>328</v>
      </c>
      <c r="B132" s="30">
        <v>2516</v>
      </c>
      <c r="C132" s="31">
        <f>SUM(D132:F132)</f>
        <v>725</v>
      </c>
      <c r="D132" s="30">
        <v>255</v>
      </c>
      <c r="E132" s="30">
        <v>26</v>
      </c>
      <c r="F132" s="30">
        <v>444</v>
      </c>
      <c r="G132" s="31">
        <f>SUM(H132:J132)</f>
        <v>571</v>
      </c>
      <c r="H132" s="30">
        <v>247</v>
      </c>
      <c r="I132" s="30">
        <v>323</v>
      </c>
      <c r="J132" s="30">
        <v>1</v>
      </c>
      <c r="K132" s="31">
        <f>L132</f>
        <v>717</v>
      </c>
      <c r="L132" s="30">
        <v>717</v>
      </c>
      <c r="M132" s="31">
        <f>SUM(N132:O132)</f>
        <v>500</v>
      </c>
      <c r="N132" s="30">
        <v>5</v>
      </c>
      <c r="O132" s="30">
        <v>495</v>
      </c>
      <c r="P132" s="30">
        <v>3</v>
      </c>
      <c r="Q132" s="46">
        <f t="shared" si="88"/>
        <v>28.497615262321148</v>
      </c>
      <c r="R132" s="33">
        <f t="shared" si="89"/>
        <v>19.87281399046105</v>
      </c>
      <c r="S132" s="33">
        <f t="shared" si="90"/>
        <v>22.694753577106518</v>
      </c>
      <c r="T132" s="33">
        <f t="shared" si="91"/>
        <v>28.815580286168522</v>
      </c>
      <c r="U132" s="7" t="s">
        <v>328</v>
      </c>
    </row>
    <row r="133" spans="1:21" ht="17.25" customHeight="1">
      <c r="A133" s="6" t="s">
        <v>329</v>
      </c>
      <c r="B133" s="30">
        <v>659</v>
      </c>
      <c r="C133" s="31">
        <f>SUM(D133:F133)</f>
        <v>188</v>
      </c>
      <c r="D133" s="30">
        <v>71</v>
      </c>
      <c r="E133" s="30">
        <v>3</v>
      </c>
      <c r="F133" s="30">
        <v>114</v>
      </c>
      <c r="G133" s="31">
        <f>SUM(H133:J133)</f>
        <v>141</v>
      </c>
      <c r="H133" s="30">
        <v>45</v>
      </c>
      <c r="I133" s="30">
        <v>96</v>
      </c>
      <c r="J133" s="56" t="s">
        <v>0</v>
      </c>
      <c r="K133" s="31">
        <f>L133</f>
        <v>218</v>
      </c>
      <c r="L133" s="30">
        <v>218</v>
      </c>
      <c r="M133" s="31">
        <f>SUM(N133:O133)</f>
        <v>111</v>
      </c>
      <c r="N133" s="30">
        <v>1</v>
      </c>
      <c r="O133" s="30">
        <v>110</v>
      </c>
      <c r="P133" s="30">
        <v>1</v>
      </c>
      <c r="Q133" s="46">
        <f t="shared" si="88"/>
        <v>33.0804248861912</v>
      </c>
      <c r="R133" s="33">
        <f t="shared" si="89"/>
        <v>16.84370257966616</v>
      </c>
      <c r="S133" s="33">
        <f t="shared" si="90"/>
        <v>21.396054628224583</v>
      </c>
      <c r="T133" s="33">
        <f t="shared" si="91"/>
        <v>28.528072837632777</v>
      </c>
      <c r="U133" s="7" t="s">
        <v>329</v>
      </c>
    </row>
    <row r="134" spans="1:21" ht="17.25" customHeight="1">
      <c r="A134" s="6" t="s">
        <v>330</v>
      </c>
      <c r="B134" s="30">
        <v>633</v>
      </c>
      <c r="C134" s="31">
        <f>SUM(D134:F134)</f>
        <v>161</v>
      </c>
      <c r="D134" s="30">
        <v>71</v>
      </c>
      <c r="E134" s="30">
        <v>2</v>
      </c>
      <c r="F134" s="30">
        <v>88</v>
      </c>
      <c r="G134" s="31">
        <f>SUM(H134:J134)</f>
        <v>96</v>
      </c>
      <c r="H134" s="30">
        <v>37</v>
      </c>
      <c r="I134" s="30">
        <v>59</v>
      </c>
      <c r="J134" s="56" t="s">
        <v>0</v>
      </c>
      <c r="K134" s="31">
        <f>L134</f>
        <v>263</v>
      </c>
      <c r="L134" s="30">
        <v>263</v>
      </c>
      <c r="M134" s="31">
        <f>SUM(N134:O134)</f>
        <v>113</v>
      </c>
      <c r="N134" s="30">
        <v>1</v>
      </c>
      <c r="O134" s="30">
        <v>112</v>
      </c>
      <c r="P134" s="56" t="s">
        <v>0</v>
      </c>
      <c r="Q134" s="46">
        <f t="shared" si="88"/>
        <v>41.54818325434439</v>
      </c>
      <c r="R134" s="33">
        <f t="shared" si="89"/>
        <v>17.851500789889414</v>
      </c>
      <c r="S134" s="33">
        <f t="shared" si="90"/>
        <v>15.165876777251185</v>
      </c>
      <c r="T134" s="33">
        <f t="shared" si="91"/>
        <v>25.434439178515007</v>
      </c>
      <c r="U134" s="7" t="s">
        <v>330</v>
      </c>
    </row>
    <row r="135" spans="1:21" ht="17.25" customHeight="1">
      <c r="A135" s="6" t="s">
        <v>331</v>
      </c>
      <c r="B135" s="30">
        <v>478</v>
      </c>
      <c r="C135" s="31">
        <f>SUM(D135:F135)</f>
        <v>136</v>
      </c>
      <c r="D135" s="30">
        <v>56</v>
      </c>
      <c r="E135" s="30">
        <v>3</v>
      </c>
      <c r="F135" s="30">
        <v>77</v>
      </c>
      <c r="G135" s="31">
        <f>SUM(H135:J135)</f>
        <v>90</v>
      </c>
      <c r="H135" s="30">
        <v>29</v>
      </c>
      <c r="I135" s="30">
        <v>61</v>
      </c>
      <c r="J135" s="56" t="s">
        <v>0</v>
      </c>
      <c r="K135" s="31">
        <f>L135</f>
        <v>144</v>
      </c>
      <c r="L135" s="30">
        <v>144</v>
      </c>
      <c r="M135" s="31">
        <f>SUM(N135:O135)</f>
        <v>106</v>
      </c>
      <c r="N135" s="56" t="s">
        <v>0</v>
      </c>
      <c r="O135" s="30">
        <v>106</v>
      </c>
      <c r="P135" s="30">
        <v>2</v>
      </c>
      <c r="Q135" s="46">
        <f t="shared" si="88"/>
        <v>30.125523012552303</v>
      </c>
      <c r="R135" s="33">
        <f t="shared" si="89"/>
        <v>22.17573221757322</v>
      </c>
      <c r="S135" s="33">
        <f t="shared" si="90"/>
        <v>18.828451882845187</v>
      </c>
      <c r="T135" s="33">
        <f t="shared" si="91"/>
        <v>28.451882845188287</v>
      </c>
      <c r="U135" s="7" t="s">
        <v>331</v>
      </c>
    </row>
    <row r="136" spans="1:21" ht="17.25" customHeight="1">
      <c r="A136" s="82"/>
      <c r="B136" s="30"/>
      <c r="C136" s="31"/>
      <c r="D136" s="30"/>
      <c r="E136" s="30"/>
      <c r="F136" s="30"/>
      <c r="G136" s="31"/>
      <c r="H136" s="30"/>
      <c r="I136" s="30"/>
      <c r="J136" s="56"/>
      <c r="K136" s="31"/>
      <c r="L136" s="30"/>
      <c r="M136" s="31"/>
      <c r="N136" s="56"/>
      <c r="O136" s="30"/>
      <c r="P136" s="30"/>
      <c r="Q136" s="46"/>
      <c r="R136" s="33"/>
      <c r="S136" s="33"/>
      <c r="T136" s="33"/>
      <c r="U136" s="28"/>
    </row>
    <row r="137" spans="1:21" ht="17.25" customHeight="1">
      <c r="A137" s="12" t="s">
        <v>332</v>
      </c>
      <c r="B137" s="13"/>
      <c r="C137" s="31"/>
      <c r="D137" s="30"/>
      <c r="E137" s="30"/>
      <c r="F137" s="30"/>
      <c r="G137" s="31"/>
      <c r="H137" s="30"/>
      <c r="I137" s="30"/>
      <c r="J137" s="30"/>
      <c r="K137" s="31"/>
      <c r="L137" s="30"/>
      <c r="M137" s="31"/>
      <c r="N137" s="30"/>
      <c r="O137" s="30"/>
      <c r="P137" s="30"/>
      <c r="Q137" s="46"/>
      <c r="R137" s="33"/>
      <c r="S137" s="33"/>
      <c r="T137" s="33"/>
      <c r="U137" s="14" t="s">
        <v>332</v>
      </c>
    </row>
    <row r="138" spans="1:21" ht="17.25" customHeight="1">
      <c r="A138" s="6" t="s">
        <v>333</v>
      </c>
      <c r="B138" s="86">
        <v>258137</v>
      </c>
      <c r="C138" s="86">
        <v>130154</v>
      </c>
      <c r="D138" s="86">
        <v>40856</v>
      </c>
      <c r="E138" s="86">
        <v>2317</v>
      </c>
      <c r="F138" s="86">
        <v>86981</v>
      </c>
      <c r="G138" s="86">
        <v>74727</v>
      </c>
      <c r="H138" s="86">
        <v>37925</v>
      </c>
      <c r="I138" s="86">
        <v>36089</v>
      </c>
      <c r="J138" s="86">
        <v>713</v>
      </c>
      <c r="K138" s="86">
        <v>3557</v>
      </c>
      <c r="L138" s="86">
        <v>3557</v>
      </c>
      <c r="M138" s="86">
        <v>45032</v>
      </c>
      <c r="N138" s="86">
        <v>1186</v>
      </c>
      <c r="O138" s="86">
        <v>43846</v>
      </c>
      <c r="P138" s="86">
        <v>4667</v>
      </c>
      <c r="Q138" s="46">
        <f aca="true" t="shared" si="92" ref="Q138:Q145">L138/B138*100</f>
        <v>1.377950468162255</v>
      </c>
      <c r="R138" s="33">
        <f aca="true" t="shared" si="93" ref="R138:R145">M138/B138*100</f>
        <v>17.445000135586916</v>
      </c>
      <c r="S138" s="33">
        <f aca="true" t="shared" si="94" ref="S138:S145">G138/B138*100</f>
        <v>28.948581567152328</v>
      </c>
      <c r="T138" s="33">
        <f aca="true" t="shared" si="95" ref="T138:T145">C138/B138*100</f>
        <v>50.42051313837226</v>
      </c>
      <c r="U138" s="7" t="s">
        <v>333</v>
      </c>
    </row>
    <row r="139" spans="1:21" ht="17.25" customHeight="1">
      <c r="A139" s="6" t="s">
        <v>334</v>
      </c>
      <c r="B139" s="86">
        <v>31897</v>
      </c>
      <c r="C139" s="86">
        <v>14719</v>
      </c>
      <c r="D139" s="86">
        <v>5099</v>
      </c>
      <c r="E139" s="86">
        <v>225</v>
      </c>
      <c r="F139" s="86">
        <v>9395</v>
      </c>
      <c r="G139" s="86">
        <v>9060</v>
      </c>
      <c r="H139" s="86">
        <v>4319</v>
      </c>
      <c r="I139" s="86">
        <v>4695</v>
      </c>
      <c r="J139" s="86">
        <v>46</v>
      </c>
      <c r="K139" s="86">
        <v>999</v>
      </c>
      <c r="L139" s="86">
        <v>999</v>
      </c>
      <c r="M139" s="86">
        <v>6962</v>
      </c>
      <c r="N139" s="86">
        <v>161</v>
      </c>
      <c r="O139" s="86">
        <v>6801</v>
      </c>
      <c r="P139" s="86">
        <v>157</v>
      </c>
      <c r="Q139" s="46">
        <f t="shared" si="92"/>
        <v>3.1319559833213155</v>
      </c>
      <c r="R139" s="33">
        <f t="shared" si="93"/>
        <v>21.82650405994294</v>
      </c>
      <c r="S139" s="33">
        <f t="shared" si="94"/>
        <v>28.403925134025144</v>
      </c>
      <c r="T139" s="48">
        <f t="shared" si="95"/>
        <v>46.14540552403047</v>
      </c>
      <c r="U139" s="7" t="s">
        <v>334</v>
      </c>
    </row>
    <row r="140" spans="1:21" ht="17.25" customHeight="1">
      <c r="A140" s="6" t="s">
        <v>335</v>
      </c>
      <c r="B140" s="86">
        <v>55336</v>
      </c>
      <c r="C140" s="86">
        <v>25372</v>
      </c>
      <c r="D140" s="86">
        <v>8931</v>
      </c>
      <c r="E140" s="86">
        <v>489</v>
      </c>
      <c r="F140" s="86">
        <v>15952</v>
      </c>
      <c r="G140" s="86">
        <v>15999</v>
      </c>
      <c r="H140" s="86">
        <v>8078</v>
      </c>
      <c r="I140" s="86">
        <v>7601</v>
      </c>
      <c r="J140" s="86">
        <v>320</v>
      </c>
      <c r="K140" s="86">
        <v>2907</v>
      </c>
      <c r="L140" s="86">
        <v>2907</v>
      </c>
      <c r="M140" s="86">
        <v>10670</v>
      </c>
      <c r="N140" s="86">
        <v>287</v>
      </c>
      <c r="O140" s="86">
        <v>10383</v>
      </c>
      <c r="P140" s="86">
        <v>388</v>
      </c>
      <c r="Q140" s="46">
        <f t="shared" si="92"/>
        <v>5.253361283793552</v>
      </c>
      <c r="R140" s="33">
        <f t="shared" si="93"/>
        <v>19.28220326731242</v>
      </c>
      <c r="S140" s="33">
        <f t="shared" si="94"/>
        <v>28.912462050021688</v>
      </c>
      <c r="T140" s="48">
        <f t="shared" si="95"/>
        <v>45.85080237097007</v>
      </c>
      <c r="U140" s="7" t="s">
        <v>335</v>
      </c>
    </row>
    <row r="141" spans="1:21" ht="17.25" customHeight="1">
      <c r="A141" s="6" t="s">
        <v>336</v>
      </c>
      <c r="B141" s="86">
        <v>15425</v>
      </c>
      <c r="C141" s="86">
        <v>5383</v>
      </c>
      <c r="D141" s="86">
        <v>2103</v>
      </c>
      <c r="E141" s="86">
        <v>72</v>
      </c>
      <c r="F141" s="86">
        <v>3208</v>
      </c>
      <c r="G141" s="86">
        <v>3342</v>
      </c>
      <c r="H141" s="86">
        <v>1249</v>
      </c>
      <c r="I141" s="86">
        <v>2069</v>
      </c>
      <c r="J141" s="86">
        <v>24</v>
      </c>
      <c r="K141" s="86">
        <v>3313</v>
      </c>
      <c r="L141" s="86">
        <v>3313</v>
      </c>
      <c r="M141" s="86">
        <v>3367</v>
      </c>
      <c r="N141" s="86">
        <v>44</v>
      </c>
      <c r="O141" s="86">
        <v>3323</v>
      </c>
      <c r="P141" s="86">
        <v>19</v>
      </c>
      <c r="Q141" s="46">
        <f t="shared" si="92"/>
        <v>21.478119935170177</v>
      </c>
      <c r="R141" s="33">
        <f t="shared" si="93"/>
        <v>21.828200972447327</v>
      </c>
      <c r="S141" s="33">
        <f t="shared" si="94"/>
        <v>21.666126418152352</v>
      </c>
      <c r="T141" s="48">
        <f t="shared" si="95"/>
        <v>34.897893030794165</v>
      </c>
      <c r="U141" s="7" t="s">
        <v>336</v>
      </c>
    </row>
    <row r="142" spans="1:21" ht="17.25" customHeight="1">
      <c r="A142" s="6" t="s">
        <v>337</v>
      </c>
      <c r="B142" s="86">
        <v>46493</v>
      </c>
      <c r="C142" s="86">
        <v>19140</v>
      </c>
      <c r="D142" s="86">
        <v>7255</v>
      </c>
      <c r="E142" s="86">
        <v>275</v>
      </c>
      <c r="F142" s="86">
        <v>11610</v>
      </c>
      <c r="G142" s="86">
        <v>11644</v>
      </c>
      <c r="H142" s="86">
        <v>5212</v>
      </c>
      <c r="I142" s="86">
        <v>6374</v>
      </c>
      <c r="J142" s="86">
        <v>58</v>
      </c>
      <c r="K142" s="86">
        <v>4750</v>
      </c>
      <c r="L142" s="86">
        <v>4750</v>
      </c>
      <c r="M142" s="86">
        <v>10444</v>
      </c>
      <c r="N142" s="86">
        <v>187</v>
      </c>
      <c r="O142" s="86">
        <v>10257</v>
      </c>
      <c r="P142" s="86">
        <v>515</v>
      </c>
      <c r="Q142" s="46">
        <f t="shared" si="92"/>
        <v>10.21659174499387</v>
      </c>
      <c r="R142" s="33">
        <f t="shared" si="93"/>
        <v>22.463596670466522</v>
      </c>
      <c r="S142" s="33">
        <f t="shared" si="94"/>
        <v>25.044630374464973</v>
      </c>
      <c r="T142" s="48">
        <f t="shared" si="95"/>
        <v>41.167487578775294</v>
      </c>
      <c r="U142" s="7" t="s">
        <v>337</v>
      </c>
    </row>
    <row r="143" spans="1:21" ht="17.25" customHeight="1">
      <c r="A143" s="6" t="s">
        <v>338</v>
      </c>
      <c r="B143" s="86">
        <v>57717</v>
      </c>
      <c r="C143" s="86">
        <v>24213</v>
      </c>
      <c r="D143" s="86">
        <v>8884</v>
      </c>
      <c r="E143" s="86">
        <v>416</v>
      </c>
      <c r="F143" s="86">
        <v>14913</v>
      </c>
      <c r="G143" s="86">
        <v>15407</v>
      </c>
      <c r="H143" s="86">
        <v>7404</v>
      </c>
      <c r="I143" s="86">
        <v>7924</v>
      </c>
      <c r="J143" s="86">
        <v>79</v>
      </c>
      <c r="K143" s="86">
        <v>6041</v>
      </c>
      <c r="L143" s="86">
        <v>6041</v>
      </c>
      <c r="M143" s="86">
        <v>11876</v>
      </c>
      <c r="N143" s="86">
        <v>183</v>
      </c>
      <c r="O143" s="86">
        <v>11693</v>
      </c>
      <c r="P143" s="86">
        <v>180</v>
      </c>
      <c r="Q143" s="46">
        <f t="shared" si="92"/>
        <v>10.4665869674446</v>
      </c>
      <c r="R143" s="33">
        <f t="shared" si="93"/>
        <v>20.57626002737495</v>
      </c>
      <c r="S143" s="33">
        <f t="shared" si="94"/>
        <v>26.69404161685465</v>
      </c>
      <c r="T143" s="48">
        <f t="shared" si="95"/>
        <v>41.95124486719684</v>
      </c>
      <c r="U143" s="7" t="s">
        <v>338</v>
      </c>
    </row>
    <row r="144" spans="1:21" ht="17.25" customHeight="1">
      <c r="A144" s="6" t="s">
        <v>339</v>
      </c>
      <c r="B144" s="86">
        <v>107476</v>
      </c>
      <c r="C144" s="86">
        <v>46169</v>
      </c>
      <c r="D144" s="86">
        <v>16039</v>
      </c>
      <c r="E144" s="86">
        <v>873</v>
      </c>
      <c r="F144" s="86">
        <v>29257</v>
      </c>
      <c r="G144" s="86">
        <v>27859</v>
      </c>
      <c r="H144" s="86">
        <v>13737</v>
      </c>
      <c r="I144" s="86">
        <v>14016</v>
      </c>
      <c r="J144" s="86">
        <v>106</v>
      </c>
      <c r="K144" s="86">
        <v>3339</v>
      </c>
      <c r="L144" s="86">
        <v>3339</v>
      </c>
      <c r="M144" s="86">
        <v>29065</v>
      </c>
      <c r="N144" s="86">
        <v>297</v>
      </c>
      <c r="O144" s="86">
        <v>28768</v>
      </c>
      <c r="P144" s="86">
        <v>1044</v>
      </c>
      <c r="Q144" s="46">
        <f t="shared" si="92"/>
        <v>3.1067401094197775</v>
      </c>
      <c r="R144" s="33">
        <f t="shared" si="93"/>
        <v>27.043246864416243</v>
      </c>
      <c r="S144" s="33">
        <f t="shared" si="94"/>
        <v>25.921135881499126</v>
      </c>
      <c r="T144" s="48">
        <f t="shared" si="95"/>
        <v>42.95749748781123</v>
      </c>
      <c r="U144" s="7" t="s">
        <v>339</v>
      </c>
    </row>
    <row r="145" spans="1:21" ht="17.25" customHeight="1">
      <c r="A145" s="8" t="s">
        <v>340</v>
      </c>
      <c r="B145" s="87">
        <v>26207</v>
      </c>
      <c r="C145" s="87">
        <v>9499</v>
      </c>
      <c r="D145" s="87">
        <v>3787</v>
      </c>
      <c r="E145" s="87">
        <v>193</v>
      </c>
      <c r="F145" s="87">
        <v>5519</v>
      </c>
      <c r="G145" s="87">
        <v>6372</v>
      </c>
      <c r="H145" s="87">
        <v>2652</v>
      </c>
      <c r="I145" s="87">
        <v>3699</v>
      </c>
      <c r="J145" s="87">
        <v>21</v>
      </c>
      <c r="K145" s="87">
        <v>5080</v>
      </c>
      <c r="L145" s="87">
        <v>5080</v>
      </c>
      <c r="M145" s="87">
        <v>5202</v>
      </c>
      <c r="N145" s="87">
        <v>70</v>
      </c>
      <c r="O145" s="87">
        <v>5132</v>
      </c>
      <c r="P145" s="87">
        <v>54</v>
      </c>
      <c r="Q145" s="85">
        <f t="shared" si="92"/>
        <v>19.38413400999733</v>
      </c>
      <c r="R145" s="41">
        <f t="shared" si="93"/>
        <v>19.849658488190176</v>
      </c>
      <c r="S145" s="41">
        <f t="shared" si="94"/>
        <v>24.31411454954783</v>
      </c>
      <c r="T145" s="41">
        <f t="shared" si="95"/>
        <v>36.246041134048156</v>
      </c>
      <c r="U145" s="9" t="s">
        <v>340</v>
      </c>
    </row>
  </sheetData>
  <mergeCells count="6">
    <mergeCell ref="T2:U2"/>
    <mergeCell ref="C3:F3"/>
    <mergeCell ref="G3:J3"/>
    <mergeCell ref="K3:L3"/>
    <mergeCell ref="M3:O3"/>
    <mergeCell ref="Q3:T3"/>
  </mergeCells>
  <printOptions/>
  <pageMargins left="0.9" right="0.75" top="0.66" bottom="0.39" header="0.512" footer="0.512"/>
  <pageSetup horizontalDpi="600" verticalDpi="600" orientation="portrait" paperSize="9" scale="3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60"/>
  <sheetViews>
    <sheetView workbookViewId="0" topLeftCell="A1">
      <selection activeCell="A1" sqref="A1"/>
    </sheetView>
  </sheetViews>
  <sheetFormatPr defaultColWidth="9.00390625" defaultRowHeight="13.5"/>
  <cols>
    <col min="1" max="1" width="11.375" style="47" customWidth="1"/>
    <col min="2" max="20" width="10.875" style="17" customWidth="1"/>
    <col min="21" max="21" width="9.625" style="47" customWidth="1"/>
  </cols>
  <sheetData>
    <row r="1" ht="14.25">
      <c r="A1" s="140" t="s">
        <v>361</v>
      </c>
    </row>
    <row r="2" spans="20:21" ht="13.5">
      <c r="T2" s="264" t="s">
        <v>47</v>
      </c>
      <c r="U2" s="264"/>
    </row>
    <row r="3" spans="1:21" s="196" customFormat="1" ht="27">
      <c r="A3" s="191"/>
      <c r="B3" s="192" t="s">
        <v>51</v>
      </c>
      <c r="C3" s="265" t="s">
        <v>52</v>
      </c>
      <c r="D3" s="266"/>
      <c r="E3" s="266"/>
      <c r="F3" s="268"/>
      <c r="G3" s="265" t="s">
        <v>53</v>
      </c>
      <c r="H3" s="266"/>
      <c r="I3" s="266"/>
      <c r="J3" s="268"/>
      <c r="K3" s="265" t="s">
        <v>54</v>
      </c>
      <c r="L3" s="266"/>
      <c r="M3" s="265" t="s">
        <v>55</v>
      </c>
      <c r="N3" s="266"/>
      <c r="O3" s="268"/>
      <c r="P3" s="193" t="s">
        <v>56</v>
      </c>
      <c r="Q3" s="265" t="s">
        <v>98</v>
      </c>
      <c r="R3" s="266"/>
      <c r="S3" s="266"/>
      <c r="T3" s="267"/>
      <c r="U3" s="195"/>
    </row>
    <row r="4" spans="1:21" s="196" customFormat="1" ht="54">
      <c r="A4" s="189" t="s">
        <v>350</v>
      </c>
      <c r="B4" s="197"/>
      <c r="C4" s="198" t="s">
        <v>51</v>
      </c>
      <c r="D4" s="201" t="s">
        <v>57</v>
      </c>
      <c r="E4" s="201" t="s">
        <v>58</v>
      </c>
      <c r="F4" s="201" t="s">
        <v>59</v>
      </c>
      <c r="G4" s="198" t="s">
        <v>51</v>
      </c>
      <c r="H4" s="201" t="s">
        <v>60</v>
      </c>
      <c r="I4" s="201" t="s">
        <v>61</v>
      </c>
      <c r="J4" s="201" t="s">
        <v>62</v>
      </c>
      <c r="K4" s="198" t="s">
        <v>51</v>
      </c>
      <c r="L4" s="202" t="s">
        <v>63</v>
      </c>
      <c r="M4" s="198" t="s">
        <v>51</v>
      </c>
      <c r="N4" s="201" t="s">
        <v>64</v>
      </c>
      <c r="O4" s="203" t="s">
        <v>65</v>
      </c>
      <c r="P4" s="194"/>
      <c r="Q4" s="204" t="s">
        <v>105</v>
      </c>
      <c r="R4" s="204" t="s">
        <v>45</v>
      </c>
      <c r="S4" s="204" t="s">
        <v>46</v>
      </c>
      <c r="T4" s="204" t="s">
        <v>136</v>
      </c>
      <c r="U4" s="194" t="s">
        <v>356</v>
      </c>
    </row>
    <row r="5" spans="1:21" ht="26.25" customHeight="1">
      <c r="A5" s="20" t="s">
        <v>194</v>
      </c>
      <c r="B5" s="31"/>
      <c r="C5" s="5"/>
      <c r="D5" s="26"/>
      <c r="E5" s="26"/>
      <c r="F5" s="26"/>
      <c r="G5" s="5"/>
      <c r="H5" s="26"/>
      <c r="I5" s="26"/>
      <c r="J5" s="26"/>
      <c r="K5" s="5"/>
      <c r="L5" s="26"/>
      <c r="M5" s="5"/>
      <c r="N5" s="26"/>
      <c r="O5" s="27"/>
      <c r="Q5" s="51"/>
      <c r="R5" s="52"/>
      <c r="S5" s="53"/>
      <c r="T5" s="54"/>
      <c r="U5" s="21" t="s">
        <v>195</v>
      </c>
    </row>
    <row r="6" spans="1:21" ht="26.25" customHeight="1">
      <c r="A6" s="55" t="s">
        <v>107</v>
      </c>
      <c r="B6" s="56">
        <v>13432</v>
      </c>
      <c r="C6" s="31">
        <f aca="true" t="shared" si="0" ref="C6:C11">SUM(D6:F6)</f>
        <v>3158</v>
      </c>
      <c r="D6" s="56">
        <v>1262</v>
      </c>
      <c r="E6" s="56">
        <v>810</v>
      </c>
      <c r="F6" s="56">
        <v>1086</v>
      </c>
      <c r="G6" s="31">
        <f aca="true" t="shared" si="1" ref="G6:G11">SUM(H6:J6)</f>
        <v>4325</v>
      </c>
      <c r="H6" s="56">
        <v>2454</v>
      </c>
      <c r="I6" s="56">
        <v>1709</v>
      </c>
      <c r="J6" s="56">
        <v>162</v>
      </c>
      <c r="K6" s="25">
        <f aca="true" t="shared" si="2" ref="K6:K11">L6</f>
        <v>2670</v>
      </c>
      <c r="L6" s="56">
        <v>2670</v>
      </c>
      <c r="M6" s="25">
        <f aca="true" t="shared" si="3" ref="M6:M11">SUM(N6:O6)</f>
        <v>3101</v>
      </c>
      <c r="N6" s="56">
        <v>181</v>
      </c>
      <c r="O6" s="56">
        <v>2920</v>
      </c>
      <c r="P6" s="56">
        <v>178</v>
      </c>
      <c r="Q6" s="57">
        <f aca="true" t="shared" si="4" ref="Q6:Q11">K6/B6*100</f>
        <v>19.877903513996426</v>
      </c>
      <c r="R6" s="58">
        <f aca="true" t="shared" si="5" ref="R6:R11">M6/B6*100</f>
        <v>23.086658725431803</v>
      </c>
      <c r="S6" s="59">
        <f aca="true" t="shared" si="6" ref="S6:S11">G6/B6*100</f>
        <v>32.199225729600954</v>
      </c>
      <c r="T6" s="59">
        <f aca="true" t="shared" si="7" ref="T6:T11">C6/B6*100</f>
        <v>23.51101846337105</v>
      </c>
      <c r="U6" s="60" t="s">
        <v>107</v>
      </c>
    </row>
    <row r="7" spans="1:21" ht="26.25" customHeight="1">
      <c r="A7" s="61" t="s">
        <v>48</v>
      </c>
      <c r="B7" s="56">
        <v>5656</v>
      </c>
      <c r="C7" s="31">
        <f t="shared" si="0"/>
        <v>1227</v>
      </c>
      <c r="D7" s="56">
        <v>485</v>
      </c>
      <c r="E7" s="56">
        <v>245</v>
      </c>
      <c r="F7" s="56">
        <v>497</v>
      </c>
      <c r="G7" s="31">
        <f t="shared" si="1"/>
        <v>1819</v>
      </c>
      <c r="H7" s="56">
        <v>820</v>
      </c>
      <c r="I7" s="56">
        <v>896</v>
      </c>
      <c r="J7" s="56">
        <v>103</v>
      </c>
      <c r="K7" s="31">
        <f t="shared" si="2"/>
        <v>706</v>
      </c>
      <c r="L7" s="56">
        <v>706</v>
      </c>
      <c r="M7" s="31">
        <f t="shared" si="3"/>
        <v>1834</v>
      </c>
      <c r="N7" s="56">
        <v>145</v>
      </c>
      <c r="O7" s="56">
        <v>1689</v>
      </c>
      <c r="P7" s="56">
        <v>70</v>
      </c>
      <c r="Q7" s="57">
        <f t="shared" si="4"/>
        <v>12.482319660537481</v>
      </c>
      <c r="R7" s="58">
        <f t="shared" si="5"/>
        <v>32.42574257425743</v>
      </c>
      <c r="S7" s="59">
        <f t="shared" si="6"/>
        <v>32.16053748231966</v>
      </c>
      <c r="T7" s="59">
        <f t="shared" si="7"/>
        <v>21.693776520509196</v>
      </c>
      <c r="U7" s="62" t="s">
        <v>48</v>
      </c>
    </row>
    <row r="8" spans="1:21" ht="26.25" customHeight="1">
      <c r="A8" s="61" t="s">
        <v>49</v>
      </c>
      <c r="B8" s="56">
        <v>3841</v>
      </c>
      <c r="C8" s="31">
        <f t="shared" si="0"/>
        <v>960</v>
      </c>
      <c r="D8" s="56">
        <v>380</v>
      </c>
      <c r="E8" s="56">
        <v>240</v>
      </c>
      <c r="F8" s="56">
        <v>340</v>
      </c>
      <c r="G8" s="31">
        <f t="shared" si="1"/>
        <v>1214</v>
      </c>
      <c r="H8" s="56">
        <v>709</v>
      </c>
      <c r="I8" s="56">
        <v>461</v>
      </c>
      <c r="J8" s="56">
        <v>44</v>
      </c>
      <c r="K8" s="31">
        <f t="shared" si="2"/>
        <v>844</v>
      </c>
      <c r="L8" s="56">
        <v>844</v>
      </c>
      <c r="M8" s="31">
        <f t="shared" si="3"/>
        <v>761</v>
      </c>
      <c r="N8" s="56">
        <v>33</v>
      </c>
      <c r="O8" s="56">
        <v>728</v>
      </c>
      <c r="P8" s="56">
        <v>62</v>
      </c>
      <c r="Q8" s="57">
        <f t="shared" si="4"/>
        <v>21.973444415516795</v>
      </c>
      <c r="R8" s="58">
        <f t="shared" si="5"/>
        <v>19.812548815412654</v>
      </c>
      <c r="S8" s="59">
        <f t="shared" si="6"/>
        <v>31.60635251236657</v>
      </c>
      <c r="T8" s="59">
        <f t="shared" si="7"/>
        <v>24.99349127831294</v>
      </c>
      <c r="U8" s="62" t="s">
        <v>49</v>
      </c>
    </row>
    <row r="9" spans="1:21" ht="26.25" customHeight="1">
      <c r="A9" s="61" t="s">
        <v>2</v>
      </c>
      <c r="B9" s="56">
        <v>2467</v>
      </c>
      <c r="C9" s="31">
        <f t="shared" si="0"/>
        <v>614</v>
      </c>
      <c r="D9" s="56">
        <v>239</v>
      </c>
      <c r="E9" s="56">
        <v>191</v>
      </c>
      <c r="F9" s="56">
        <v>184</v>
      </c>
      <c r="G9" s="31">
        <f t="shared" si="1"/>
        <v>788</v>
      </c>
      <c r="H9" s="56">
        <v>545</v>
      </c>
      <c r="I9" s="56">
        <v>232</v>
      </c>
      <c r="J9" s="56">
        <v>11</v>
      </c>
      <c r="K9" s="31">
        <f t="shared" si="2"/>
        <v>694</v>
      </c>
      <c r="L9" s="56">
        <v>694</v>
      </c>
      <c r="M9" s="31">
        <f t="shared" si="3"/>
        <v>348</v>
      </c>
      <c r="N9" s="56">
        <v>3</v>
      </c>
      <c r="O9" s="56">
        <v>345</v>
      </c>
      <c r="P9" s="56">
        <v>23</v>
      </c>
      <c r="Q9" s="57">
        <f t="shared" si="4"/>
        <v>28.13133360356709</v>
      </c>
      <c r="R9" s="58">
        <f t="shared" si="5"/>
        <v>14.106201864612892</v>
      </c>
      <c r="S9" s="59">
        <f t="shared" si="6"/>
        <v>31.941629509525736</v>
      </c>
      <c r="T9" s="59">
        <f t="shared" si="7"/>
        <v>24.888528577219297</v>
      </c>
      <c r="U9" s="62" t="s">
        <v>2</v>
      </c>
    </row>
    <row r="10" spans="1:21" ht="26.25" customHeight="1">
      <c r="A10" s="61" t="s">
        <v>3</v>
      </c>
      <c r="B10" s="56">
        <v>1002</v>
      </c>
      <c r="C10" s="31">
        <f t="shared" si="0"/>
        <v>231</v>
      </c>
      <c r="D10" s="56">
        <v>99</v>
      </c>
      <c r="E10" s="56">
        <v>82</v>
      </c>
      <c r="F10" s="56">
        <v>50</v>
      </c>
      <c r="G10" s="31">
        <f t="shared" si="1"/>
        <v>331</v>
      </c>
      <c r="H10" s="56">
        <v>252</v>
      </c>
      <c r="I10" s="56">
        <v>76</v>
      </c>
      <c r="J10" s="56">
        <v>3</v>
      </c>
      <c r="K10" s="31">
        <f t="shared" si="2"/>
        <v>309</v>
      </c>
      <c r="L10" s="56">
        <v>309</v>
      </c>
      <c r="M10" s="31">
        <f t="shared" si="3"/>
        <v>117</v>
      </c>
      <c r="N10" s="56" t="s">
        <v>0</v>
      </c>
      <c r="O10" s="56">
        <v>117</v>
      </c>
      <c r="P10" s="56">
        <v>14</v>
      </c>
      <c r="Q10" s="57">
        <f t="shared" si="4"/>
        <v>30.83832335329341</v>
      </c>
      <c r="R10" s="58">
        <f t="shared" si="5"/>
        <v>11.676646706586826</v>
      </c>
      <c r="S10" s="59">
        <f t="shared" si="6"/>
        <v>33.03393213572854</v>
      </c>
      <c r="T10" s="59">
        <f t="shared" si="7"/>
        <v>23.053892215568865</v>
      </c>
      <c r="U10" s="62" t="s">
        <v>3</v>
      </c>
    </row>
    <row r="11" spans="1:21" ht="26.25" customHeight="1">
      <c r="A11" s="55" t="s">
        <v>50</v>
      </c>
      <c r="B11" s="56">
        <v>466</v>
      </c>
      <c r="C11" s="31">
        <f t="shared" si="0"/>
        <v>126</v>
      </c>
      <c r="D11" s="56">
        <v>59</v>
      </c>
      <c r="E11" s="56">
        <v>52</v>
      </c>
      <c r="F11" s="56">
        <v>15</v>
      </c>
      <c r="G11" s="31">
        <f t="shared" si="1"/>
        <v>173</v>
      </c>
      <c r="H11" s="56">
        <v>128</v>
      </c>
      <c r="I11" s="56">
        <v>44</v>
      </c>
      <c r="J11" s="56">
        <v>1</v>
      </c>
      <c r="K11" s="31">
        <f t="shared" si="2"/>
        <v>117</v>
      </c>
      <c r="L11" s="56">
        <v>117</v>
      </c>
      <c r="M11" s="31">
        <f t="shared" si="3"/>
        <v>41</v>
      </c>
      <c r="N11" s="56" t="s">
        <v>0</v>
      </c>
      <c r="O11" s="56">
        <v>41</v>
      </c>
      <c r="P11" s="56">
        <v>9</v>
      </c>
      <c r="Q11" s="57">
        <f t="shared" si="4"/>
        <v>25.10729613733906</v>
      </c>
      <c r="R11" s="58">
        <f t="shared" si="5"/>
        <v>8.798283261802576</v>
      </c>
      <c r="S11" s="59">
        <f t="shared" si="6"/>
        <v>37.1244635193133</v>
      </c>
      <c r="T11" s="59">
        <f t="shared" si="7"/>
        <v>27.038626609442062</v>
      </c>
      <c r="U11" s="60" t="s">
        <v>50</v>
      </c>
    </row>
    <row r="12" spans="1:21" ht="26.25" customHeight="1">
      <c r="A12" s="55" t="s">
        <v>110</v>
      </c>
      <c r="B12" s="56">
        <v>4203</v>
      </c>
      <c r="C12" s="25">
        <f aca="true" t="shared" si="8" ref="C12:C23">SUM(D12:F12)</f>
        <v>1010</v>
      </c>
      <c r="D12" s="56">
        <v>447</v>
      </c>
      <c r="E12" s="56">
        <v>351</v>
      </c>
      <c r="F12" s="56">
        <v>212</v>
      </c>
      <c r="G12" s="25">
        <f aca="true" t="shared" si="9" ref="G12:G23">SUM(H12:J12)</f>
        <v>893</v>
      </c>
      <c r="H12" s="56">
        <v>493</v>
      </c>
      <c r="I12" s="56">
        <v>250</v>
      </c>
      <c r="J12" s="56">
        <v>150</v>
      </c>
      <c r="K12" s="25">
        <f aca="true" t="shared" si="10" ref="K12:K23">L12</f>
        <v>918</v>
      </c>
      <c r="L12" s="56">
        <v>918</v>
      </c>
      <c r="M12" s="25">
        <f aca="true" t="shared" si="11" ref="M12:M23">SUM(N12:O12)</f>
        <v>1309</v>
      </c>
      <c r="N12" s="56">
        <v>174</v>
      </c>
      <c r="O12" s="56">
        <v>1135</v>
      </c>
      <c r="P12" s="56">
        <v>73</v>
      </c>
      <c r="Q12" s="57">
        <f aca="true" t="shared" si="12" ref="Q12:Q17">K12/B12*100</f>
        <v>21.841541755888652</v>
      </c>
      <c r="R12" s="58">
        <f aca="true" t="shared" si="13" ref="R12:R17">M12/B12*100</f>
        <v>31.1444206519153</v>
      </c>
      <c r="S12" s="59">
        <f aca="true" t="shared" si="14" ref="S12:S17">G12/B12*100</f>
        <v>21.246728527242446</v>
      </c>
      <c r="T12" s="59">
        <f aca="true" t="shared" si="15" ref="T12:T17">C12/B12*100</f>
        <v>24.030454437306688</v>
      </c>
      <c r="U12" s="60" t="s">
        <v>108</v>
      </c>
    </row>
    <row r="13" spans="1:21" ht="26.25" customHeight="1">
      <c r="A13" s="61" t="s">
        <v>48</v>
      </c>
      <c r="B13" s="56">
        <v>1872</v>
      </c>
      <c r="C13" s="25">
        <f t="shared" si="8"/>
        <v>381</v>
      </c>
      <c r="D13" s="56">
        <v>174</v>
      </c>
      <c r="E13" s="56">
        <v>118</v>
      </c>
      <c r="F13" s="56">
        <v>89</v>
      </c>
      <c r="G13" s="25">
        <f t="shared" si="9"/>
        <v>393</v>
      </c>
      <c r="H13" s="56">
        <v>186</v>
      </c>
      <c r="I13" s="56">
        <v>113</v>
      </c>
      <c r="J13" s="56">
        <v>94</v>
      </c>
      <c r="K13" s="25">
        <f t="shared" si="10"/>
        <v>242</v>
      </c>
      <c r="L13" s="56">
        <v>242</v>
      </c>
      <c r="M13" s="25">
        <f t="shared" si="11"/>
        <v>824</v>
      </c>
      <c r="N13" s="56">
        <v>139</v>
      </c>
      <c r="O13" s="56">
        <v>685</v>
      </c>
      <c r="P13" s="56">
        <v>32</v>
      </c>
      <c r="Q13" s="57">
        <f t="shared" si="12"/>
        <v>12.92735042735043</v>
      </c>
      <c r="R13" s="58">
        <f t="shared" si="13"/>
        <v>44.01709401709402</v>
      </c>
      <c r="S13" s="59">
        <f t="shared" si="14"/>
        <v>20.993589743589745</v>
      </c>
      <c r="T13" s="59">
        <f t="shared" si="15"/>
        <v>20.352564102564102</v>
      </c>
      <c r="U13" s="62" t="s">
        <v>48</v>
      </c>
    </row>
    <row r="14" spans="1:21" ht="26.25" customHeight="1">
      <c r="A14" s="61" t="s">
        <v>49</v>
      </c>
      <c r="B14" s="56">
        <v>1127</v>
      </c>
      <c r="C14" s="25">
        <f t="shared" si="8"/>
        <v>298</v>
      </c>
      <c r="D14" s="56">
        <v>134</v>
      </c>
      <c r="E14" s="56">
        <v>97</v>
      </c>
      <c r="F14" s="56">
        <v>67</v>
      </c>
      <c r="G14" s="25">
        <f t="shared" si="9"/>
        <v>237</v>
      </c>
      <c r="H14" s="56">
        <v>119</v>
      </c>
      <c r="I14" s="56">
        <v>77</v>
      </c>
      <c r="J14" s="56">
        <v>41</v>
      </c>
      <c r="K14" s="25">
        <f t="shared" si="10"/>
        <v>270</v>
      </c>
      <c r="L14" s="56">
        <v>270</v>
      </c>
      <c r="M14" s="25">
        <f t="shared" si="11"/>
        <v>298</v>
      </c>
      <c r="N14" s="56">
        <v>32</v>
      </c>
      <c r="O14" s="56">
        <v>266</v>
      </c>
      <c r="P14" s="56">
        <v>24</v>
      </c>
      <c r="Q14" s="57">
        <f t="shared" si="12"/>
        <v>23.957409050576754</v>
      </c>
      <c r="R14" s="58">
        <f t="shared" si="13"/>
        <v>26.441881100266194</v>
      </c>
      <c r="S14" s="59">
        <f t="shared" si="14"/>
        <v>21.029281277728483</v>
      </c>
      <c r="T14" s="59">
        <f t="shared" si="15"/>
        <v>26.441881100266194</v>
      </c>
      <c r="U14" s="62" t="s">
        <v>49</v>
      </c>
    </row>
    <row r="15" spans="1:21" ht="26.25" customHeight="1">
      <c r="A15" s="61" t="s">
        <v>2</v>
      </c>
      <c r="B15" s="56">
        <v>697</v>
      </c>
      <c r="C15" s="25">
        <f t="shared" si="8"/>
        <v>178</v>
      </c>
      <c r="D15" s="56">
        <v>75</v>
      </c>
      <c r="E15" s="56">
        <v>68</v>
      </c>
      <c r="F15" s="56">
        <v>35</v>
      </c>
      <c r="G15" s="25">
        <f t="shared" si="9"/>
        <v>149</v>
      </c>
      <c r="H15" s="56">
        <v>105</v>
      </c>
      <c r="I15" s="56">
        <v>33</v>
      </c>
      <c r="J15" s="56">
        <v>11</v>
      </c>
      <c r="K15" s="25">
        <f t="shared" si="10"/>
        <v>241</v>
      </c>
      <c r="L15" s="56">
        <v>241</v>
      </c>
      <c r="M15" s="25">
        <f t="shared" si="11"/>
        <v>121</v>
      </c>
      <c r="N15" s="56">
        <v>3</v>
      </c>
      <c r="O15" s="56">
        <v>118</v>
      </c>
      <c r="P15" s="56">
        <v>8</v>
      </c>
      <c r="Q15" s="57">
        <f t="shared" si="12"/>
        <v>34.576757532281206</v>
      </c>
      <c r="R15" s="58">
        <f t="shared" si="13"/>
        <v>17.360114777618367</v>
      </c>
      <c r="S15" s="59">
        <f t="shared" si="14"/>
        <v>21.37733142037303</v>
      </c>
      <c r="T15" s="59">
        <f t="shared" si="15"/>
        <v>25.538020086083215</v>
      </c>
      <c r="U15" s="62" t="s">
        <v>2</v>
      </c>
    </row>
    <row r="16" spans="1:21" ht="26.25" customHeight="1">
      <c r="A16" s="61" t="s">
        <v>3</v>
      </c>
      <c r="B16" s="56">
        <v>305</v>
      </c>
      <c r="C16" s="25">
        <f t="shared" si="8"/>
        <v>92</v>
      </c>
      <c r="D16" s="56">
        <v>32</v>
      </c>
      <c r="E16" s="56">
        <v>44</v>
      </c>
      <c r="F16" s="56">
        <v>16</v>
      </c>
      <c r="G16" s="25">
        <f t="shared" si="9"/>
        <v>56</v>
      </c>
      <c r="H16" s="56">
        <v>40</v>
      </c>
      <c r="I16" s="56">
        <v>13</v>
      </c>
      <c r="J16" s="56">
        <v>3</v>
      </c>
      <c r="K16" s="25">
        <f t="shared" si="10"/>
        <v>107</v>
      </c>
      <c r="L16" s="56">
        <v>107</v>
      </c>
      <c r="M16" s="25">
        <f t="shared" si="11"/>
        <v>45</v>
      </c>
      <c r="N16" s="56" t="s">
        <v>0</v>
      </c>
      <c r="O16" s="56">
        <v>45</v>
      </c>
      <c r="P16" s="56">
        <v>5</v>
      </c>
      <c r="Q16" s="57">
        <f t="shared" si="12"/>
        <v>35.08196721311476</v>
      </c>
      <c r="R16" s="58">
        <f t="shared" si="13"/>
        <v>14.754098360655737</v>
      </c>
      <c r="S16" s="59">
        <f t="shared" si="14"/>
        <v>18.360655737704917</v>
      </c>
      <c r="T16" s="59">
        <f t="shared" si="15"/>
        <v>30.16393442622951</v>
      </c>
      <c r="U16" s="62" t="s">
        <v>3</v>
      </c>
    </row>
    <row r="17" spans="1:21" ht="26.25" customHeight="1">
      <c r="A17" s="55" t="s">
        <v>50</v>
      </c>
      <c r="B17" s="56">
        <v>202</v>
      </c>
      <c r="C17" s="25">
        <f t="shared" si="8"/>
        <v>61</v>
      </c>
      <c r="D17" s="56">
        <v>32</v>
      </c>
      <c r="E17" s="56">
        <v>24</v>
      </c>
      <c r="F17" s="56">
        <v>5</v>
      </c>
      <c r="G17" s="25">
        <f t="shared" si="9"/>
        <v>58</v>
      </c>
      <c r="H17" s="56">
        <v>43</v>
      </c>
      <c r="I17" s="56">
        <v>14</v>
      </c>
      <c r="J17" s="56">
        <v>1</v>
      </c>
      <c r="K17" s="25">
        <f t="shared" si="10"/>
        <v>58</v>
      </c>
      <c r="L17" s="56">
        <v>58</v>
      </c>
      <c r="M17" s="25">
        <f t="shared" si="11"/>
        <v>21</v>
      </c>
      <c r="N17" s="56" t="s">
        <v>0</v>
      </c>
      <c r="O17" s="56">
        <v>21</v>
      </c>
      <c r="P17" s="56">
        <v>4</v>
      </c>
      <c r="Q17" s="57">
        <f t="shared" si="12"/>
        <v>28.71287128712871</v>
      </c>
      <c r="R17" s="58">
        <f t="shared" si="13"/>
        <v>10.396039603960396</v>
      </c>
      <c r="S17" s="59">
        <f t="shared" si="14"/>
        <v>28.71287128712871</v>
      </c>
      <c r="T17" s="59">
        <f t="shared" si="15"/>
        <v>30.198019801980198</v>
      </c>
      <c r="U17" s="60" t="s">
        <v>50</v>
      </c>
    </row>
    <row r="18" spans="1:21" ht="26.25" customHeight="1">
      <c r="A18" s="55" t="s">
        <v>112</v>
      </c>
      <c r="B18" s="56">
        <v>9229</v>
      </c>
      <c r="C18" s="25">
        <f t="shared" si="8"/>
        <v>2148</v>
      </c>
      <c r="D18" s="56">
        <v>815</v>
      </c>
      <c r="E18" s="56">
        <v>459</v>
      </c>
      <c r="F18" s="56">
        <v>874</v>
      </c>
      <c r="G18" s="25">
        <f t="shared" si="9"/>
        <v>3432</v>
      </c>
      <c r="H18" s="56">
        <v>1961</v>
      </c>
      <c r="I18" s="56">
        <v>1459</v>
      </c>
      <c r="J18" s="56">
        <v>12</v>
      </c>
      <c r="K18" s="25">
        <f t="shared" si="10"/>
        <v>1752</v>
      </c>
      <c r="L18" s="56">
        <v>1752</v>
      </c>
      <c r="M18" s="25">
        <f t="shared" si="11"/>
        <v>1792</v>
      </c>
      <c r="N18" s="56">
        <v>7</v>
      </c>
      <c r="O18" s="56">
        <v>1785</v>
      </c>
      <c r="P18" s="56">
        <v>105</v>
      </c>
      <c r="Q18" s="57">
        <f aca="true" t="shared" si="16" ref="Q18:Q23">K18/B18*100</f>
        <v>18.983638530718387</v>
      </c>
      <c r="R18" s="58">
        <f aca="true" t="shared" si="17" ref="R18:R23">M18/B18*100</f>
        <v>19.41705493552931</v>
      </c>
      <c r="S18" s="59">
        <f aca="true" t="shared" si="18" ref="S18:S23">G18/B18*100</f>
        <v>37.18712753277711</v>
      </c>
      <c r="T18" s="58">
        <f aca="true" t="shared" si="19" ref="T18:T23">C18/B18*100</f>
        <v>23.274460938346518</v>
      </c>
      <c r="U18" s="60" t="s">
        <v>109</v>
      </c>
    </row>
    <row r="19" spans="1:21" ht="26.25" customHeight="1">
      <c r="A19" s="61" t="s">
        <v>48</v>
      </c>
      <c r="B19" s="56">
        <v>3784</v>
      </c>
      <c r="C19" s="31">
        <f t="shared" si="8"/>
        <v>846</v>
      </c>
      <c r="D19" s="56">
        <v>311</v>
      </c>
      <c r="E19" s="56">
        <v>127</v>
      </c>
      <c r="F19" s="56">
        <v>408</v>
      </c>
      <c r="G19" s="31">
        <f t="shared" si="9"/>
        <v>1426</v>
      </c>
      <c r="H19" s="56">
        <v>634</v>
      </c>
      <c r="I19" s="56">
        <v>783</v>
      </c>
      <c r="J19" s="56">
        <v>9</v>
      </c>
      <c r="K19" s="31">
        <f t="shared" si="10"/>
        <v>464</v>
      </c>
      <c r="L19" s="56">
        <v>464</v>
      </c>
      <c r="M19" s="31">
        <f t="shared" si="11"/>
        <v>1010</v>
      </c>
      <c r="N19" s="56">
        <v>6</v>
      </c>
      <c r="O19" s="56">
        <v>1004</v>
      </c>
      <c r="P19" s="56">
        <v>38</v>
      </c>
      <c r="Q19" s="57">
        <f t="shared" si="16"/>
        <v>12.26215644820296</v>
      </c>
      <c r="R19" s="58">
        <f t="shared" si="17"/>
        <v>26.691331923890065</v>
      </c>
      <c r="S19" s="59">
        <f t="shared" si="18"/>
        <v>37.684989429175474</v>
      </c>
      <c r="T19" s="59">
        <f t="shared" si="19"/>
        <v>22.357293868921776</v>
      </c>
      <c r="U19" s="62" t="s">
        <v>48</v>
      </c>
    </row>
    <row r="20" spans="1:21" ht="26.25" customHeight="1">
      <c r="A20" s="61" t="s">
        <v>49</v>
      </c>
      <c r="B20" s="56">
        <v>2714</v>
      </c>
      <c r="C20" s="31">
        <f t="shared" si="8"/>
        <v>662</v>
      </c>
      <c r="D20" s="56">
        <v>246</v>
      </c>
      <c r="E20" s="56">
        <v>143</v>
      </c>
      <c r="F20" s="56">
        <v>273</v>
      </c>
      <c r="G20" s="31">
        <f t="shared" si="9"/>
        <v>977</v>
      </c>
      <c r="H20" s="56">
        <v>590</v>
      </c>
      <c r="I20" s="56">
        <v>384</v>
      </c>
      <c r="J20" s="56">
        <v>3</v>
      </c>
      <c r="K20" s="31">
        <f t="shared" si="10"/>
        <v>574</v>
      </c>
      <c r="L20" s="56">
        <v>574</v>
      </c>
      <c r="M20" s="31">
        <f t="shared" si="11"/>
        <v>463</v>
      </c>
      <c r="N20" s="56">
        <v>1</v>
      </c>
      <c r="O20" s="56">
        <v>462</v>
      </c>
      <c r="P20" s="56">
        <v>38</v>
      </c>
      <c r="Q20" s="57">
        <f t="shared" si="16"/>
        <v>21.149594694178333</v>
      </c>
      <c r="R20" s="58">
        <f t="shared" si="17"/>
        <v>17.05969049373618</v>
      </c>
      <c r="S20" s="59">
        <f t="shared" si="18"/>
        <v>35.998526160648495</v>
      </c>
      <c r="T20" s="59">
        <f t="shared" si="19"/>
        <v>24.392041267501842</v>
      </c>
      <c r="U20" s="62" t="s">
        <v>49</v>
      </c>
    </row>
    <row r="21" spans="1:21" ht="26.25" customHeight="1">
      <c r="A21" s="61" t="s">
        <v>2</v>
      </c>
      <c r="B21" s="56">
        <v>1770</v>
      </c>
      <c r="C21" s="31">
        <f t="shared" si="8"/>
        <v>436</v>
      </c>
      <c r="D21" s="56">
        <v>164</v>
      </c>
      <c r="E21" s="56">
        <v>123</v>
      </c>
      <c r="F21" s="56">
        <v>149</v>
      </c>
      <c r="G21" s="31">
        <f t="shared" si="9"/>
        <v>639</v>
      </c>
      <c r="H21" s="56">
        <v>440</v>
      </c>
      <c r="I21" s="56">
        <v>199</v>
      </c>
      <c r="J21" s="56" t="s">
        <v>0</v>
      </c>
      <c r="K21" s="31">
        <f t="shared" si="10"/>
        <v>453</v>
      </c>
      <c r="L21" s="56">
        <v>453</v>
      </c>
      <c r="M21" s="31">
        <f t="shared" si="11"/>
        <v>227</v>
      </c>
      <c r="N21" s="56" t="s">
        <v>0</v>
      </c>
      <c r="O21" s="56">
        <v>227</v>
      </c>
      <c r="P21" s="56">
        <v>15</v>
      </c>
      <c r="Q21" s="57">
        <f t="shared" si="16"/>
        <v>25.593220338983052</v>
      </c>
      <c r="R21" s="58">
        <f t="shared" si="17"/>
        <v>12.824858757062147</v>
      </c>
      <c r="S21" s="59">
        <f t="shared" si="18"/>
        <v>36.10169491525424</v>
      </c>
      <c r="T21" s="59">
        <f t="shared" si="19"/>
        <v>24.63276836158192</v>
      </c>
      <c r="U21" s="62" t="s">
        <v>2</v>
      </c>
    </row>
    <row r="22" spans="1:21" ht="26.25" customHeight="1">
      <c r="A22" s="61" t="s">
        <v>3</v>
      </c>
      <c r="B22" s="56">
        <v>697</v>
      </c>
      <c r="C22" s="31">
        <f t="shared" si="8"/>
        <v>139</v>
      </c>
      <c r="D22" s="56">
        <v>67</v>
      </c>
      <c r="E22" s="56">
        <v>38</v>
      </c>
      <c r="F22" s="56">
        <v>34</v>
      </c>
      <c r="G22" s="31">
        <f t="shared" si="9"/>
        <v>275</v>
      </c>
      <c r="H22" s="56">
        <v>212</v>
      </c>
      <c r="I22" s="56">
        <v>63</v>
      </c>
      <c r="J22" s="56" t="s">
        <v>0</v>
      </c>
      <c r="K22" s="31">
        <f t="shared" si="10"/>
        <v>202</v>
      </c>
      <c r="L22" s="56">
        <v>202</v>
      </c>
      <c r="M22" s="31">
        <f t="shared" si="11"/>
        <v>72</v>
      </c>
      <c r="N22" s="56" t="s">
        <v>0</v>
      </c>
      <c r="O22" s="56">
        <v>72</v>
      </c>
      <c r="P22" s="56">
        <v>9</v>
      </c>
      <c r="Q22" s="57">
        <f t="shared" si="16"/>
        <v>28.98134863701578</v>
      </c>
      <c r="R22" s="58">
        <f t="shared" si="17"/>
        <v>10.329985652797705</v>
      </c>
      <c r="S22" s="59">
        <f t="shared" si="18"/>
        <v>39.45480631276901</v>
      </c>
      <c r="T22" s="59">
        <f t="shared" si="19"/>
        <v>19.94261119081779</v>
      </c>
      <c r="U22" s="62" t="s">
        <v>3</v>
      </c>
    </row>
    <row r="23" spans="1:21" ht="26.25" customHeight="1">
      <c r="A23" s="63" t="s">
        <v>50</v>
      </c>
      <c r="B23" s="64">
        <v>264</v>
      </c>
      <c r="C23" s="22">
        <f t="shared" si="8"/>
        <v>65</v>
      </c>
      <c r="D23" s="64">
        <v>27</v>
      </c>
      <c r="E23" s="64">
        <v>28</v>
      </c>
      <c r="F23" s="64">
        <v>10</v>
      </c>
      <c r="G23" s="22">
        <f t="shared" si="9"/>
        <v>115</v>
      </c>
      <c r="H23" s="64">
        <v>85</v>
      </c>
      <c r="I23" s="64">
        <v>30</v>
      </c>
      <c r="J23" s="64" t="s">
        <v>0</v>
      </c>
      <c r="K23" s="22">
        <f t="shared" si="10"/>
        <v>59</v>
      </c>
      <c r="L23" s="64">
        <v>59</v>
      </c>
      <c r="M23" s="22">
        <f t="shared" si="11"/>
        <v>20</v>
      </c>
      <c r="N23" s="64" t="s">
        <v>0</v>
      </c>
      <c r="O23" s="64">
        <v>20</v>
      </c>
      <c r="P23" s="64">
        <v>5</v>
      </c>
      <c r="Q23" s="65">
        <f t="shared" si="16"/>
        <v>22.348484848484848</v>
      </c>
      <c r="R23" s="66">
        <f t="shared" si="17"/>
        <v>7.575757575757576</v>
      </c>
      <c r="S23" s="66">
        <f t="shared" si="18"/>
        <v>43.56060606060606</v>
      </c>
      <c r="T23" s="66">
        <f t="shared" si="19"/>
        <v>24.62121212121212</v>
      </c>
      <c r="U23" s="67" t="s">
        <v>50</v>
      </c>
    </row>
    <row r="24" spans="1:21" ht="26.25" customHeight="1">
      <c r="A24" s="47" t="s">
        <v>140</v>
      </c>
      <c r="B24" s="28"/>
      <c r="Q24" s="68"/>
      <c r="R24" s="69"/>
      <c r="S24" s="70"/>
      <c r="T24" s="70"/>
      <c r="U24" s="21" t="s">
        <v>140</v>
      </c>
    </row>
    <row r="25" spans="1:21" ht="26.25" customHeight="1">
      <c r="A25" s="71" t="s">
        <v>106</v>
      </c>
      <c r="B25" s="72">
        <v>13449</v>
      </c>
      <c r="C25" s="47">
        <v>2889</v>
      </c>
      <c r="D25" s="56">
        <v>1148</v>
      </c>
      <c r="E25" s="56">
        <v>812</v>
      </c>
      <c r="F25" s="56">
        <v>929</v>
      </c>
      <c r="G25" s="47">
        <v>4105</v>
      </c>
      <c r="H25" s="56">
        <v>2459</v>
      </c>
      <c r="I25" s="56">
        <v>1479</v>
      </c>
      <c r="J25" s="56">
        <v>167</v>
      </c>
      <c r="K25" s="47">
        <v>3328</v>
      </c>
      <c r="L25" s="56">
        <v>3328</v>
      </c>
      <c r="M25" s="47">
        <v>3018</v>
      </c>
      <c r="N25" s="56">
        <v>110</v>
      </c>
      <c r="O25" s="56">
        <v>2908</v>
      </c>
      <c r="P25" s="56">
        <v>109</v>
      </c>
      <c r="Q25" s="73">
        <v>24.7</v>
      </c>
      <c r="R25" s="69">
        <v>22.4</v>
      </c>
      <c r="S25" s="69">
        <v>30.5</v>
      </c>
      <c r="T25" s="69">
        <v>21.5</v>
      </c>
      <c r="U25" s="60" t="s">
        <v>106</v>
      </c>
    </row>
    <row r="26" spans="1:21" ht="26.25" customHeight="1">
      <c r="A26" s="74" t="s">
        <v>48</v>
      </c>
      <c r="B26" s="72">
        <v>5887</v>
      </c>
      <c r="C26" s="47">
        <v>1319</v>
      </c>
      <c r="D26" s="56">
        <v>521</v>
      </c>
      <c r="E26" s="56">
        <v>300</v>
      </c>
      <c r="F26" s="56">
        <v>498</v>
      </c>
      <c r="G26" s="47">
        <v>1810</v>
      </c>
      <c r="H26" s="56">
        <v>918</v>
      </c>
      <c r="I26" s="56">
        <v>792</v>
      </c>
      <c r="J26" s="56">
        <v>100</v>
      </c>
      <c r="K26" s="47">
        <v>968</v>
      </c>
      <c r="L26" s="56">
        <v>968</v>
      </c>
      <c r="M26" s="47">
        <v>1728</v>
      </c>
      <c r="N26" s="56">
        <v>89</v>
      </c>
      <c r="O26" s="56">
        <v>1639</v>
      </c>
      <c r="P26" s="56">
        <v>62</v>
      </c>
      <c r="Q26" s="73">
        <v>16.4</v>
      </c>
      <c r="R26" s="69">
        <v>29.4</v>
      </c>
      <c r="S26" s="70">
        <v>30.7</v>
      </c>
      <c r="T26" s="70">
        <v>22.4</v>
      </c>
      <c r="U26" s="62" t="s">
        <v>48</v>
      </c>
    </row>
    <row r="27" spans="1:21" ht="26.25" customHeight="1">
      <c r="A27" s="74" t="s">
        <v>49</v>
      </c>
      <c r="B27" s="72">
        <v>4057</v>
      </c>
      <c r="C27" s="47">
        <v>870</v>
      </c>
      <c r="D27" s="56">
        <v>330</v>
      </c>
      <c r="E27" s="56">
        <v>256</v>
      </c>
      <c r="F27" s="56">
        <v>284</v>
      </c>
      <c r="G27" s="47">
        <v>1205</v>
      </c>
      <c r="H27" s="56">
        <v>732</v>
      </c>
      <c r="I27" s="56">
        <v>423</v>
      </c>
      <c r="J27" s="56">
        <v>50</v>
      </c>
      <c r="K27" s="47">
        <v>1097</v>
      </c>
      <c r="L27" s="56">
        <v>1097</v>
      </c>
      <c r="M27" s="47">
        <v>860</v>
      </c>
      <c r="N27" s="56">
        <v>15</v>
      </c>
      <c r="O27" s="56">
        <v>845</v>
      </c>
      <c r="P27" s="56">
        <v>25</v>
      </c>
      <c r="Q27" s="73">
        <v>27</v>
      </c>
      <c r="R27" s="69">
        <v>21.2</v>
      </c>
      <c r="S27" s="70">
        <v>29.7</v>
      </c>
      <c r="T27" s="70">
        <v>21.4</v>
      </c>
      <c r="U27" s="62" t="s">
        <v>49</v>
      </c>
    </row>
    <row r="28" spans="1:21" ht="26.25" customHeight="1">
      <c r="A28" s="74" t="s">
        <v>2</v>
      </c>
      <c r="B28" s="72">
        <v>2166</v>
      </c>
      <c r="C28" s="47">
        <v>401</v>
      </c>
      <c r="D28" s="56">
        <v>168</v>
      </c>
      <c r="E28" s="56">
        <v>128</v>
      </c>
      <c r="F28" s="56">
        <v>105</v>
      </c>
      <c r="G28" s="47">
        <v>632</v>
      </c>
      <c r="H28" s="56">
        <v>436</v>
      </c>
      <c r="I28" s="56">
        <v>183</v>
      </c>
      <c r="J28" s="56">
        <v>13</v>
      </c>
      <c r="K28" s="47">
        <v>797</v>
      </c>
      <c r="L28" s="56">
        <v>797</v>
      </c>
      <c r="M28" s="47">
        <v>320</v>
      </c>
      <c r="N28" s="56">
        <v>6</v>
      </c>
      <c r="O28" s="56">
        <v>314</v>
      </c>
      <c r="P28" s="56">
        <v>16</v>
      </c>
      <c r="Q28" s="73">
        <v>36.8</v>
      </c>
      <c r="R28" s="69">
        <v>14.8</v>
      </c>
      <c r="S28" s="70">
        <v>29.2</v>
      </c>
      <c r="T28" s="70">
        <v>18.5</v>
      </c>
      <c r="U28" s="62" t="s">
        <v>2</v>
      </c>
    </row>
    <row r="29" spans="1:21" ht="26.25" customHeight="1">
      <c r="A29" s="74" t="s">
        <v>3</v>
      </c>
      <c r="B29" s="72">
        <v>1006</v>
      </c>
      <c r="C29" s="47">
        <v>213</v>
      </c>
      <c r="D29" s="56">
        <v>86</v>
      </c>
      <c r="E29" s="56">
        <v>98</v>
      </c>
      <c r="F29" s="56">
        <v>29</v>
      </c>
      <c r="G29" s="47">
        <v>331</v>
      </c>
      <c r="H29" s="56">
        <v>258</v>
      </c>
      <c r="I29" s="56">
        <v>69</v>
      </c>
      <c r="J29" s="56">
        <v>4</v>
      </c>
      <c r="K29" s="47">
        <v>373</v>
      </c>
      <c r="L29" s="56">
        <v>373</v>
      </c>
      <c r="M29" s="47">
        <v>85</v>
      </c>
      <c r="N29" s="56" t="s">
        <v>0</v>
      </c>
      <c r="O29" s="56">
        <v>85</v>
      </c>
      <c r="P29" s="56">
        <v>4</v>
      </c>
      <c r="Q29" s="73">
        <v>37.1</v>
      </c>
      <c r="R29" s="69">
        <v>8.4</v>
      </c>
      <c r="S29" s="70">
        <v>32.9</v>
      </c>
      <c r="T29" s="70">
        <v>21.2</v>
      </c>
      <c r="U29" s="62" t="s">
        <v>3</v>
      </c>
    </row>
    <row r="30" spans="1:21" ht="26.25" customHeight="1">
      <c r="A30" s="71" t="s">
        <v>50</v>
      </c>
      <c r="B30" s="72">
        <v>333</v>
      </c>
      <c r="C30" s="47">
        <v>86</v>
      </c>
      <c r="D30" s="56">
        <v>43</v>
      </c>
      <c r="E30" s="56">
        <v>30</v>
      </c>
      <c r="F30" s="56">
        <v>13</v>
      </c>
      <c r="G30" s="47">
        <v>127</v>
      </c>
      <c r="H30" s="56">
        <v>115</v>
      </c>
      <c r="I30" s="56">
        <v>12</v>
      </c>
      <c r="J30" s="56" t="s">
        <v>0</v>
      </c>
      <c r="K30" s="47">
        <v>93</v>
      </c>
      <c r="L30" s="56">
        <v>93</v>
      </c>
      <c r="M30" s="47">
        <v>25</v>
      </c>
      <c r="N30" s="56" t="s">
        <v>0</v>
      </c>
      <c r="O30" s="56">
        <v>25</v>
      </c>
      <c r="P30" s="56">
        <v>2</v>
      </c>
      <c r="Q30" s="73">
        <v>27.9</v>
      </c>
      <c r="R30" s="69">
        <v>7.5</v>
      </c>
      <c r="S30" s="70">
        <v>38.1</v>
      </c>
      <c r="T30" s="70">
        <v>25.8</v>
      </c>
      <c r="U30" s="60" t="s">
        <v>50</v>
      </c>
    </row>
    <row r="31" spans="1:22" ht="26.25" customHeight="1">
      <c r="A31" s="71" t="s">
        <v>110</v>
      </c>
      <c r="B31" s="72">
        <v>3938</v>
      </c>
      <c r="C31" s="47">
        <v>966</v>
      </c>
      <c r="D31" s="56">
        <v>361</v>
      </c>
      <c r="E31" s="56">
        <v>403</v>
      </c>
      <c r="F31" s="56">
        <v>202</v>
      </c>
      <c r="G31" s="56">
        <v>795</v>
      </c>
      <c r="H31" s="56">
        <v>438</v>
      </c>
      <c r="I31" s="56">
        <v>196</v>
      </c>
      <c r="J31" s="56">
        <v>161</v>
      </c>
      <c r="K31" s="47">
        <v>978</v>
      </c>
      <c r="L31" s="56">
        <v>978</v>
      </c>
      <c r="M31" s="47">
        <v>1157</v>
      </c>
      <c r="N31" s="56">
        <v>103</v>
      </c>
      <c r="O31" s="56">
        <v>1054</v>
      </c>
      <c r="P31" s="56">
        <v>42</v>
      </c>
      <c r="Q31" s="73">
        <v>24.8</v>
      </c>
      <c r="R31" s="69">
        <v>29.4</v>
      </c>
      <c r="S31" s="69">
        <v>20.2</v>
      </c>
      <c r="T31" s="69">
        <v>24.5</v>
      </c>
      <c r="U31" s="60" t="s">
        <v>111</v>
      </c>
      <c r="V31" s="3"/>
    </row>
    <row r="32" spans="1:22" ht="26.25" customHeight="1">
      <c r="A32" s="74" t="s">
        <v>48</v>
      </c>
      <c r="B32" s="72">
        <v>1822</v>
      </c>
      <c r="C32" s="17">
        <v>436</v>
      </c>
      <c r="D32" s="56">
        <v>177</v>
      </c>
      <c r="E32" s="56">
        <v>154</v>
      </c>
      <c r="F32" s="56">
        <v>105</v>
      </c>
      <c r="G32" s="56">
        <v>358</v>
      </c>
      <c r="H32" s="56">
        <v>157</v>
      </c>
      <c r="I32" s="56">
        <v>106</v>
      </c>
      <c r="J32" s="56">
        <v>95</v>
      </c>
      <c r="K32" s="47">
        <v>276</v>
      </c>
      <c r="L32" s="56">
        <v>276</v>
      </c>
      <c r="M32" s="47">
        <v>724</v>
      </c>
      <c r="N32" s="56">
        <v>83</v>
      </c>
      <c r="O32" s="56">
        <v>641</v>
      </c>
      <c r="P32" s="56">
        <v>28</v>
      </c>
      <c r="Q32" s="73">
        <v>15.1</v>
      </c>
      <c r="R32" s="69">
        <v>39.7</v>
      </c>
      <c r="S32" s="70">
        <v>19.6</v>
      </c>
      <c r="T32" s="70">
        <v>23.9</v>
      </c>
      <c r="U32" s="62" t="s">
        <v>48</v>
      </c>
      <c r="V32" s="3"/>
    </row>
    <row r="33" spans="1:22" ht="26.25" customHeight="1">
      <c r="A33" s="74" t="s">
        <v>49</v>
      </c>
      <c r="B33" s="72">
        <v>1079</v>
      </c>
      <c r="C33" s="17">
        <v>258</v>
      </c>
      <c r="D33" s="56">
        <v>89</v>
      </c>
      <c r="E33" s="56">
        <v>117</v>
      </c>
      <c r="F33" s="56">
        <v>52</v>
      </c>
      <c r="G33" s="56">
        <v>221</v>
      </c>
      <c r="H33" s="56">
        <v>126</v>
      </c>
      <c r="I33" s="56">
        <v>45</v>
      </c>
      <c r="J33" s="56">
        <v>50</v>
      </c>
      <c r="K33" s="47">
        <v>304</v>
      </c>
      <c r="L33" s="56">
        <v>304</v>
      </c>
      <c r="M33" s="47">
        <v>288</v>
      </c>
      <c r="N33" s="56">
        <v>14</v>
      </c>
      <c r="O33" s="56">
        <v>274</v>
      </c>
      <c r="P33" s="56">
        <v>8</v>
      </c>
      <c r="Q33" s="73">
        <v>28.2</v>
      </c>
      <c r="R33" s="69">
        <v>26.7</v>
      </c>
      <c r="S33" s="70">
        <v>20.5</v>
      </c>
      <c r="T33" s="70">
        <v>23.9</v>
      </c>
      <c r="U33" s="62" t="s">
        <v>49</v>
      </c>
      <c r="V33" s="3"/>
    </row>
    <row r="34" spans="1:22" ht="26.25" customHeight="1">
      <c r="A34" s="74" t="s">
        <v>2</v>
      </c>
      <c r="B34" s="72">
        <v>583</v>
      </c>
      <c r="C34" s="17">
        <v>148</v>
      </c>
      <c r="D34" s="56">
        <v>49</v>
      </c>
      <c r="E34" s="56">
        <v>69</v>
      </c>
      <c r="F34" s="56">
        <v>30</v>
      </c>
      <c r="G34" s="56">
        <v>108</v>
      </c>
      <c r="H34" s="56">
        <v>66</v>
      </c>
      <c r="I34" s="56">
        <v>30</v>
      </c>
      <c r="J34" s="56">
        <v>12</v>
      </c>
      <c r="K34" s="47">
        <v>223</v>
      </c>
      <c r="L34" s="56">
        <v>223</v>
      </c>
      <c r="M34" s="47">
        <v>98</v>
      </c>
      <c r="N34" s="56">
        <v>6</v>
      </c>
      <c r="O34" s="56">
        <v>92</v>
      </c>
      <c r="P34" s="56">
        <v>6</v>
      </c>
      <c r="Q34" s="73">
        <v>38.3</v>
      </c>
      <c r="R34" s="69">
        <v>16.8</v>
      </c>
      <c r="S34" s="70">
        <v>18.5</v>
      </c>
      <c r="T34" s="70">
        <v>25.4</v>
      </c>
      <c r="U34" s="62" t="s">
        <v>2</v>
      </c>
      <c r="V34" s="3"/>
    </row>
    <row r="35" spans="1:22" ht="26.25" customHeight="1">
      <c r="A35" s="74" t="s">
        <v>3</v>
      </c>
      <c r="B35" s="72">
        <v>314</v>
      </c>
      <c r="C35" s="17">
        <v>84</v>
      </c>
      <c r="D35" s="56">
        <v>28</v>
      </c>
      <c r="E35" s="56">
        <v>48</v>
      </c>
      <c r="F35" s="56">
        <v>8</v>
      </c>
      <c r="G35" s="56">
        <v>69</v>
      </c>
      <c r="H35" s="56">
        <v>52</v>
      </c>
      <c r="I35" s="56">
        <v>13</v>
      </c>
      <c r="J35" s="56">
        <v>4</v>
      </c>
      <c r="K35" s="47">
        <v>129</v>
      </c>
      <c r="L35" s="56">
        <v>129</v>
      </c>
      <c r="M35" s="47">
        <v>32</v>
      </c>
      <c r="N35" s="56" t="s">
        <v>0</v>
      </c>
      <c r="O35" s="56">
        <v>32</v>
      </c>
      <c r="P35" s="56" t="s">
        <v>0</v>
      </c>
      <c r="Q35" s="73">
        <v>41.1</v>
      </c>
      <c r="R35" s="69">
        <v>10.2</v>
      </c>
      <c r="S35" s="70">
        <v>22</v>
      </c>
      <c r="T35" s="70">
        <v>26.8</v>
      </c>
      <c r="U35" s="62" t="s">
        <v>3</v>
      </c>
      <c r="V35" s="3"/>
    </row>
    <row r="36" spans="1:22" ht="26.25" customHeight="1">
      <c r="A36" s="71" t="s">
        <v>50</v>
      </c>
      <c r="B36" s="72">
        <v>140</v>
      </c>
      <c r="C36" s="17">
        <v>40</v>
      </c>
      <c r="D36" s="56">
        <v>18</v>
      </c>
      <c r="E36" s="56">
        <v>15</v>
      </c>
      <c r="F36" s="56">
        <v>7</v>
      </c>
      <c r="G36" s="56">
        <v>39</v>
      </c>
      <c r="H36" s="56">
        <v>37</v>
      </c>
      <c r="I36" s="56">
        <v>2</v>
      </c>
      <c r="J36" s="56" t="s">
        <v>0</v>
      </c>
      <c r="K36" s="47">
        <v>46</v>
      </c>
      <c r="L36" s="56">
        <v>46</v>
      </c>
      <c r="M36" s="47">
        <v>15</v>
      </c>
      <c r="N36" s="56" t="s">
        <v>0</v>
      </c>
      <c r="O36" s="56">
        <v>15</v>
      </c>
      <c r="P36" s="56" t="s">
        <v>0</v>
      </c>
      <c r="Q36" s="73">
        <v>32.9</v>
      </c>
      <c r="R36" s="69">
        <v>10.7</v>
      </c>
      <c r="S36" s="70">
        <v>27.9</v>
      </c>
      <c r="T36" s="70">
        <v>28.6</v>
      </c>
      <c r="U36" s="60" t="s">
        <v>50</v>
      </c>
      <c r="V36" s="3"/>
    </row>
    <row r="37" spans="1:22" ht="26.25" customHeight="1">
      <c r="A37" s="71" t="s">
        <v>112</v>
      </c>
      <c r="B37" s="72">
        <v>9511</v>
      </c>
      <c r="C37" s="47">
        <v>1923</v>
      </c>
      <c r="D37" s="56">
        <v>787</v>
      </c>
      <c r="E37" s="56">
        <v>409</v>
      </c>
      <c r="F37" s="56">
        <v>727</v>
      </c>
      <c r="G37" s="47">
        <v>3310</v>
      </c>
      <c r="H37" s="56">
        <v>2021</v>
      </c>
      <c r="I37" s="56">
        <v>1283</v>
      </c>
      <c r="J37" s="56">
        <v>6</v>
      </c>
      <c r="K37" s="47">
        <v>2350</v>
      </c>
      <c r="L37" s="56">
        <v>2350</v>
      </c>
      <c r="M37" s="56">
        <v>1861</v>
      </c>
      <c r="N37" s="56">
        <v>7</v>
      </c>
      <c r="O37" s="56">
        <v>1854</v>
      </c>
      <c r="P37" s="56">
        <v>67</v>
      </c>
      <c r="Q37" s="73">
        <v>24.7</v>
      </c>
      <c r="R37" s="69">
        <v>19.6</v>
      </c>
      <c r="S37" s="69">
        <v>34.8</v>
      </c>
      <c r="T37" s="69">
        <v>20.2</v>
      </c>
      <c r="U37" s="60" t="s">
        <v>113</v>
      </c>
      <c r="V37" s="3"/>
    </row>
    <row r="38" spans="1:22" ht="26.25" customHeight="1">
      <c r="A38" s="74" t="s">
        <v>48</v>
      </c>
      <c r="B38" s="72">
        <v>4065</v>
      </c>
      <c r="C38" s="47">
        <v>883</v>
      </c>
      <c r="D38" s="56">
        <v>344</v>
      </c>
      <c r="E38" s="56">
        <v>146</v>
      </c>
      <c r="F38" s="56">
        <v>393</v>
      </c>
      <c r="G38" s="47">
        <v>1452</v>
      </c>
      <c r="H38" s="56">
        <v>761</v>
      </c>
      <c r="I38" s="56">
        <v>686</v>
      </c>
      <c r="J38" s="56">
        <v>5</v>
      </c>
      <c r="K38" s="47">
        <v>692</v>
      </c>
      <c r="L38" s="56">
        <v>692</v>
      </c>
      <c r="M38" s="56">
        <v>1004</v>
      </c>
      <c r="N38" s="56">
        <v>6</v>
      </c>
      <c r="O38" s="56">
        <v>998</v>
      </c>
      <c r="P38" s="56">
        <v>34</v>
      </c>
      <c r="Q38" s="73">
        <v>17</v>
      </c>
      <c r="R38" s="69">
        <v>24.7</v>
      </c>
      <c r="S38" s="70">
        <v>35.7</v>
      </c>
      <c r="T38" s="70">
        <v>21.7</v>
      </c>
      <c r="U38" s="62" t="s">
        <v>48</v>
      </c>
      <c r="V38" s="3"/>
    </row>
    <row r="39" spans="1:22" ht="26.25" customHeight="1">
      <c r="A39" s="74" t="s">
        <v>49</v>
      </c>
      <c r="B39" s="72">
        <v>2978</v>
      </c>
      <c r="C39" s="47">
        <v>612</v>
      </c>
      <c r="D39" s="56">
        <v>241</v>
      </c>
      <c r="E39" s="56">
        <v>139</v>
      </c>
      <c r="F39" s="56">
        <v>232</v>
      </c>
      <c r="G39" s="47">
        <v>984</v>
      </c>
      <c r="H39" s="56">
        <v>606</v>
      </c>
      <c r="I39" s="56">
        <v>378</v>
      </c>
      <c r="J39" s="56" t="s">
        <v>0</v>
      </c>
      <c r="K39" s="47">
        <v>793</v>
      </c>
      <c r="L39" s="56">
        <v>793</v>
      </c>
      <c r="M39" s="56">
        <v>572</v>
      </c>
      <c r="N39" s="56">
        <v>1</v>
      </c>
      <c r="O39" s="56">
        <v>571</v>
      </c>
      <c r="P39" s="56">
        <v>17</v>
      </c>
      <c r="Q39" s="73">
        <v>26.6</v>
      </c>
      <c r="R39" s="69">
        <v>19.2</v>
      </c>
      <c r="S39" s="70">
        <v>33</v>
      </c>
      <c r="T39" s="70">
        <v>20.6</v>
      </c>
      <c r="U39" s="62" t="s">
        <v>49</v>
      </c>
      <c r="V39" s="3"/>
    </row>
    <row r="40" spans="1:22" ht="26.25" customHeight="1">
      <c r="A40" s="74" t="s">
        <v>2</v>
      </c>
      <c r="B40" s="72">
        <v>1583</v>
      </c>
      <c r="C40" s="47">
        <v>253</v>
      </c>
      <c r="D40" s="56">
        <v>119</v>
      </c>
      <c r="E40" s="56">
        <v>59</v>
      </c>
      <c r="F40" s="56">
        <v>75</v>
      </c>
      <c r="G40" s="47">
        <v>524</v>
      </c>
      <c r="H40" s="56">
        <v>370</v>
      </c>
      <c r="I40" s="56">
        <v>153</v>
      </c>
      <c r="J40" s="56">
        <v>1</v>
      </c>
      <c r="K40" s="47">
        <v>574</v>
      </c>
      <c r="L40" s="56">
        <v>574</v>
      </c>
      <c r="M40" s="56">
        <v>222</v>
      </c>
      <c r="N40" s="56" t="s">
        <v>0</v>
      </c>
      <c r="O40" s="56">
        <v>222</v>
      </c>
      <c r="P40" s="56">
        <v>10</v>
      </c>
      <c r="Q40" s="73">
        <v>36.3</v>
      </c>
      <c r="R40" s="69">
        <v>14</v>
      </c>
      <c r="S40" s="70">
        <v>33.1</v>
      </c>
      <c r="T40" s="70">
        <v>16</v>
      </c>
      <c r="U40" s="62" t="s">
        <v>2</v>
      </c>
      <c r="V40" s="3"/>
    </row>
    <row r="41" spans="1:22" ht="26.25" customHeight="1">
      <c r="A41" s="74" t="s">
        <v>3</v>
      </c>
      <c r="B41" s="72">
        <v>692</v>
      </c>
      <c r="C41" s="47">
        <v>129</v>
      </c>
      <c r="D41" s="56">
        <v>58</v>
      </c>
      <c r="E41" s="56">
        <v>50</v>
      </c>
      <c r="F41" s="56">
        <v>21</v>
      </c>
      <c r="G41" s="47">
        <v>262</v>
      </c>
      <c r="H41" s="56">
        <v>206</v>
      </c>
      <c r="I41" s="56">
        <v>56</v>
      </c>
      <c r="J41" s="56" t="s">
        <v>0</v>
      </c>
      <c r="K41" s="47">
        <v>244</v>
      </c>
      <c r="L41" s="56">
        <v>244</v>
      </c>
      <c r="M41" s="56">
        <v>53</v>
      </c>
      <c r="N41" s="56" t="s">
        <v>0</v>
      </c>
      <c r="O41" s="56">
        <v>53</v>
      </c>
      <c r="P41" s="56">
        <v>4</v>
      </c>
      <c r="Q41" s="73">
        <v>35.3</v>
      </c>
      <c r="R41" s="69">
        <v>7.7</v>
      </c>
      <c r="S41" s="69">
        <v>37.9</v>
      </c>
      <c r="T41" s="69">
        <v>18.6</v>
      </c>
      <c r="U41" s="62" t="s">
        <v>3</v>
      </c>
      <c r="V41" s="3"/>
    </row>
    <row r="42" spans="1:22" ht="26.25" customHeight="1">
      <c r="A42" s="75" t="s">
        <v>50</v>
      </c>
      <c r="B42" s="76">
        <v>193</v>
      </c>
      <c r="C42" s="23">
        <v>46</v>
      </c>
      <c r="D42" s="64">
        <v>25</v>
      </c>
      <c r="E42" s="64">
        <v>15</v>
      </c>
      <c r="F42" s="64">
        <v>6</v>
      </c>
      <c r="G42" s="23">
        <v>88</v>
      </c>
      <c r="H42" s="64">
        <v>78</v>
      </c>
      <c r="I42" s="64">
        <v>10</v>
      </c>
      <c r="J42" s="64" t="s">
        <v>0</v>
      </c>
      <c r="K42" s="23">
        <v>47</v>
      </c>
      <c r="L42" s="64">
        <v>47</v>
      </c>
      <c r="M42" s="64">
        <v>10</v>
      </c>
      <c r="N42" s="64" t="s">
        <v>0</v>
      </c>
      <c r="O42" s="64">
        <v>10</v>
      </c>
      <c r="P42" s="64">
        <v>2</v>
      </c>
      <c r="Q42" s="77">
        <v>24.4</v>
      </c>
      <c r="R42" s="78">
        <v>5.2</v>
      </c>
      <c r="S42" s="78">
        <v>45.6</v>
      </c>
      <c r="T42" s="78">
        <v>23.8</v>
      </c>
      <c r="U42" s="67" t="s">
        <v>50</v>
      </c>
      <c r="V42" s="3"/>
    </row>
    <row r="43" spans="11:21" ht="13.5"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23"/>
    </row>
    <row r="44" spans="2:22" ht="13.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V44" s="3"/>
    </row>
    <row r="45" ht="13.5">
      <c r="T45" s="47"/>
    </row>
    <row r="107" ht="13.5">
      <c r="T107" s="47"/>
    </row>
    <row r="136" ht="13.5">
      <c r="T136" s="47"/>
    </row>
    <row r="198" ht="13.5">
      <c r="T198" s="47"/>
    </row>
    <row r="260" ht="13.5">
      <c r="T260" s="47"/>
    </row>
  </sheetData>
  <mergeCells count="6">
    <mergeCell ref="T2:U2"/>
    <mergeCell ref="Q3:T3"/>
    <mergeCell ref="C3:F3"/>
    <mergeCell ref="G3:J3"/>
    <mergeCell ref="K3:L3"/>
    <mergeCell ref="M3:O3"/>
  </mergeCells>
  <printOptions/>
  <pageMargins left="0.94" right="0.75" top="0.61" bottom="0.66" header="0.52" footer="0.512"/>
  <pageSetup horizontalDpi="600" verticalDpi="600" orientation="portrait" paperSize="9" scale="3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W279"/>
  <sheetViews>
    <sheetView zoomScaleSheetLayoutView="25" workbookViewId="0" topLeftCell="A1">
      <selection activeCell="A1" sqref="A1"/>
    </sheetView>
  </sheetViews>
  <sheetFormatPr defaultColWidth="9.875" defaultRowHeight="14.25" customHeight="1"/>
  <cols>
    <col min="1" max="1" width="11.375" style="114" customWidth="1"/>
    <col min="2" max="3" width="2.125" style="107" customWidth="1"/>
    <col min="4" max="4" width="13.375" style="107" customWidth="1"/>
    <col min="5" max="5" width="11.875" style="107" customWidth="1"/>
    <col min="6" max="6" width="4.00390625" style="107" customWidth="1"/>
    <col min="7" max="19" width="11.875" style="107" customWidth="1"/>
    <col min="20" max="20" width="11.50390625" style="107" customWidth="1"/>
    <col min="21" max="21" width="11.875" style="114" customWidth="1"/>
    <col min="22" max="22" width="4.25390625" style="106" customWidth="1"/>
    <col min="23" max="23" width="10.75390625" style="106" customWidth="1"/>
    <col min="24" max="16384" width="9.875" style="106" customWidth="1"/>
  </cols>
  <sheetData>
    <row r="1" spans="1:21" s="116" customFormat="1" ht="14.25" customHeight="1">
      <c r="A1" s="166" t="s">
        <v>358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14"/>
      <c r="R1" s="114"/>
      <c r="S1" s="114"/>
      <c r="T1" s="114"/>
      <c r="U1" s="114"/>
    </row>
    <row r="2" spans="16:23" s="94" customFormat="1" ht="15.75" customHeight="1">
      <c r="P2" s="92"/>
      <c r="Q2" s="92"/>
      <c r="S2" s="141" t="s">
        <v>197</v>
      </c>
      <c r="U2" s="92"/>
      <c r="V2" s="93"/>
      <c r="W2" s="93"/>
    </row>
    <row r="3" spans="1:23" s="212" customFormat="1" ht="21" customHeight="1">
      <c r="A3" s="277" t="s">
        <v>4</v>
      </c>
      <c r="B3" s="277"/>
      <c r="C3" s="277"/>
      <c r="D3" s="277"/>
      <c r="E3" s="277"/>
      <c r="F3" s="278"/>
      <c r="G3" s="275" t="s">
        <v>141</v>
      </c>
      <c r="H3" s="206"/>
      <c r="I3" s="207" t="s">
        <v>6</v>
      </c>
      <c r="J3" s="208" t="s">
        <v>7</v>
      </c>
      <c r="K3" s="209"/>
      <c r="L3" s="208"/>
      <c r="M3" s="208" t="s">
        <v>142</v>
      </c>
      <c r="N3" s="210"/>
      <c r="O3" s="207"/>
      <c r="P3" s="208" t="s">
        <v>8</v>
      </c>
      <c r="Q3" s="208" t="s">
        <v>9</v>
      </c>
      <c r="R3" s="208"/>
      <c r="S3" s="207"/>
      <c r="T3" s="275" t="s">
        <v>10</v>
      </c>
      <c r="U3" s="273" t="s">
        <v>11</v>
      </c>
      <c r="V3" s="211"/>
      <c r="W3" s="211"/>
    </row>
    <row r="4" spans="1:23" s="212" customFormat="1" ht="38.25" customHeight="1">
      <c r="A4" s="279"/>
      <c r="B4" s="279"/>
      <c r="C4" s="279"/>
      <c r="D4" s="279"/>
      <c r="E4" s="279"/>
      <c r="F4" s="280"/>
      <c r="G4" s="276"/>
      <c r="H4" s="198" t="s">
        <v>5</v>
      </c>
      <c r="I4" s="214" t="s">
        <v>255</v>
      </c>
      <c r="J4" s="214" t="s">
        <v>256</v>
      </c>
      <c r="K4" s="214" t="s">
        <v>254</v>
      </c>
      <c r="L4" s="215" t="s">
        <v>5</v>
      </c>
      <c r="M4" s="216" t="s">
        <v>257</v>
      </c>
      <c r="N4" s="213" t="s">
        <v>258</v>
      </c>
      <c r="O4" s="198" t="s">
        <v>5</v>
      </c>
      <c r="P4" s="214" t="s">
        <v>259</v>
      </c>
      <c r="Q4" s="214" t="s">
        <v>260</v>
      </c>
      <c r="R4" s="214" t="s">
        <v>261</v>
      </c>
      <c r="S4" s="217" t="s">
        <v>262</v>
      </c>
      <c r="T4" s="276"/>
      <c r="U4" s="274"/>
      <c r="V4" s="211"/>
      <c r="W4" s="211"/>
    </row>
    <row r="5" spans="1:23" s="98" customFormat="1" ht="20.25" customHeight="1">
      <c r="A5" s="92" t="s">
        <v>143</v>
      </c>
      <c r="B5" s="92"/>
      <c r="C5" s="92"/>
      <c r="D5" s="92"/>
      <c r="E5" s="92"/>
      <c r="F5" s="96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34"/>
      <c r="U5" s="151"/>
      <c r="V5" s="97"/>
      <c r="W5" s="97"/>
    </row>
    <row r="6" spans="1:23" s="98" customFormat="1" ht="20.25" customHeight="1">
      <c r="A6" s="43" t="s">
        <v>12</v>
      </c>
      <c r="B6" s="43"/>
      <c r="C6" s="43"/>
      <c r="D6" s="43"/>
      <c r="E6" s="43"/>
      <c r="F6" s="99" t="s">
        <v>144</v>
      </c>
      <c r="G6" s="100">
        <v>1428326</v>
      </c>
      <c r="H6" s="100">
        <v>75928</v>
      </c>
      <c r="I6" s="100">
        <v>9074</v>
      </c>
      <c r="J6" s="100">
        <v>28996</v>
      </c>
      <c r="K6" s="100">
        <v>37858</v>
      </c>
      <c r="L6" s="100">
        <v>248288</v>
      </c>
      <c r="M6" s="100">
        <v>159525</v>
      </c>
      <c r="N6" s="100">
        <v>88763</v>
      </c>
      <c r="O6" s="100">
        <v>1082575</v>
      </c>
      <c r="P6" s="100">
        <v>80084</v>
      </c>
      <c r="Q6" s="100">
        <v>612604</v>
      </c>
      <c r="R6" s="100">
        <v>219385</v>
      </c>
      <c r="S6" s="100">
        <v>170502</v>
      </c>
      <c r="T6" s="145">
        <v>42.1</v>
      </c>
      <c r="U6" s="152">
        <v>59177102</v>
      </c>
      <c r="V6" s="97"/>
      <c r="W6" s="97"/>
    </row>
    <row r="7" spans="1:23" s="98" customFormat="1" ht="20.25" customHeight="1">
      <c r="A7" s="43"/>
      <c r="B7" s="43" t="s">
        <v>13</v>
      </c>
      <c r="C7" s="101"/>
      <c r="D7" s="271" t="s">
        <v>145</v>
      </c>
      <c r="E7" s="271"/>
      <c r="F7" s="99"/>
      <c r="G7" s="100">
        <v>193049</v>
      </c>
      <c r="H7" s="100">
        <v>11099</v>
      </c>
      <c r="I7" s="100">
        <v>2281</v>
      </c>
      <c r="J7" s="100">
        <v>4407</v>
      </c>
      <c r="K7" s="100">
        <v>4411</v>
      </c>
      <c r="L7" s="100">
        <v>23639</v>
      </c>
      <c r="M7" s="100">
        <v>14039</v>
      </c>
      <c r="N7" s="100">
        <v>9600</v>
      </c>
      <c r="O7" s="100">
        <v>155087</v>
      </c>
      <c r="P7" s="100">
        <v>9096</v>
      </c>
      <c r="Q7" s="100">
        <v>90420</v>
      </c>
      <c r="R7" s="100">
        <v>33071</v>
      </c>
      <c r="S7" s="100">
        <v>22500</v>
      </c>
      <c r="T7" s="145">
        <v>42.9</v>
      </c>
      <c r="U7" s="152">
        <v>8139166</v>
      </c>
      <c r="V7" s="97"/>
      <c r="W7" s="97"/>
    </row>
    <row r="8" spans="1:23" s="98" customFormat="1" ht="20.25" customHeight="1">
      <c r="A8" s="43"/>
      <c r="B8" s="43" t="s">
        <v>15</v>
      </c>
      <c r="C8" s="101"/>
      <c r="D8" s="271" t="s">
        <v>146</v>
      </c>
      <c r="E8" s="271"/>
      <c r="F8" s="99"/>
      <c r="G8" s="100">
        <v>41217</v>
      </c>
      <c r="H8" s="100">
        <v>1462</v>
      </c>
      <c r="I8" s="100">
        <v>234</v>
      </c>
      <c r="J8" s="100">
        <v>569</v>
      </c>
      <c r="K8" s="100">
        <v>659</v>
      </c>
      <c r="L8" s="100">
        <v>3312</v>
      </c>
      <c r="M8" s="100">
        <v>1827</v>
      </c>
      <c r="N8" s="100">
        <v>1485</v>
      </c>
      <c r="O8" s="100">
        <v>35657</v>
      </c>
      <c r="P8" s="100">
        <v>1880</v>
      </c>
      <c r="Q8" s="100">
        <v>20222</v>
      </c>
      <c r="R8" s="100">
        <v>7137</v>
      </c>
      <c r="S8" s="100">
        <v>6418</v>
      </c>
      <c r="T8" s="145">
        <v>45.4</v>
      </c>
      <c r="U8" s="152">
        <v>1836488</v>
      </c>
      <c r="V8" s="97"/>
      <c r="W8" s="97"/>
    </row>
    <row r="9" spans="1:23" s="98" customFormat="1" ht="20.25" customHeight="1">
      <c r="A9" s="43"/>
      <c r="B9" s="43" t="s">
        <v>17</v>
      </c>
      <c r="C9" s="101"/>
      <c r="D9" s="271" t="s">
        <v>147</v>
      </c>
      <c r="E9" s="271"/>
      <c r="F9" s="99"/>
      <c r="G9" s="100">
        <v>272943</v>
      </c>
      <c r="H9" s="100">
        <v>15370</v>
      </c>
      <c r="I9" s="100">
        <v>1932</v>
      </c>
      <c r="J9" s="100">
        <v>6105</v>
      </c>
      <c r="K9" s="100">
        <v>7333</v>
      </c>
      <c r="L9" s="100">
        <v>51615</v>
      </c>
      <c r="M9" s="100">
        <v>34113</v>
      </c>
      <c r="N9" s="100">
        <v>17502</v>
      </c>
      <c r="O9" s="100">
        <v>203093</v>
      </c>
      <c r="P9" s="100">
        <v>20498</v>
      </c>
      <c r="Q9" s="100">
        <v>133072</v>
      </c>
      <c r="R9" s="100">
        <v>32375</v>
      </c>
      <c r="S9" s="100">
        <v>17148</v>
      </c>
      <c r="T9" s="145">
        <v>39.3</v>
      </c>
      <c r="U9" s="152">
        <v>10617423</v>
      </c>
      <c r="V9" s="97"/>
      <c r="W9" s="97"/>
    </row>
    <row r="10" spans="1:23" s="98" customFormat="1" ht="20.25" customHeight="1">
      <c r="A10" s="43"/>
      <c r="B10" s="43" t="s">
        <v>19</v>
      </c>
      <c r="C10" s="101"/>
      <c r="D10" s="271" t="s">
        <v>148</v>
      </c>
      <c r="E10" s="271"/>
      <c r="F10" s="99"/>
      <c r="G10" s="100">
        <v>216980</v>
      </c>
      <c r="H10" s="100">
        <v>9234</v>
      </c>
      <c r="I10" s="100">
        <v>868</v>
      </c>
      <c r="J10" s="100">
        <v>3531</v>
      </c>
      <c r="K10" s="100">
        <v>4835</v>
      </c>
      <c r="L10" s="100">
        <v>30756</v>
      </c>
      <c r="M10" s="100">
        <v>20063</v>
      </c>
      <c r="N10" s="100">
        <v>10693</v>
      </c>
      <c r="O10" s="100">
        <v>174698</v>
      </c>
      <c r="P10" s="100">
        <v>10641</v>
      </c>
      <c r="Q10" s="100">
        <v>79074</v>
      </c>
      <c r="R10" s="100">
        <v>40384</v>
      </c>
      <c r="S10" s="100">
        <v>44599</v>
      </c>
      <c r="T10" s="145">
        <v>45.7</v>
      </c>
      <c r="U10" s="152">
        <v>9812634</v>
      </c>
      <c r="V10" s="97"/>
      <c r="W10" s="97"/>
    </row>
    <row r="11" spans="1:23" s="98" customFormat="1" ht="20.25" customHeight="1">
      <c r="A11" s="43"/>
      <c r="B11" s="43" t="s">
        <v>21</v>
      </c>
      <c r="C11" s="101"/>
      <c r="D11" s="271" t="s">
        <v>22</v>
      </c>
      <c r="E11" s="271"/>
      <c r="F11" s="99"/>
      <c r="G11" s="100">
        <v>120165</v>
      </c>
      <c r="H11" s="100">
        <v>10414</v>
      </c>
      <c r="I11" s="100">
        <v>983</v>
      </c>
      <c r="J11" s="100">
        <v>3808</v>
      </c>
      <c r="K11" s="100">
        <v>5623</v>
      </c>
      <c r="L11" s="100">
        <v>33979</v>
      </c>
      <c r="M11" s="100">
        <v>23576</v>
      </c>
      <c r="N11" s="100">
        <v>10403</v>
      </c>
      <c r="O11" s="100">
        <v>74151</v>
      </c>
      <c r="P11" s="100">
        <v>7236</v>
      </c>
      <c r="Q11" s="100">
        <v>36340</v>
      </c>
      <c r="R11" s="100">
        <v>13527</v>
      </c>
      <c r="S11" s="100">
        <v>17048</v>
      </c>
      <c r="T11" s="145">
        <v>39.2</v>
      </c>
      <c r="U11" s="152">
        <v>4641053</v>
      </c>
      <c r="V11" s="97"/>
      <c r="W11" s="97"/>
    </row>
    <row r="12" spans="1:23" s="98" customFormat="1" ht="20.25" customHeight="1">
      <c r="A12" s="43"/>
      <c r="B12" s="43" t="s">
        <v>23</v>
      </c>
      <c r="C12" s="101"/>
      <c r="D12" s="271" t="s">
        <v>24</v>
      </c>
      <c r="E12" s="271"/>
      <c r="F12" s="99"/>
      <c r="G12" s="100">
        <v>27760</v>
      </c>
      <c r="H12" s="100">
        <v>391</v>
      </c>
      <c r="I12" s="100">
        <v>21</v>
      </c>
      <c r="J12" s="100">
        <v>200</v>
      </c>
      <c r="K12" s="100">
        <v>170</v>
      </c>
      <c r="L12" s="100">
        <v>2762</v>
      </c>
      <c r="M12" s="100">
        <v>1449</v>
      </c>
      <c r="N12" s="100">
        <v>1313</v>
      </c>
      <c r="O12" s="100">
        <v>24345</v>
      </c>
      <c r="P12" s="100">
        <v>820</v>
      </c>
      <c r="Q12" s="100">
        <v>15631</v>
      </c>
      <c r="R12" s="100">
        <v>4350</v>
      </c>
      <c r="S12" s="100">
        <v>3544</v>
      </c>
      <c r="T12" s="145">
        <v>45.5</v>
      </c>
      <c r="U12" s="152">
        <v>1250153</v>
      </c>
      <c r="V12" s="97"/>
      <c r="W12" s="97"/>
    </row>
    <row r="13" spans="1:23" s="98" customFormat="1" ht="20.25" customHeight="1">
      <c r="A13" s="43"/>
      <c r="B13" s="43" t="s">
        <v>25</v>
      </c>
      <c r="C13" s="101"/>
      <c r="D13" s="271" t="s">
        <v>26</v>
      </c>
      <c r="E13" s="271"/>
      <c r="F13" s="99"/>
      <c r="G13" s="100">
        <v>65671</v>
      </c>
      <c r="H13" s="100">
        <v>8928</v>
      </c>
      <c r="I13" s="100">
        <v>798</v>
      </c>
      <c r="J13" s="100">
        <v>2608</v>
      </c>
      <c r="K13" s="100">
        <v>5522</v>
      </c>
      <c r="L13" s="100">
        <v>24697</v>
      </c>
      <c r="M13" s="100">
        <v>16028</v>
      </c>
      <c r="N13" s="100">
        <v>8669</v>
      </c>
      <c r="O13" s="100">
        <v>30353</v>
      </c>
      <c r="P13" s="100">
        <v>4943</v>
      </c>
      <c r="Q13" s="100">
        <v>12751</v>
      </c>
      <c r="R13" s="100">
        <v>7986</v>
      </c>
      <c r="S13" s="100">
        <v>4673</v>
      </c>
      <c r="T13" s="145">
        <v>33.4</v>
      </c>
      <c r="U13" s="152">
        <v>2136842</v>
      </c>
      <c r="V13" s="97"/>
      <c r="W13" s="97"/>
    </row>
    <row r="14" spans="1:23" s="98" customFormat="1" ht="20.25" customHeight="1">
      <c r="A14" s="43"/>
      <c r="B14" s="43" t="s">
        <v>27</v>
      </c>
      <c r="C14" s="101"/>
      <c r="D14" s="271" t="s">
        <v>28</v>
      </c>
      <c r="E14" s="271"/>
      <c r="F14" s="99"/>
      <c r="G14" s="100">
        <v>53203</v>
      </c>
      <c r="H14" s="100">
        <v>848</v>
      </c>
      <c r="I14" s="100">
        <v>47</v>
      </c>
      <c r="J14" s="100">
        <v>366</v>
      </c>
      <c r="K14" s="100">
        <v>435</v>
      </c>
      <c r="L14" s="100">
        <v>4289</v>
      </c>
      <c r="M14" s="100">
        <v>2388</v>
      </c>
      <c r="N14" s="100">
        <v>1901</v>
      </c>
      <c r="O14" s="100">
        <v>47264</v>
      </c>
      <c r="P14" s="100">
        <v>1639</v>
      </c>
      <c r="Q14" s="100">
        <v>22566</v>
      </c>
      <c r="R14" s="100">
        <v>11157</v>
      </c>
      <c r="S14" s="100">
        <v>11902</v>
      </c>
      <c r="T14" s="145">
        <v>49.2</v>
      </c>
      <c r="U14" s="152">
        <v>2580017</v>
      </c>
      <c r="V14" s="97"/>
      <c r="W14" s="97"/>
    </row>
    <row r="15" spans="1:23" s="98" customFormat="1" ht="20.25" customHeight="1">
      <c r="A15" s="43"/>
      <c r="B15" s="43" t="s">
        <v>29</v>
      </c>
      <c r="C15" s="43"/>
      <c r="D15" s="271" t="s">
        <v>30</v>
      </c>
      <c r="E15" s="271"/>
      <c r="F15" s="99"/>
      <c r="G15" s="100">
        <v>421917</v>
      </c>
      <c r="H15" s="100">
        <v>16340</v>
      </c>
      <c r="I15" s="100">
        <v>1679</v>
      </c>
      <c r="J15" s="100">
        <v>6639</v>
      </c>
      <c r="K15" s="100">
        <v>8022</v>
      </c>
      <c r="L15" s="100">
        <v>69655</v>
      </c>
      <c r="M15" s="100">
        <v>43526</v>
      </c>
      <c r="N15" s="100">
        <v>26129</v>
      </c>
      <c r="O15" s="100">
        <v>329887</v>
      </c>
      <c r="P15" s="100">
        <v>22645</v>
      </c>
      <c r="Q15" s="100">
        <v>197762</v>
      </c>
      <c r="R15" s="100">
        <v>67867</v>
      </c>
      <c r="S15" s="100">
        <v>41613</v>
      </c>
      <c r="T15" s="145">
        <v>42.5</v>
      </c>
      <c r="U15" s="152">
        <v>17682647</v>
      </c>
      <c r="V15" s="97"/>
      <c r="W15" s="97"/>
    </row>
    <row r="16" spans="1:23" s="98" customFormat="1" ht="20.25" customHeight="1">
      <c r="A16" s="102"/>
      <c r="B16" s="102" t="s">
        <v>31</v>
      </c>
      <c r="C16" s="102"/>
      <c r="D16" s="272" t="s">
        <v>149</v>
      </c>
      <c r="E16" s="272"/>
      <c r="F16" s="103"/>
      <c r="G16" s="104">
        <v>15421</v>
      </c>
      <c r="H16" s="104">
        <v>1842</v>
      </c>
      <c r="I16" s="104">
        <v>231</v>
      </c>
      <c r="J16" s="104">
        <v>763</v>
      </c>
      <c r="K16" s="104">
        <v>848</v>
      </c>
      <c r="L16" s="104">
        <v>3584</v>
      </c>
      <c r="M16" s="104">
        <v>2516</v>
      </c>
      <c r="N16" s="104">
        <v>1068</v>
      </c>
      <c r="O16" s="104">
        <v>8040</v>
      </c>
      <c r="P16" s="104">
        <v>686</v>
      </c>
      <c r="Q16" s="104">
        <v>4766</v>
      </c>
      <c r="R16" s="104">
        <v>1531</v>
      </c>
      <c r="S16" s="104">
        <v>1057</v>
      </c>
      <c r="T16" s="146">
        <v>35.7</v>
      </c>
      <c r="U16" s="153">
        <v>480679</v>
      </c>
      <c r="V16" s="97"/>
      <c r="W16" s="97"/>
    </row>
    <row r="17" spans="1:23" s="98" customFormat="1" ht="20.25" customHeight="1">
      <c r="A17" s="92" t="s">
        <v>150</v>
      </c>
      <c r="B17" s="92"/>
      <c r="C17" s="92"/>
      <c r="D17" s="92"/>
      <c r="E17" s="92"/>
      <c r="F17" s="99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34"/>
      <c r="U17" s="34"/>
      <c r="V17" s="97"/>
      <c r="W17" s="97"/>
    </row>
    <row r="18" spans="1:23" s="98" customFormat="1" ht="20.25" customHeight="1">
      <c r="A18" s="43" t="s">
        <v>12</v>
      </c>
      <c r="B18" s="43"/>
      <c r="C18" s="43"/>
      <c r="D18" s="43"/>
      <c r="E18" s="43"/>
      <c r="F18" s="99" t="s">
        <v>144</v>
      </c>
      <c r="G18" s="100">
        <v>830071</v>
      </c>
      <c r="H18" s="100">
        <v>23572</v>
      </c>
      <c r="I18" s="100">
        <v>2435</v>
      </c>
      <c r="J18" s="100">
        <v>9348</v>
      </c>
      <c r="K18" s="100">
        <v>11789</v>
      </c>
      <c r="L18" s="100">
        <v>69303</v>
      </c>
      <c r="M18" s="100">
        <v>38778</v>
      </c>
      <c r="N18" s="100">
        <v>30525</v>
      </c>
      <c r="O18" s="100">
        <v>724928</v>
      </c>
      <c r="P18" s="100">
        <v>32598</v>
      </c>
      <c r="Q18" s="100">
        <v>387098</v>
      </c>
      <c r="R18" s="100">
        <v>164314</v>
      </c>
      <c r="S18" s="100">
        <v>140918</v>
      </c>
      <c r="T18" s="145">
        <v>46.6</v>
      </c>
      <c r="U18" s="152">
        <v>38102773</v>
      </c>
      <c r="V18" s="97"/>
      <c r="W18" s="97"/>
    </row>
    <row r="19" spans="1:23" ht="20.25" customHeight="1">
      <c r="A19" s="43"/>
      <c r="B19" s="43" t="s">
        <v>13</v>
      </c>
      <c r="C19" s="101"/>
      <c r="D19" s="271" t="s">
        <v>14</v>
      </c>
      <c r="E19" s="271"/>
      <c r="F19" s="99"/>
      <c r="G19" s="100">
        <v>100119</v>
      </c>
      <c r="H19" s="100">
        <v>3128</v>
      </c>
      <c r="I19" s="100">
        <v>747</v>
      </c>
      <c r="J19" s="100">
        <v>1238</v>
      </c>
      <c r="K19" s="100">
        <v>1143</v>
      </c>
      <c r="L19" s="100">
        <v>5952</v>
      </c>
      <c r="M19" s="100">
        <v>3038</v>
      </c>
      <c r="N19" s="100">
        <v>2914</v>
      </c>
      <c r="O19" s="100">
        <v>89944</v>
      </c>
      <c r="P19" s="100">
        <v>3761</v>
      </c>
      <c r="Q19" s="100">
        <v>46080</v>
      </c>
      <c r="R19" s="100">
        <v>22091</v>
      </c>
      <c r="S19" s="100">
        <v>18012</v>
      </c>
      <c r="T19" s="145">
        <v>47.2</v>
      </c>
      <c r="U19" s="152">
        <v>4675318</v>
      </c>
      <c r="V19" s="105"/>
      <c r="W19" s="105"/>
    </row>
    <row r="20" spans="1:23" ht="20.25" customHeight="1">
      <c r="A20" s="43"/>
      <c r="B20" s="43" t="s">
        <v>15</v>
      </c>
      <c r="C20" s="101"/>
      <c r="D20" s="271" t="s">
        <v>16</v>
      </c>
      <c r="E20" s="271"/>
      <c r="F20" s="99"/>
      <c r="G20" s="100">
        <v>36350</v>
      </c>
      <c r="H20" s="100">
        <v>892</v>
      </c>
      <c r="I20" s="100">
        <v>135</v>
      </c>
      <c r="J20" s="100">
        <v>376</v>
      </c>
      <c r="K20" s="100">
        <v>381</v>
      </c>
      <c r="L20" s="100">
        <v>2253</v>
      </c>
      <c r="M20" s="100">
        <v>1164</v>
      </c>
      <c r="N20" s="100">
        <v>1089</v>
      </c>
      <c r="O20" s="100">
        <v>32588</v>
      </c>
      <c r="P20" s="100">
        <v>1602</v>
      </c>
      <c r="Q20" s="100">
        <v>18334</v>
      </c>
      <c r="R20" s="100">
        <v>6620</v>
      </c>
      <c r="S20" s="100">
        <v>6032</v>
      </c>
      <c r="T20" s="145">
        <v>46.5</v>
      </c>
      <c r="U20" s="152">
        <v>1662108</v>
      </c>
      <c r="V20" s="105"/>
      <c r="W20" s="105"/>
    </row>
    <row r="21" spans="1:23" ht="20.25" customHeight="1">
      <c r="A21" s="43"/>
      <c r="B21" s="43" t="s">
        <v>17</v>
      </c>
      <c r="C21" s="101"/>
      <c r="D21" s="271" t="s">
        <v>18</v>
      </c>
      <c r="E21" s="271"/>
      <c r="F21" s="99"/>
      <c r="G21" s="100">
        <v>96168</v>
      </c>
      <c r="H21" s="100">
        <v>2373</v>
      </c>
      <c r="I21" s="100">
        <v>231</v>
      </c>
      <c r="J21" s="100">
        <v>945</v>
      </c>
      <c r="K21" s="100">
        <v>1197</v>
      </c>
      <c r="L21" s="100">
        <v>6675</v>
      </c>
      <c r="M21" s="100">
        <v>3602</v>
      </c>
      <c r="N21" s="100">
        <v>3073</v>
      </c>
      <c r="O21" s="100">
        <v>86381</v>
      </c>
      <c r="P21" s="100">
        <v>5003</v>
      </c>
      <c r="Q21" s="100">
        <v>52138</v>
      </c>
      <c r="R21" s="100">
        <v>17382</v>
      </c>
      <c r="S21" s="100">
        <v>11858</v>
      </c>
      <c r="T21" s="145">
        <v>44.7</v>
      </c>
      <c r="U21" s="152">
        <v>4269503</v>
      </c>
      <c r="V21" s="105"/>
      <c r="W21" s="105"/>
    </row>
    <row r="22" spans="1:23" ht="20.25" customHeight="1">
      <c r="A22" s="43"/>
      <c r="B22" s="43" t="s">
        <v>19</v>
      </c>
      <c r="C22" s="101"/>
      <c r="D22" s="271" t="s">
        <v>20</v>
      </c>
      <c r="E22" s="271"/>
      <c r="F22" s="99"/>
      <c r="G22" s="100">
        <v>136487</v>
      </c>
      <c r="H22" s="100">
        <v>3377</v>
      </c>
      <c r="I22" s="100">
        <v>273</v>
      </c>
      <c r="J22" s="100">
        <v>1237</v>
      </c>
      <c r="K22" s="100">
        <v>1867</v>
      </c>
      <c r="L22" s="100">
        <v>7078</v>
      </c>
      <c r="M22" s="100">
        <v>4182</v>
      </c>
      <c r="N22" s="100">
        <v>2896</v>
      </c>
      <c r="O22" s="100">
        <v>124703</v>
      </c>
      <c r="P22" s="100">
        <v>3747</v>
      </c>
      <c r="Q22" s="100">
        <v>52314</v>
      </c>
      <c r="R22" s="100">
        <v>31271</v>
      </c>
      <c r="S22" s="100">
        <v>37371</v>
      </c>
      <c r="T22" s="145">
        <v>50.4</v>
      </c>
      <c r="U22" s="152">
        <v>6807691</v>
      </c>
      <c r="V22" s="105"/>
      <c r="W22" s="105"/>
    </row>
    <row r="23" spans="1:23" ht="20.25" customHeight="1">
      <c r="A23" s="43"/>
      <c r="B23" s="43" t="s">
        <v>21</v>
      </c>
      <c r="C23" s="101"/>
      <c r="D23" s="271" t="s">
        <v>22</v>
      </c>
      <c r="E23" s="271"/>
      <c r="F23" s="99"/>
      <c r="G23" s="100">
        <v>37707</v>
      </c>
      <c r="H23" s="100">
        <v>2190</v>
      </c>
      <c r="I23" s="100">
        <v>133</v>
      </c>
      <c r="J23" s="100">
        <v>776</v>
      </c>
      <c r="K23" s="100">
        <v>1281</v>
      </c>
      <c r="L23" s="100">
        <v>5298</v>
      </c>
      <c r="M23" s="100">
        <v>3578</v>
      </c>
      <c r="N23" s="100">
        <v>1720</v>
      </c>
      <c r="O23" s="100">
        <v>29775</v>
      </c>
      <c r="P23" s="100">
        <v>1469</v>
      </c>
      <c r="Q23" s="100">
        <v>11680</v>
      </c>
      <c r="R23" s="100">
        <v>6109</v>
      </c>
      <c r="S23" s="100">
        <v>10517</v>
      </c>
      <c r="T23" s="145">
        <v>47.4</v>
      </c>
      <c r="U23" s="152">
        <v>1767544</v>
      </c>
      <c r="V23" s="105"/>
      <c r="W23" s="105"/>
    </row>
    <row r="24" spans="1:23" ht="20.25" customHeight="1">
      <c r="A24" s="43"/>
      <c r="B24" s="43" t="s">
        <v>23</v>
      </c>
      <c r="C24" s="101"/>
      <c r="D24" s="271" t="s">
        <v>24</v>
      </c>
      <c r="E24" s="271"/>
      <c r="F24" s="99"/>
      <c r="G24" s="100">
        <v>26391</v>
      </c>
      <c r="H24" s="100">
        <v>322</v>
      </c>
      <c r="I24" s="100">
        <v>13</v>
      </c>
      <c r="J24" s="100">
        <v>168</v>
      </c>
      <c r="K24" s="100">
        <v>141</v>
      </c>
      <c r="L24" s="100">
        <v>2503</v>
      </c>
      <c r="M24" s="100">
        <v>1289</v>
      </c>
      <c r="N24" s="100">
        <v>1214</v>
      </c>
      <c r="O24" s="100">
        <v>23347</v>
      </c>
      <c r="P24" s="100">
        <v>747</v>
      </c>
      <c r="Q24" s="100">
        <v>14957</v>
      </c>
      <c r="R24" s="100">
        <v>4175</v>
      </c>
      <c r="S24" s="100">
        <v>3468</v>
      </c>
      <c r="T24" s="145">
        <v>45.7</v>
      </c>
      <c r="U24" s="152">
        <v>1197046</v>
      </c>
      <c r="V24" s="105"/>
      <c r="W24" s="105"/>
    </row>
    <row r="25" spans="1:23" ht="20.25" customHeight="1">
      <c r="A25" s="43"/>
      <c r="B25" s="43" t="s">
        <v>25</v>
      </c>
      <c r="C25" s="101"/>
      <c r="D25" s="271" t="s">
        <v>26</v>
      </c>
      <c r="E25" s="271"/>
      <c r="F25" s="99"/>
      <c r="G25" s="100">
        <v>35947</v>
      </c>
      <c r="H25" s="100">
        <v>3923</v>
      </c>
      <c r="I25" s="100">
        <v>349</v>
      </c>
      <c r="J25" s="100">
        <v>1166</v>
      </c>
      <c r="K25" s="100">
        <v>2408</v>
      </c>
      <c r="L25" s="100">
        <v>12116</v>
      </c>
      <c r="M25" s="100">
        <v>7584</v>
      </c>
      <c r="N25" s="100">
        <v>4532</v>
      </c>
      <c r="O25" s="100">
        <v>18560</v>
      </c>
      <c r="P25" s="100">
        <v>2737</v>
      </c>
      <c r="Q25" s="100">
        <v>7928</v>
      </c>
      <c r="R25" s="100">
        <v>4895</v>
      </c>
      <c r="S25" s="100">
        <v>3000</v>
      </c>
      <c r="T25" s="145">
        <v>35.6</v>
      </c>
      <c r="U25" s="152">
        <v>1231887</v>
      </c>
      <c r="V25" s="105"/>
      <c r="W25" s="105"/>
    </row>
    <row r="26" spans="1:23" ht="20.25" customHeight="1">
      <c r="A26" s="43"/>
      <c r="B26" s="43" t="s">
        <v>27</v>
      </c>
      <c r="C26" s="101"/>
      <c r="D26" s="271" t="s">
        <v>28</v>
      </c>
      <c r="E26" s="271"/>
      <c r="F26" s="99"/>
      <c r="G26" s="100">
        <v>50795</v>
      </c>
      <c r="H26" s="100">
        <v>691</v>
      </c>
      <c r="I26" s="100">
        <v>30</v>
      </c>
      <c r="J26" s="100">
        <v>313</v>
      </c>
      <c r="K26" s="100">
        <v>348</v>
      </c>
      <c r="L26" s="100">
        <v>3581</v>
      </c>
      <c r="M26" s="100">
        <v>1859</v>
      </c>
      <c r="N26" s="100">
        <v>1722</v>
      </c>
      <c r="O26" s="100">
        <v>45767</v>
      </c>
      <c r="P26" s="100">
        <v>1498</v>
      </c>
      <c r="Q26" s="100">
        <v>21698</v>
      </c>
      <c r="R26" s="100">
        <v>10890</v>
      </c>
      <c r="S26" s="100">
        <v>11681</v>
      </c>
      <c r="T26" s="145">
        <v>49.8</v>
      </c>
      <c r="U26" s="152">
        <v>2490212</v>
      </c>
      <c r="V26" s="105"/>
      <c r="W26" s="105"/>
    </row>
    <row r="27" spans="1:23" ht="20.25" customHeight="1">
      <c r="A27" s="43"/>
      <c r="B27" s="43" t="s">
        <v>29</v>
      </c>
      <c r="C27" s="43"/>
      <c r="D27" s="271" t="s">
        <v>30</v>
      </c>
      <c r="E27" s="271"/>
      <c r="F27" s="99"/>
      <c r="G27" s="100">
        <v>301711</v>
      </c>
      <c r="H27" s="100">
        <v>5915</v>
      </c>
      <c r="I27" s="100">
        <v>435</v>
      </c>
      <c r="J27" s="100">
        <v>2802</v>
      </c>
      <c r="K27" s="100">
        <v>2678</v>
      </c>
      <c r="L27" s="100">
        <v>22526</v>
      </c>
      <c r="M27" s="100">
        <v>11584</v>
      </c>
      <c r="N27" s="100">
        <v>10942</v>
      </c>
      <c r="O27" s="100">
        <v>268797</v>
      </c>
      <c r="P27" s="100">
        <v>11783</v>
      </c>
      <c r="Q27" s="100">
        <v>159091</v>
      </c>
      <c r="R27" s="100">
        <v>59780</v>
      </c>
      <c r="S27" s="100">
        <v>38143</v>
      </c>
      <c r="T27" s="145">
        <v>46.1</v>
      </c>
      <c r="U27" s="152">
        <v>13716656</v>
      </c>
      <c r="V27" s="105"/>
      <c r="W27" s="105"/>
    </row>
    <row r="28" spans="1:23" ht="20.25" customHeight="1">
      <c r="A28" s="102"/>
      <c r="B28" s="102" t="s">
        <v>31</v>
      </c>
      <c r="C28" s="102"/>
      <c r="D28" s="272" t="s">
        <v>32</v>
      </c>
      <c r="E28" s="272"/>
      <c r="F28" s="103"/>
      <c r="G28" s="104">
        <v>8396</v>
      </c>
      <c r="H28" s="104">
        <v>761</v>
      </c>
      <c r="I28" s="104">
        <v>89</v>
      </c>
      <c r="J28" s="104">
        <v>327</v>
      </c>
      <c r="K28" s="104">
        <v>345</v>
      </c>
      <c r="L28" s="104">
        <v>1321</v>
      </c>
      <c r="M28" s="104">
        <v>898</v>
      </c>
      <c r="N28" s="104">
        <v>423</v>
      </c>
      <c r="O28" s="104">
        <v>5066</v>
      </c>
      <c r="P28" s="104">
        <v>251</v>
      </c>
      <c r="Q28" s="104">
        <v>2878</v>
      </c>
      <c r="R28" s="104">
        <v>1101</v>
      </c>
      <c r="S28" s="104">
        <v>836</v>
      </c>
      <c r="T28" s="146">
        <v>39.8</v>
      </c>
      <c r="U28" s="153">
        <v>284808</v>
      </c>
      <c r="V28" s="105"/>
      <c r="W28" s="105"/>
    </row>
    <row r="29" spans="1:23" ht="20.25" customHeight="1">
      <c r="A29" s="92" t="s">
        <v>151</v>
      </c>
      <c r="B29" s="92"/>
      <c r="C29" s="92"/>
      <c r="D29" s="92"/>
      <c r="E29" s="92"/>
      <c r="F29" s="99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34"/>
      <c r="U29" s="34"/>
      <c r="V29" s="97"/>
      <c r="W29" s="105"/>
    </row>
    <row r="30" spans="1:23" ht="20.25" customHeight="1">
      <c r="A30" s="43" t="s">
        <v>12</v>
      </c>
      <c r="B30" s="43"/>
      <c r="C30" s="43"/>
      <c r="D30" s="43"/>
      <c r="E30" s="43"/>
      <c r="F30" s="99" t="s">
        <v>144</v>
      </c>
      <c r="G30" s="100">
        <v>598255</v>
      </c>
      <c r="H30" s="100">
        <v>52356</v>
      </c>
      <c r="I30" s="100">
        <v>6639</v>
      </c>
      <c r="J30" s="100">
        <v>19648</v>
      </c>
      <c r="K30" s="100">
        <v>26069</v>
      </c>
      <c r="L30" s="100">
        <v>178985</v>
      </c>
      <c r="M30" s="100">
        <v>120747</v>
      </c>
      <c r="N30" s="100">
        <v>58238</v>
      </c>
      <c r="O30" s="100">
        <v>357647</v>
      </c>
      <c r="P30" s="100">
        <v>47486</v>
      </c>
      <c r="Q30" s="100">
        <v>225506</v>
      </c>
      <c r="R30" s="100">
        <v>55071</v>
      </c>
      <c r="S30" s="100">
        <v>29584</v>
      </c>
      <c r="T30" s="145">
        <v>35.8</v>
      </c>
      <c r="U30" s="152">
        <v>21074329</v>
      </c>
      <c r="V30" s="97"/>
      <c r="W30" s="105"/>
    </row>
    <row r="31" spans="1:23" ht="20.25" customHeight="1">
      <c r="A31" s="43"/>
      <c r="B31" s="43" t="s">
        <v>13</v>
      </c>
      <c r="C31" s="101"/>
      <c r="D31" s="271" t="s">
        <v>14</v>
      </c>
      <c r="E31" s="271"/>
      <c r="F31" s="99"/>
      <c r="G31" s="100">
        <v>92930</v>
      </c>
      <c r="H31" s="100">
        <v>7971</v>
      </c>
      <c r="I31" s="100">
        <v>1534</v>
      </c>
      <c r="J31" s="100">
        <v>3169</v>
      </c>
      <c r="K31" s="100">
        <v>3268</v>
      </c>
      <c r="L31" s="100">
        <v>17687</v>
      </c>
      <c r="M31" s="100">
        <v>11001</v>
      </c>
      <c r="N31" s="100">
        <v>6686</v>
      </c>
      <c r="O31" s="100">
        <v>65143</v>
      </c>
      <c r="P31" s="100">
        <v>5335</v>
      </c>
      <c r="Q31" s="100">
        <v>44340</v>
      </c>
      <c r="R31" s="100">
        <v>10980</v>
      </c>
      <c r="S31" s="100">
        <v>4488</v>
      </c>
      <c r="T31" s="145">
        <v>38.1</v>
      </c>
      <c r="U31" s="152">
        <v>3463848</v>
      </c>
      <c r="V31" s="105"/>
      <c r="W31" s="105"/>
    </row>
    <row r="32" spans="1:23" ht="20.25" customHeight="1">
      <c r="A32" s="43"/>
      <c r="B32" s="43" t="s">
        <v>15</v>
      </c>
      <c r="C32" s="101"/>
      <c r="D32" s="271" t="s">
        <v>16</v>
      </c>
      <c r="E32" s="271"/>
      <c r="F32" s="99"/>
      <c r="G32" s="100">
        <v>4867</v>
      </c>
      <c r="H32" s="100">
        <v>570</v>
      </c>
      <c r="I32" s="100">
        <v>99</v>
      </c>
      <c r="J32" s="100">
        <v>193</v>
      </c>
      <c r="K32" s="100">
        <v>278</v>
      </c>
      <c r="L32" s="100">
        <v>1059</v>
      </c>
      <c r="M32" s="100">
        <v>663</v>
      </c>
      <c r="N32" s="100">
        <v>396</v>
      </c>
      <c r="O32" s="100">
        <v>3069</v>
      </c>
      <c r="P32" s="100">
        <v>278</v>
      </c>
      <c r="Q32" s="100">
        <v>1888</v>
      </c>
      <c r="R32" s="100">
        <v>517</v>
      </c>
      <c r="S32" s="100">
        <v>386</v>
      </c>
      <c r="T32" s="145">
        <v>37.1</v>
      </c>
      <c r="U32" s="152">
        <v>174380</v>
      </c>
      <c r="V32" s="105"/>
      <c r="W32" s="105"/>
    </row>
    <row r="33" spans="1:23" ht="20.25" customHeight="1">
      <c r="A33" s="43"/>
      <c r="B33" s="43" t="s">
        <v>17</v>
      </c>
      <c r="C33" s="101"/>
      <c r="D33" s="271" t="s">
        <v>18</v>
      </c>
      <c r="E33" s="271"/>
      <c r="F33" s="99"/>
      <c r="G33" s="100">
        <v>176775</v>
      </c>
      <c r="H33" s="100">
        <v>12997</v>
      </c>
      <c r="I33" s="100">
        <v>1701</v>
      </c>
      <c r="J33" s="100">
        <v>5160</v>
      </c>
      <c r="K33" s="100">
        <v>6136</v>
      </c>
      <c r="L33" s="100">
        <v>44940</v>
      </c>
      <c r="M33" s="100">
        <v>30511</v>
      </c>
      <c r="N33" s="100">
        <v>14429</v>
      </c>
      <c r="O33" s="100">
        <v>116712</v>
      </c>
      <c r="P33" s="100">
        <v>15495</v>
      </c>
      <c r="Q33" s="100">
        <v>80934</v>
      </c>
      <c r="R33" s="100">
        <v>14993</v>
      </c>
      <c r="S33" s="100">
        <v>5290</v>
      </c>
      <c r="T33" s="145">
        <v>36.3</v>
      </c>
      <c r="U33" s="152">
        <v>6347920</v>
      </c>
      <c r="V33" s="105"/>
      <c r="W33" s="105"/>
    </row>
    <row r="34" spans="1:23" ht="20.25" customHeight="1">
      <c r="A34" s="43"/>
      <c r="B34" s="43" t="s">
        <v>19</v>
      </c>
      <c r="C34" s="101"/>
      <c r="D34" s="271" t="s">
        <v>20</v>
      </c>
      <c r="E34" s="271"/>
      <c r="F34" s="99"/>
      <c r="G34" s="100">
        <v>80493</v>
      </c>
      <c r="H34" s="100">
        <v>5857</v>
      </c>
      <c r="I34" s="100">
        <v>595</v>
      </c>
      <c r="J34" s="100">
        <v>2294</v>
      </c>
      <c r="K34" s="100">
        <v>2968</v>
      </c>
      <c r="L34" s="100">
        <v>23678</v>
      </c>
      <c r="M34" s="100">
        <v>15881</v>
      </c>
      <c r="N34" s="100">
        <v>7797</v>
      </c>
      <c r="O34" s="100">
        <v>49995</v>
      </c>
      <c r="P34" s="100">
        <v>6894</v>
      </c>
      <c r="Q34" s="100">
        <v>26760</v>
      </c>
      <c r="R34" s="100">
        <v>9113</v>
      </c>
      <c r="S34" s="100">
        <v>7228</v>
      </c>
      <c r="T34" s="145">
        <v>37.8</v>
      </c>
      <c r="U34" s="152">
        <v>3004943</v>
      </c>
      <c r="V34" s="105"/>
      <c r="W34" s="105"/>
    </row>
    <row r="35" spans="1:23" ht="20.25" customHeight="1">
      <c r="A35" s="43"/>
      <c r="B35" s="43" t="s">
        <v>21</v>
      </c>
      <c r="C35" s="101"/>
      <c r="D35" s="271" t="s">
        <v>22</v>
      </c>
      <c r="E35" s="271"/>
      <c r="F35" s="99"/>
      <c r="G35" s="100">
        <v>82458</v>
      </c>
      <c r="H35" s="100">
        <v>8224</v>
      </c>
      <c r="I35" s="100">
        <v>850</v>
      </c>
      <c r="J35" s="100">
        <v>3032</v>
      </c>
      <c r="K35" s="100">
        <v>4342</v>
      </c>
      <c r="L35" s="100">
        <v>28681</v>
      </c>
      <c r="M35" s="100">
        <v>19998</v>
      </c>
      <c r="N35" s="100">
        <v>8683</v>
      </c>
      <c r="O35" s="100">
        <v>44376</v>
      </c>
      <c r="P35" s="100">
        <v>5767</v>
      </c>
      <c r="Q35" s="100">
        <v>24660</v>
      </c>
      <c r="R35" s="100">
        <v>7418</v>
      </c>
      <c r="S35" s="100">
        <v>6531</v>
      </c>
      <c r="T35" s="145">
        <v>35.4</v>
      </c>
      <c r="U35" s="152">
        <v>2873509</v>
      </c>
      <c r="V35" s="105"/>
      <c r="W35" s="105"/>
    </row>
    <row r="36" spans="1:23" ht="20.25" customHeight="1">
      <c r="A36" s="43"/>
      <c r="B36" s="43" t="s">
        <v>23</v>
      </c>
      <c r="C36" s="101"/>
      <c r="D36" s="271" t="s">
        <v>24</v>
      </c>
      <c r="E36" s="271"/>
      <c r="F36" s="99"/>
      <c r="G36" s="100">
        <v>1369</v>
      </c>
      <c r="H36" s="100">
        <v>69</v>
      </c>
      <c r="I36" s="100">
        <v>8</v>
      </c>
      <c r="J36" s="100">
        <v>32</v>
      </c>
      <c r="K36" s="100">
        <v>29</v>
      </c>
      <c r="L36" s="100">
        <v>259</v>
      </c>
      <c r="M36" s="100">
        <v>160</v>
      </c>
      <c r="N36" s="100">
        <v>99</v>
      </c>
      <c r="O36" s="100">
        <v>998</v>
      </c>
      <c r="P36" s="100">
        <v>73</v>
      </c>
      <c r="Q36" s="100">
        <v>674</v>
      </c>
      <c r="R36" s="100">
        <v>175</v>
      </c>
      <c r="S36" s="100">
        <v>76</v>
      </c>
      <c r="T36" s="145">
        <v>40.1</v>
      </c>
      <c r="U36" s="152">
        <v>53107</v>
      </c>
      <c r="V36" s="105"/>
      <c r="W36" s="105"/>
    </row>
    <row r="37" spans="1:23" ht="20.25" customHeight="1">
      <c r="A37" s="43"/>
      <c r="B37" s="43" t="s">
        <v>25</v>
      </c>
      <c r="C37" s="101"/>
      <c r="D37" s="271" t="s">
        <v>26</v>
      </c>
      <c r="E37" s="271"/>
      <c r="F37" s="99"/>
      <c r="G37" s="100">
        <v>29724</v>
      </c>
      <c r="H37" s="100">
        <v>5005</v>
      </c>
      <c r="I37" s="100">
        <v>449</v>
      </c>
      <c r="J37" s="100">
        <v>1442</v>
      </c>
      <c r="K37" s="100">
        <v>3114</v>
      </c>
      <c r="L37" s="100">
        <v>12581</v>
      </c>
      <c r="M37" s="100">
        <v>8444</v>
      </c>
      <c r="N37" s="100">
        <v>4137</v>
      </c>
      <c r="O37" s="100">
        <v>11793</v>
      </c>
      <c r="P37" s="100">
        <v>2206</v>
      </c>
      <c r="Q37" s="100">
        <v>4823</v>
      </c>
      <c r="R37" s="100">
        <v>3091</v>
      </c>
      <c r="S37" s="100">
        <v>1673</v>
      </c>
      <c r="T37" s="145">
        <v>30.8</v>
      </c>
      <c r="U37" s="152">
        <v>904955</v>
      </c>
      <c r="V37" s="105"/>
      <c r="W37" s="105"/>
    </row>
    <row r="38" spans="1:23" ht="20.25" customHeight="1">
      <c r="A38" s="43"/>
      <c r="B38" s="43" t="s">
        <v>27</v>
      </c>
      <c r="C38" s="101"/>
      <c r="D38" s="271" t="s">
        <v>28</v>
      </c>
      <c r="E38" s="271"/>
      <c r="F38" s="99"/>
      <c r="G38" s="100">
        <v>2408</v>
      </c>
      <c r="H38" s="100">
        <v>157</v>
      </c>
      <c r="I38" s="100">
        <v>17</v>
      </c>
      <c r="J38" s="100">
        <v>53</v>
      </c>
      <c r="K38" s="100">
        <v>87</v>
      </c>
      <c r="L38" s="100">
        <v>708</v>
      </c>
      <c r="M38" s="100">
        <v>529</v>
      </c>
      <c r="N38" s="100">
        <v>179</v>
      </c>
      <c r="O38" s="100">
        <v>1497</v>
      </c>
      <c r="P38" s="100">
        <v>141</v>
      </c>
      <c r="Q38" s="100">
        <v>868</v>
      </c>
      <c r="R38" s="100">
        <v>267</v>
      </c>
      <c r="S38" s="100">
        <v>221</v>
      </c>
      <c r="T38" s="145">
        <v>38</v>
      </c>
      <c r="U38" s="152">
        <v>89805</v>
      </c>
      <c r="V38" s="105"/>
      <c r="W38" s="105"/>
    </row>
    <row r="39" spans="1:23" ht="20.25" customHeight="1">
      <c r="A39" s="43"/>
      <c r="B39" s="43" t="s">
        <v>29</v>
      </c>
      <c r="C39" s="43"/>
      <c r="D39" s="271" t="s">
        <v>30</v>
      </c>
      <c r="E39" s="271"/>
      <c r="F39" s="99"/>
      <c r="G39" s="100">
        <v>120206</v>
      </c>
      <c r="H39" s="100">
        <v>10425</v>
      </c>
      <c r="I39" s="100">
        <v>1244</v>
      </c>
      <c r="J39" s="100">
        <v>3837</v>
      </c>
      <c r="K39" s="100">
        <v>5344</v>
      </c>
      <c r="L39" s="100">
        <v>47129</v>
      </c>
      <c r="M39" s="100">
        <v>31942</v>
      </c>
      <c r="N39" s="100">
        <v>15187</v>
      </c>
      <c r="O39" s="100">
        <v>61090</v>
      </c>
      <c r="P39" s="100">
        <v>10862</v>
      </c>
      <c r="Q39" s="100">
        <v>38671</v>
      </c>
      <c r="R39" s="100">
        <v>8087</v>
      </c>
      <c r="S39" s="100">
        <v>3470</v>
      </c>
      <c r="T39" s="145">
        <v>33.4</v>
      </c>
      <c r="U39" s="152">
        <v>3965991</v>
      </c>
      <c r="V39" s="105"/>
      <c r="W39" s="105"/>
    </row>
    <row r="40" spans="1:23" ht="20.25" customHeight="1">
      <c r="A40" s="102"/>
      <c r="B40" s="102" t="s">
        <v>31</v>
      </c>
      <c r="C40" s="102"/>
      <c r="D40" s="272" t="s">
        <v>32</v>
      </c>
      <c r="E40" s="272"/>
      <c r="F40" s="103"/>
      <c r="G40" s="104">
        <v>7025</v>
      </c>
      <c r="H40" s="104">
        <v>1081</v>
      </c>
      <c r="I40" s="104">
        <v>142</v>
      </c>
      <c r="J40" s="104">
        <v>436</v>
      </c>
      <c r="K40" s="104">
        <v>503</v>
      </c>
      <c r="L40" s="104">
        <v>2263</v>
      </c>
      <c r="M40" s="104">
        <v>1618</v>
      </c>
      <c r="N40" s="104">
        <v>645</v>
      </c>
      <c r="O40" s="104">
        <v>2974</v>
      </c>
      <c r="P40" s="104">
        <v>435</v>
      </c>
      <c r="Q40" s="104">
        <v>1888</v>
      </c>
      <c r="R40" s="104">
        <v>430</v>
      </c>
      <c r="S40" s="104">
        <v>221</v>
      </c>
      <c r="T40" s="146">
        <v>31</v>
      </c>
      <c r="U40" s="153">
        <v>195871</v>
      </c>
      <c r="V40" s="105"/>
      <c r="W40" s="105"/>
    </row>
    <row r="41" spans="1:23" ht="14.25" customHeight="1">
      <c r="A41" s="43" t="s">
        <v>33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105"/>
      <c r="W41" s="105"/>
    </row>
    <row r="42" spans="1:23" ht="14.25" customHeight="1">
      <c r="A42" s="43" t="s">
        <v>34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5"/>
      <c r="W42" s="105"/>
    </row>
    <row r="43" spans="1:23" ht="14.2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105"/>
      <c r="W43" s="105"/>
    </row>
    <row r="44" spans="1:23" ht="14.2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105"/>
      <c r="W44" s="105"/>
    </row>
    <row r="45" spans="1:23" ht="1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105"/>
      <c r="W45" s="105"/>
    </row>
    <row r="62" ht="14.25" customHeight="1">
      <c r="U62" s="115"/>
    </row>
    <row r="63" ht="14.25" customHeight="1">
      <c r="T63" s="114"/>
    </row>
    <row r="64" ht="14.25" customHeight="1">
      <c r="T64" s="114"/>
    </row>
    <row r="68" spans="9:19" ht="14.25" customHeight="1">
      <c r="I68" s="94"/>
      <c r="J68" s="94"/>
      <c r="R68" s="94"/>
      <c r="S68" s="94"/>
    </row>
    <row r="119" spans="1:21" ht="14.25" customHeight="1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</row>
    <row r="126" ht="14.25" customHeight="1">
      <c r="T126" s="114"/>
    </row>
    <row r="132" spans="9:19" ht="14.25" customHeight="1">
      <c r="I132" s="94"/>
      <c r="J132" s="94"/>
      <c r="R132" s="94"/>
      <c r="S132" s="94"/>
    </row>
    <row r="142" spans="2:20" ht="14.25" customHeight="1"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</row>
    <row r="143" spans="2:20" ht="14.25" customHeight="1"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</row>
    <row r="144" spans="2:20" ht="14.25" customHeight="1"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</row>
    <row r="145" spans="11:20" ht="14.25" customHeight="1"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</row>
    <row r="146" spans="2:22" ht="14.25" customHeight="1"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V146" s="116"/>
    </row>
    <row r="155" ht="14.25" customHeight="1">
      <c r="T155" s="114"/>
    </row>
    <row r="217" ht="14.25" customHeight="1">
      <c r="T217" s="114"/>
    </row>
    <row r="279" ht="14.25" customHeight="1">
      <c r="T279" s="114"/>
    </row>
  </sheetData>
  <mergeCells count="34">
    <mergeCell ref="D21:E21"/>
    <mergeCell ref="D35:E35"/>
    <mergeCell ref="D36:E36"/>
    <mergeCell ref="D24:E24"/>
    <mergeCell ref="D25:E25"/>
    <mergeCell ref="U3:U4"/>
    <mergeCell ref="G3:G4"/>
    <mergeCell ref="T3:T4"/>
    <mergeCell ref="D19:E19"/>
    <mergeCell ref="A3:F4"/>
    <mergeCell ref="D7:E7"/>
    <mergeCell ref="D9:E9"/>
    <mergeCell ref="D10:E10"/>
    <mergeCell ref="D8:E8"/>
    <mergeCell ref="D40:E40"/>
    <mergeCell ref="D15:E15"/>
    <mergeCell ref="D16:E16"/>
    <mergeCell ref="D22:E22"/>
    <mergeCell ref="D23:E23"/>
    <mergeCell ref="D26:E26"/>
    <mergeCell ref="D27:E27"/>
    <mergeCell ref="D28:E28"/>
    <mergeCell ref="D31:E31"/>
    <mergeCell ref="D32:E32"/>
    <mergeCell ref="D39:E39"/>
    <mergeCell ref="D11:E11"/>
    <mergeCell ref="D12:E12"/>
    <mergeCell ref="D13:E13"/>
    <mergeCell ref="D14:E14"/>
    <mergeCell ref="D33:E33"/>
    <mergeCell ref="D37:E37"/>
    <mergeCell ref="D38:E38"/>
    <mergeCell ref="D34:E34"/>
    <mergeCell ref="D20:E20"/>
  </mergeCells>
  <printOptions/>
  <pageMargins left="0.5905511811023623" right="0" top="0.7874015748031497" bottom="0" header="0.5118110236220472" footer="0.5118110236220472"/>
  <pageSetup horizontalDpi="600" verticalDpi="600" orientation="portrait" pageOrder="overThenDown" paperSize="9" scale="43" r:id="rId1"/>
  <colBreaks count="1" manualBreakCount="1"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"/>
  <dimension ref="A1:AS132"/>
  <sheetViews>
    <sheetView workbookViewId="0" topLeftCell="A1">
      <selection activeCell="A1" sqref="A1"/>
    </sheetView>
  </sheetViews>
  <sheetFormatPr defaultColWidth="9.875" defaultRowHeight="14.25" customHeight="1"/>
  <cols>
    <col min="1" max="1" width="3.75390625" style="133" customWidth="1"/>
    <col min="2" max="2" width="3.00390625" style="131" customWidth="1"/>
    <col min="3" max="3" width="18.75390625" style="131" customWidth="1"/>
    <col min="4" max="4" width="4.875" style="131" customWidth="1"/>
    <col min="5" max="9" width="11.25390625" style="131" customWidth="1"/>
    <col min="10" max="10" width="11.25390625" style="133" customWidth="1"/>
    <col min="11" max="15" width="11.125" style="112" customWidth="1"/>
    <col min="16" max="16" width="11.125" style="113" customWidth="1"/>
    <col min="17" max="17" width="4.625" style="112" customWidth="1"/>
    <col min="18" max="18" width="18.75390625" style="112" customWidth="1"/>
    <col min="19" max="19" width="6.125" style="113" customWidth="1"/>
    <col min="20" max="20" width="9.875" style="113" customWidth="1"/>
    <col min="21" max="16384" width="9.875" style="112" customWidth="1"/>
  </cols>
  <sheetData>
    <row r="1" spans="1:19" ht="17.25" customHeight="1">
      <c r="A1" s="132" t="s">
        <v>351</v>
      </c>
      <c r="K1" s="131"/>
      <c r="L1" s="131"/>
      <c r="M1" s="131"/>
      <c r="N1" s="131"/>
      <c r="O1" s="131"/>
      <c r="P1" s="133"/>
      <c r="Q1" s="132"/>
      <c r="R1" s="131"/>
      <c r="S1" s="133"/>
    </row>
    <row r="2" spans="2:19" ht="17.25" customHeight="1">
      <c r="B2" s="132"/>
      <c r="K2" s="131"/>
      <c r="L2" s="131"/>
      <c r="M2" s="131"/>
      <c r="N2" s="131"/>
      <c r="O2" s="131"/>
      <c r="P2" s="133" t="s">
        <v>253</v>
      </c>
      <c r="Q2" s="132"/>
      <c r="R2" s="131"/>
      <c r="S2" s="133"/>
    </row>
    <row r="3" spans="1:45" s="110" customFormat="1" ht="17.25" customHeight="1">
      <c r="A3" s="95"/>
      <c r="B3" s="95"/>
      <c r="C3" s="95"/>
      <c r="D3" s="95"/>
      <c r="E3" s="282" t="s">
        <v>252</v>
      </c>
      <c r="F3" s="282"/>
      <c r="G3" s="282"/>
      <c r="H3" s="157"/>
      <c r="I3" s="157"/>
      <c r="J3" s="164"/>
      <c r="K3" s="281" t="s">
        <v>251</v>
      </c>
      <c r="L3" s="282"/>
      <c r="M3" s="282"/>
      <c r="N3" s="157"/>
      <c r="O3" s="157"/>
      <c r="P3" s="157"/>
      <c r="Q3" s="95"/>
      <c r="R3" s="95"/>
      <c r="S3" s="95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</row>
    <row r="4" spans="1:20" s="223" customFormat="1" ht="27" customHeight="1">
      <c r="A4" s="288" t="s">
        <v>187</v>
      </c>
      <c r="B4" s="288"/>
      <c r="C4" s="288"/>
      <c r="D4" s="289"/>
      <c r="E4" s="218"/>
      <c r="F4" s="283" t="s">
        <v>116</v>
      </c>
      <c r="G4" s="283"/>
      <c r="H4" s="283"/>
      <c r="I4" s="283"/>
      <c r="J4" s="221"/>
      <c r="K4" s="218"/>
      <c r="L4" s="283" t="s">
        <v>116</v>
      </c>
      <c r="M4" s="283"/>
      <c r="N4" s="283"/>
      <c r="O4" s="283"/>
      <c r="P4" s="219"/>
      <c r="Q4" s="273" t="s">
        <v>264</v>
      </c>
      <c r="R4" s="277"/>
      <c r="S4" s="277"/>
      <c r="T4" s="222"/>
    </row>
    <row r="5" spans="1:20" s="223" customFormat="1" ht="30" customHeight="1">
      <c r="A5" s="279"/>
      <c r="B5" s="279"/>
      <c r="C5" s="279"/>
      <c r="D5" s="280"/>
      <c r="E5" s="224" t="s">
        <v>188</v>
      </c>
      <c r="F5" s="218" t="s">
        <v>189</v>
      </c>
      <c r="G5" s="224" t="s">
        <v>190</v>
      </c>
      <c r="H5" s="224" t="s">
        <v>191</v>
      </c>
      <c r="I5" s="224" t="s">
        <v>192</v>
      </c>
      <c r="J5" s="224" t="s">
        <v>193</v>
      </c>
      <c r="K5" s="224" t="s">
        <v>188</v>
      </c>
      <c r="L5" s="218" t="s">
        <v>189</v>
      </c>
      <c r="M5" s="224" t="s">
        <v>190</v>
      </c>
      <c r="N5" s="224" t="s">
        <v>191</v>
      </c>
      <c r="O5" s="224" t="s">
        <v>192</v>
      </c>
      <c r="P5" s="218" t="s">
        <v>193</v>
      </c>
      <c r="Q5" s="274"/>
      <c r="R5" s="279"/>
      <c r="S5" s="279"/>
      <c r="T5" s="222"/>
    </row>
    <row r="6" spans="1:20" s="110" customFormat="1" ht="20.25" customHeight="1">
      <c r="A6" s="120"/>
      <c r="B6" s="120" t="s">
        <v>5</v>
      </c>
      <c r="C6" s="120"/>
      <c r="D6" s="120"/>
      <c r="E6" s="134"/>
      <c r="F6" s="135"/>
      <c r="G6" s="136"/>
      <c r="H6" s="136"/>
      <c r="I6" s="136"/>
      <c r="J6" s="183"/>
      <c r="K6" s="134"/>
      <c r="L6" s="135"/>
      <c r="M6" s="136"/>
      <c r="N6" s="136"/>
      <c r="O6" s="136"/>
      <c r="P6" s="136"/>
      <c r="Q6" s="181" t="s">
        <v>5</v>
      </c>
      <c r="R6" s="139"/>
      <c r="S6" s="139"/>
      <c r="T6" s="98"/>
    </row>
    <row r="7" spans="1:20" s="110" customFormat="1" ht="20.25" customHeight="1">
      <c r="A7" s="286" t="s">
        <v>186</v>
      </c>
      <c r="B7" s="287"/>
      <c r="C7" s="287"/>
      <c r="D7" s="43"/>
      <c r="E7" s="137">
        <v>12555</v>
      </c>
      <c r="F7" s="108">
        <v>9801</v>
      </c>
      <c r="G7" s="108">
        <v>901</v>
      </c>
      <c r="H7" s="108">
        <v>669</v>
      </c>
      <c r="I7" s="108">
        <v>714</v>
      </c>
      <c r="J7" s="179">
        <v>468</v>
      </c>
      <c r="K7" s="184">
        <v>11105</v>
      </c>
      <c r="L7" s="147">
        <v>8158</v>
      </c>
      <c r="M7" s="147">
        <v>909</v>
      </c>
      <c r="N7" s="147">
        <v>705</v>
      </c>
      <c r="O7" s="147">
        <v>759</v>
      </c>
      <c r="P7" s="147">
        <v>572</v>
      </c>
      <c r="Q7" s="290" t="s">
        <v>186</v>
      </c>
      <c r="R7" s="286"/>
      <c r="S7" s="286"/>
      <c r="T7" s="98"/>
    </row>
    <row r="8" spans="1:20" s="110" customFormat="1" ht="20.25" customHeight="1">
      <c r="A8" s="126"/>
      <c r="B8" s="271" t="s">
        <v>36</v>
      </c>
      <c r="C8" s="271"/>
      <c r="D8" s="271"/>
      <c r="E8" s="137">
        <v>1326</v>
      </c>
      <c r="F8" s="108">
        <v>1143</v>
      </c>
      <c r="G8" s="108">
        <v>63</v>
      </c>
      <c r="H8" s="108">
        <v>39</v>
      </c>
      <c r="I8" s="108">
        <v>64</v>
      </c>
      <c r="J8" s="179">
        <v>17</v>
      </c>
      <c r="K8" s="184">
        <v>1221</v>
      </c>
      <c r="L8" s="147">
        <v>1062</v>
      </c>
      <c r="M8" s="147">
        <v>51</v>
      </c>
      <c r="N8" s="147">
        <v>37</v>
      </c>
      <c r="O8" s="147">
        <v>56</v>
      </c>
      <c r="P8" s="147">
        <v>15</v>
      </c>
      <c r="Q8" s="291" t="s">
        <v>36</v>
      </c>
      <c r="R8" s="271"/>
      <c r="S8" s="271"/>
      <c r="T8" s="98"/>
    </row>
    <row r="9" spans="1:20" s="110" customFormat="1" ht="20.25" customHeight="1">
      <c r="A9" s="126"/>
      <c r="B9" s="271" t="s">
        <v>37</v>
      </c>
      <c r="C9" s="271"/>
      <c r="D9" s="271"/>
      <c r="E9" s="137">
        <v>370</v>
      </c>
      <c r="F9" s="108">
        <v>37</v>
      </c>
      <c r="G9" s="108">
        <v>273</v>
      </c>
      <c r="H9" s="108">
        <v>57</v>
      </c>
      <c r="I9" s="108" t="s">
        <v>0</v>
      </c>
      <c r="J9" s="179">
        <v>2</v>
      </c>
      <c r="K9" s="184">
        <v>562</v>
      </c>
      <c r="L9" s="147">
        <v>94</v>
      </c>
      <c r="M9" s="147">
        <v>396</v>
      </c>
      <c r="N9" s="147">
        <v>68</v>
      </c>
      <c r="O9" s="172" t="s">
        <v>0</v>
      </c>
      <c r="P9" s="147">
        <v>4</v>
      </c>
      <c r="Q9" s="291" t="s">
        <v>37</v>
      </c>
      <c r="R9" s="271"/>
      <c r="S9" s="271"/>
      <c r="T9" s="98"/>
    </row>
    <row r="10" spans="1:20" s="110" customFormat="1" ht="20.25" customHeight="1">
      <c r="A10" s="126"/>
      <c r="B10" s="271" t="s">
        <v>38</v>
      </c>
      <c r="C10" s="271"/>
      <c r="D10" s="271"/>
      <c r="E10" s="137">
        <v>1089</v>
      </c>
      <c r="F10" s="108">
        <v>830</v>
      </c>
      <c r="G10" s="108">
        <v>148</v>
      </c>
      <c r="H10" s="108">
        <v>4</v>
      </c>
      <c r="I10" s="108">
        <v>3</v>
      </c>
      <c r="J10" s="179">
        <v>104</v>
      </c>
      <c r="K10" s="184">
        <v>1092</v>
      </c>
      <c r="L10" s="147">
        <v>811</v>
      </c>
      <c r="M10" s="147">
        <v>133</v>
      </c>
      <c r="N10" s="147">
        <v>8</v>
      </c>
      <c r="O10" s="147">
        <v>1</v>
      </c>
      <c r="P10" s="147">
        <v>139</v>
      </c>
      <c r="Q10" s="291" t="s">
        <v>38</v>
      </c>
      <c r="R10" s="271"/>
      <c r="S10" s="271"/>
      <c r="T10" s="98"/>
    </row>
    <row r="11" spans="1:20" s="110" customFormat="1" ht="20.25" customHeight="1">
      <c r="A11" s="126"/>
      <c r="B11" s="271" t="s">
        <v>39</v>
      </c>
      <c r="C11" s="271"/>
      <c r="D11" s="271"/>
      <c r="E11" s="137">
        <v>1173</v>
      </c>
      <c r="F11" s="108">
        <v>607</v>
      </c>
      <c r="G11" s="108">
        <v>132</v>
      </c>
      <c r="H11" s="108">
        <v>232</v>
      </c>
      <c r="I11" s="108">
        <v>151</v>
      </c>
      <c r="J11" s="179">
        <v>51</v>
      </c>
      <c r="K11" s="184">
        <v>1268</v>
      </c>
      <c r="L11" s="147">
        <v>581</v>
      </c>
      <c r="M11" s="147">
        <v>105</v>
      </c>
      <c r="N11" s="147">
        <v>269</v>
      </c>
      <c r="O11" s="147">
        <v>233</v>
      </c>
      <c r="P11" s="147">
        <v>80</v>
      </c>
      <c r="Q11" s="291" t="s">
        <v>39</v>
      </c>
      <c r="R11" s="271"/>
      <c r="S11" s="271"/>
      <c r="T11" s="98"/>
    </row>
    <row r="12" spans="1:20" s="110" customFormat="1" ht="20.25" customHeight="1">
      <c r="A12" s="126"/>
      <c r="B12" s="271" t="s">
        <v>40</v>
      </c>
      <c r="C12" s="271"/>
      <c r="D12" s="271"/>
      <c r="E12" s="137">
        <v>1673</v>
      </c>
      <c r="F12" s="108">
        <v>1094</v>
      </c>
      <c r="G12" s="108">
        <v>74</v>
      </c>
      <c r="H12" s="108">
        <v>149</v>
      </c>
      <c r="I12" s="108">
        <v>164</v>
      </c>
      <c r="J12" s="179">
        <v>192</v>
      </c>
      <c r="K12" s="184">
        <v>1426</v>
      </c>
      <c r="L12" s="147">
        <v>863</v>
      </c>
      <c r="M12" s="147">
        <v>48</v>
      </c>
      <c r="N12" s="147">
        <v>131</v>
      </c>
      <c r="O12" s="147">
        <v>169</v>
      </c>
      <c r="P12" s="147">
        <v>214</v>
      </c>
      <c r="Q12" s="291" t="s">
        <v>40</v>
      </c>
      <c r="R12" s="271"/>
      <c r="S12" s="271"/>
      <c r="T12" s="98"/>
    </row>
    <row r="13" spans="1:20" s="110" customFormat="1" ht="20.25" customHeight="1">
      <c r="A13" s="126"/>
      <c r="B13" s="271" t="s">
        <v>41</v>
      </c>
      <c r="C13" s="271"/>
      <c r="D13" s="271"/>
      <c r="E13" s="137">
        <v>43</v>
      </c>
      <c r="F13" s="108">
        <v>43</v>
      </c>
      <c r="G13" s="108" t="s">
        <v>0</v>
      </c>
      <c r="H13" s="108" t="s">
        <v>0</v>
      </c>
      <c r="I13" s="108" t="s">
        <v>0</v>
      </c>
      <c r="J13" s="179" t="s">
        <v>0</v>
      </c>
      <c r="K13" s="184">
        <v>21</v>
      </c>
      <c r="L13" s="147">
        <v>21</v>
      </c>
      <c r="M13" s="172" t="s">
        <v>0</v>
      </c>
      <c r="N13" s="172" t="s">
        <v>0</v>
      </c>
      <c r="O13" s="172" t="s">
        <v>0</v>
      </c>
      <c r="P13" s="172" t="s">
        <v>0</v>
      </c>
      <c r="Q13" s="291" t="s">
        <v>41</v>
      </c>
      <c r="R13" s="271"/>
      <c r="S13" s="271"/>
      <c r="T13" s="98"/>
    </row>
    <row r="14" spans="1:20" s="110" customFormat="1" ht="20.25" customHeight="1">
      <c r="A14" s="126"/>
      <c r="B14" s="271" t="s">
        <v>42</v>
      </c>
      <c r="C14" s="271"/>
      <c r="D14" s="271"/>
      <c r="E14" s="137">
        <v>116</v>
      </c>
      <c r="F14" s="108">
        <v>74</v>
      </c>
      <c r="G14" s="108">
        <v>1</v>
      </c>
      <c r="H14" s="108">
        <v>9</v>
      </c>
      <c r="I14" s="108">
        <v>13</v>
      </c>
      <c r="J14" s="179">
        <v>19</v>
      </c>
      <c r="K14" s="184">
        <v>151</v>
      </c>
      <c r="L14" s="147">
        <v>106</v>
      </c>
      <c r="M14" s="147">
        <v>1</v>
      </c>
      <c r="N14" s="147">
        <v>5</v>
      </c>
      <c r="O14" s="147">
        <v>23</v>
      </c>
      <c r="P14" s="147">
        <v>16</v>
      </c>
      <c r="Q14" s="291" t="s">
        <v>42</v>
      </c>
      <c r="R14" s="271"/>
      <c r="S14" s="271"/>
      <c r="T14" s="98"/>
    </row>
    <row r="15" spans="1:20" s="110" customFormat="1" ht="20.25" customHeight="1">
      <c r="A15" s="126"/>
      <c r="B15" s="271" t="s">
        <v>43</v>
      </c>
      <c r="C15" s="271"/>
      <c r="D15" s="271"/>
      <c r="E15" s="137">
        <v>341</v>
      </c>
      <c r="F15" s="108">
        <v>270</v>
      </c>
      <c r="G15" s="108">
        <v>13</v>
      </c>
      <c r="H15" s="108">
        <v>14</v>
      </c>
      <c r="I15" s="108">
        <v>38</v>
      </c>
      <c r="J15" s="179">
        <v>6</v>
      </c>
      <c r="K15" s="184">
        <v>405</v>
      </c>
      <c r="L15" s="147">
        <v>326</v>
      </c>
      <c r="M15" s="147">
        <v>18</v>
      </c>
      <c r="N15" s="147">
        <v>10</v>
      </c>
      <c r="O15" s="147">
        <v>49</v>
      </c>
      <c r="P15" s="147">
        <v>2</v>
      </c>
      <c r="Q15" s="291" t="s">
        <v>43</v>
      </c>
      <c r="R15" s="271"/>
      <c r="S15" s="271"/>
      <c r="T15" s="98"/>
    </row>
    <row r="16" spans="1:20" s="110" customFormat="1" ht="20.25" customHeight="1">
      <c r="A16" s="126"/>
      <c r="B16" s="271" t="s">
        <v>44</v>
      </c>
      <c r="C16" s="271"/>
      <c r="D16" s="271"/>
      <c r="E16" s="137">
        <v>6057</v>
      </c>
      <c r="F16" s="108">
        <v>5380</v>
      </c>
      <c r="G16" s="108">
        <v>187</v>
      </c>
      <c r="H16" s="108">
        <v>156</v>
      </c>
      <c r="I16" s="108">
        <v>262</v>
      </c>
      <c r="J16" s="179">
        <v>72</v>
      </c>
      <c r="K16" s="184">
        <v>4783</v>
      </c>
      <c r="L16" s="147">
        <v>4139</v>
      </c>
      <c r="M16" s="147">
        <v>149</v>
      </c>
      <c r="N16" s="147">
        <v>175</v>
      </c>
      <c r="O16" s="147">
        <v>220</v>
      </c>
      <c r="P16" s="147">
        <v>100</v>
      </c>
      <c r="Q16" s="291" t="s">
        <v>44</v>
      </c>
      <c r="R16" s="271"/>
      <c r="S16" s="271"/>
      <c r="T16" s="98"/>
    </row>
    <row r="17" spans="1:20" s="110" customFormat="1" ht="20.25" customHeight="1">
      <c r="A17" s="142"/>
      <c r="B17" s="272" t="s">
        <v>114</v>
      </c>
      <c r="C17" s="272"/>
      <c r="D17" s="285"/>
      <c r="E17" s="143">
        <v>367</v>
      </c>
      <c r="F17" s="109">
        <v>323</v>
      </c>
      <c r="G17" s="109">
        <v>10</v>
      </c>
      <c r="H17" s="109">
        <v>9</v>
      </c>
      <c r="I17" s="109">
        <v>19</v>
      </c>
      <c r="J17" s="180">
        <v>5</v>
      </c>
      <c r="K17" s="185">
        <v>176</v>
      </c>
      <c r="L17" s="144">
        <v>155</v>
      </c>
      <c r="M17" s="144">
        <v>8</v>
      </c>
      <c r="N17" s="144">
        <v>2</v>
      </c>
      <c r="O17" s="144">
        <v>8</v>
      </c>
      <c r="P17" s="144">
        <v>2</v>
      </c>
      <c r="Q17" s="292" t="s">
        <v>114</v>
      </c>
      <c r="R17" s="272"/>
      <c r="S17" s="272"/>
      <c r="T17" s="98"/>
    </row>
    <row r="18" spans="2:19" ht="20.25" customHeight="1">
      <c r="B18" s="133" t="s">
        <v>115</v>
      </c>
      <c r="C18" s="133"/>
      <c r="D18" s="138"/>
      <c r="E18" s="108"/>
      <c r="F18" s="108"/>
      <c r="G18" s="108"/>
      <c r="H18" s="108"/>
      <c r="I18" s="108"/>
      <c r="J18" s="179"/>
      <c r="K18" s="137"/>
      <c r="L18" s="108"/>
      <c r="M18" s="108"/>
      <c r="N18" s="108"/>
      <c r="O18" s="108"/>
      <c r="P18" s="108"/>
      <c r="Q18" s="182" t="s">
        <v>115</v>
      </c>
      <c r="R18" s="133"/>
      <c r="S18" s="133"/>
    </row>
    <row r="19" spans="1:19" ht="20.25" customHeight="1">
      <c r="A19" s="286" t="s">
        <v>186</v>
      </c>
      <c r="B19" s="286"/>
      <c r="C19" s="286"/>
      <c r="D19" s="29"/>
      <c r="E19" s="108">
        <v>6652</v>
      </c>
      <c r="F19" s="108">
        <v>5008</v>
      </c>
      <c r="G19" s="108">
        <v>637</v>
      </c>
      <c r="H19" s="108">
        <v>448</v>
      </c>
      <c r="I19" s="108">
        <v>453</v>
      </c>
      <c r="J19" s="179">
        <v>105</v>
      </c>
      <c r="K19" s="184">
        <v>6311</v>
      </c>
      <c r="L19" s="147">
        <v>4519</v>
      </c>
      <c r="M19" s="147">
        <v>673</v>
      </c>
      <c r="N19" s="147">
        <v>508</v>
      </c>
      <c r="O19" s="147">
        <v>497</v>
      </c>
      <c r="P19" s="147">
        <v>114</v>
      </c>
      <c r="Q19" s="290" t="s">
        <v>186</v>
      </c>
      <c r="R19" s="286"/>
      <c r="S19" s="286"/>
    </row>
    <row r="20" spans="1:19" ht="20.25" customHeight="1">
      <c r="A20" s="126"/>
      <c r="B20" s="271" t="s">
        <v>36</v>
      </c>
      <c r="C20" s="271"/>
      <c r="D20" s="284"/>
      <c r="E20" s="108">
        <v>824</v>
      </c>
      <c r="F20" s="108">
        <v>677</v>
      </c>
      <c r="G20" s="108">
        <v>56</v>
      </c>
      <c r="H20" s="108">
        <v>35</v>
      </c>
      <c r="I20" s="108">
        <v>50</v>
      </c>
      <c r="J20" s="179">
        <v>6</v>
      </c>
      <c r="K20" s="184">
        <v>749</v>
      </c>
      <c r="L20" s="147">
        <v>629</v>
      </c>
      <c r="M20" s="147">
        <v>41</v>
      </c>
      <c r="N20" s="147">
        <v>33</v>
      </c>
      <c r="O20" s="147">
        <v>38</v>
      </c>
      <c r="P20" s="147">
        <v>8</v>
      </c>
      <c r="Q20" s="291" t="s">
        <v>36</v>
      </c>
      <c r="R20" s="271"/>
      <c r="S20" s="271"/>
    </row>
    <row r="21" spans="1:19" ht="20.25" customHeight="1">
      <c r="A21" s="126"/>
      <c r="B21" s="271" t="s">
        <v>37</v>
      </c>
      <c r="C21" s="271"/>
      <c r="D21" s="284"/>
      <c r="E21" s="108">
        <v>293</v>
      </c>
      <c r="F21" s="108">
        <v>33</v>
      </c>
      <c r="G21" s="108">
        <v>208</v>
      </c>
      <c r="H21" s="108">
        <v>51</v>
      </c>
      <c r="I21" s="108" t="s">
        <v>0</v>
      </c>
      <c r="J21" s="179">
        <v>1</v>
      </c>
      <c r="K21" s="184">
        <v>473</v>
      </c>
      <c r="L21" s="147">
        <v>88</v>
      </c>
      <c r="M21" s="147">
        <v>324</v>
      </c>
      <c r="N21" s="147">
        <v>59</v>
      </c>
      <c r="O21" s="172" t="s">
        <v>0</v>
      </c>
      <c r="P21" s="147">
        <v>2</v>
      </c>
      <c r="Q21" s="291" t="s">
        <v>37</v>
      </c>
      <c r="R21" s="271"/>
      <c r="S21" s="271"/>
    </row>
    <row r="22" spans="1:19" ht="20.25" customHeight="1">
      <c r="A22" s="126"/>
      <c r="B22" s="271" t="s">
        <v>38</v>
      </c>
      <c r="C22" s="271"/>
      <c r="D22" s="284"/>
      <c r="E22" s="108">
        <v>292</v>
      </c>
      <c r="F22" s="108">
        <v>240</v>
      </c>
      <c r="G22" s="108">
        <v>38</v>
      </c>
      <c r="H22" s="108">
        <v>3</v>
      </c>
      <c r="I22" s="108">
        <v>1</v>
      </c>
      <c r="J22" s="179">
        <v>10</v>
      </c>
      <c r="K22" s="184">
        <v>238</v>
      </c>
      <c r="L22" s="147">
        <v>195</v>
      </c>
      <c r="M22" s="147">
        <v>32</v>
      </c>
      <c r="N22" s="147">
        <v>4</v>
      </c>
      <c r="O22" s="172" t="s">
        <v>0</v>
      </c>
      <c r="P22" s="147">
        <v>7</v>
      </c>
      <c r="Q22" s="291" t="s">
        <v>38</v>
      </c>
      <c r="R22" s="271"/>
      <c r="S22" s="271"/>
    </row>
    <row r="23" spans="1:19" ht="20.25" customHeight="1">
      <c r="A23" s="126"/>
      <c r="B23" s="271" t="s">
        <v>39</v>
      </c>
      <c r="C23" s="271"/>
      <c r="D23" s="284"/>
      <c r="E23" s="108">
        <v>632</v>
      </c>
      <c r="F23" s="108">
        <v>320</v>
      </c>
      <c r="G23" s="108">
        <v>112</v>
      </c>
      <c r="H23" s="108">
        <v>108</v>
      </c>
      <c r="I23" s="108">
        <v>82</v>
      </c>
      <c r="J23" s="179">
        <v>10</v>
      </c>
      <c r="K23" s="184">
        <v>669</v>
      </c>
      <c r="L23" s="147">
        <v>282</v>
      </c>
      <c r="M23" s="147">
        <v>87</v>
      </c>
      <c r="N23" s="147">
        <v>144</v>
      </c>
      <c r="O23" s="147">
        <v>134</v>
      </c>
      <c r="P23" s="147">
        <v>22</v>
      </c>
      <c r="Q23" s="291" t="s">
        <v>39</v>
      </c>
      <c r="R23" s="271"/>
      <c r="S23" s="271"/>
    </row>
    <row r="24" spans="1:19" ht="20.25" customHeight="1">
      <c r="A24" s="126"/>
      <c r="B24" s="271" t="s">
        <v>40</v>
      </c>
      <c r="C24" s="271"/>
      <c r="D24" s="284"/>
      <c r="E24" s="108">
        <v>516</v>
      </c>
      <c r="F24" s="108">
        <v>281</v>
      </c>
      <c r="G24" s="108">
        <v>47</v>
      </c>
      <c r="H24" s="108">
        <v>80</v>
      </c>
      <c r="I24" s="108">
        <v>71</v>
      </c>
      <c r="J24" s="179">
        <v>37</v>
      </c>
      <c r="K24" s="184">
        <v>498</v>
      </c>
      <c r="L24" s="147">
        <v>284</v>
      </c>
      <c r="M24" s="147">
        <v>29</v>
      </c>
      <c r="N24" s="147">
        <v>82</v>
      </c>
      <c r="O24" s="147">
        <v>65</v>
      </c>
      <c r="P24" s="147">
        <v>38</v>
      </c>
      <c r="Q24" s="291" t="s">
        <v>40</v>
      </c>
      <c r="R24" s="271"/>
      <c r="S24" s="271"/>
    </row>
    <row r="25" spans="1:19" ht="20.25" customHeight="1">
      <c r="A25" s="126"/>
      <c r="B25" s="271" t="s">
        <v>41</v>
      </c>
      <c r="C25" s="271"/>
      <c r="D25" s="284"/>
      <c r="E25" s="108">
        <v>35</v>
      </c>
      <c r="F25" s="108">
        <v>35</v>
      </c>
      <c r="G25" s="108" t="s">
        <v>0</v>
      </c>
      <c r="H25" s="108" t="s">
        <v>0</v>
      </c>
      <c r="I25" s="108" t="s">
        <v>0</v>
      </c>
      <c r="J25" s="179" t="s">
        <v>0</v>
      </c>
      <c r="K25" s="184">
        <v>15</v>
      </c>
      <c r="L25" s="172">
        <v>15</v>
      </c>
      <c r="M25" s="172" t="s">
        <v>0</v>
      </c>
      <c r="N25" s="172" t="s">
        <v>0</v>
      </c>
      <c r="O25" s="172" t="s">
        <v>0</v>
      </c>
      <c r="P25" s="172" t="s">
        <v>0</v>
      </c>
      <c r="Q25" s="291" t="s">
        <v>41</v>
      </c>
      <c r="R25" s="271"/>
      <c r="S25" s="271"/>
    </row>
    <row r="26" spans="1:19" ht="20.25" customHeight="1">
      <c r="A26" s="126"/>
      <c r="B26" s="271" t="s">
        <v>42</v>
      </c>
      <c r="C26" s="271"/>
      <c r="D26" s="284"/>
      <c r="E26" s="108">
        <v>64</v>
      </c>
      <c r="F26" s="108">
        <v>42</v>
      </c>
      <c r="G26" s="108">
        <v>1</v>
      </c>
      <c r="H26" s="108">
        <v>8</v>
      </c>
      <c r="I26" s="108">
        <v>11</v>
      </c>
      <c r="J26" s="179">
        <v>2</v>
      </c>
      <c r="K26" s="184">
        <v>100</v>
      </c>
      <c r="L26" s="147">
        <v>73</v>
      </c>
      <c r="M26" s="147">
        <v>1</v>
      </c>
      <c r="N26" s="147">
        <v>5</v>
      </c>
      <c r="O26" s="147">
        <v>18</v>
      </c>
      <c r="P26" s="147">
        <v>3</v>
      </c>
      <c r="Q26" s="291" t="s">
        <v>42</v>
      </c>
      <c r="R26" s="271"/>
      <c r="S26" s="271"/>
    </row>
    <row r="27" spans="1:19" ht="20.25" customHeight="1">
      <c r="A27" s="126"/>
      <c r="B27" s="271" t="s">
        <v>43</v>
      </c>
      <c r="C27" s="271"/>
      <c r="D27" s="284"/>
      <c r="E27" s="108">
        <v>323</v>
      </c>
      <c r="F27" s="108">
        <v>254</v>
      </c>
      <c r="G27" s="108">
        <v>13</v>
      </c>
      <c r="H27" s="108">
        <v>13</v>
      </c>
      <c r="I27" s="108">
        <v>37</v>
      </c>
      <c r="J27" s="179">
        <v>6</v>
      </c>
      <c r="K27" s="184">
        <v>386</v>
      </c>
      <c r="L27" s="147">
        <v>309</v>
      </c>
      <c r="M27" s="147">
        <v>18</v>
      </c>
      <c r="N27" s="147">
        <v>10</v>
      </c>
      <c r="O27" s="147">
        <v>48</v>
      </c>
      <c r="P27" s="147">
        <v>1</v>
      </c>
      <c r="Q27" s="291" t="s">
        <v>43</v>
      </c>
      <c r="R27" s="271"/>
      <c r="S27" s="271"/>
    </row>
    <row r="28" spans="1:19" ht="20.25" customHeight="1">
      <c r="A28" s="126"/>
      <c r="B28" s="271" t="s">
        <v>44</v>
      </c>
      <c r="C28" s="271"/>
      <c r="D28" s="284"/>
      <c r="E28" s="108">
        <v>3491</v>
      </c>
      <c r="F28" s="108">
        <v>2969</v>
      </c>
      <c r="G28" s="108">
        <v>155</v>
      </c>
      <c r="H28" s="108">
        <v>144</v>
      </c>
      <c r="I28" s="108">
        <v>190</v>
      </c>
      <c r="J28" s="179">
        <v>33</v>
      </c>
      <c r="K28" s="184">
        <v>3083</v>
      </c>
      <c r="L28" s="147">
        <v>2560</v>
      </c>
      <c r="M28" s="147">
        <v>135</v>
      </c>
      <c r="N28" s="147">
        <v>170</v>
      </c>
      <c r="O28" s="147">
        <v>186</v>
      </c>
      <c r="P28" s="147">
        <v>32</v>
      </c>
      <c r="Q28" s="291" t="s">
        <v>44</v>
      </c>
      <c r="R28" s="271"/>
      <c r="S28" s="271"/>
    </row>
    <row r="29" spans="1:19" ht="20.25" customHeight="1">
      <c r="A29" s="142"/>
      <c r="B29" s="272" t="s">
        <v>114</v>
      </c>
      <c r="C29" s="272"/>
      <c r="D29" s="285"/>
      <c r="E29" s="109">
        <v>182</v>
      </c>
      <c r="F29" s="109">
        <v>157</v>
      </c>
      <c r="G29" s="109">
        <v>7</v>
      </c>
      <c r="H29" s="109">
        <v>6</v>
      </c>
      <c r="I29" s="109">
        <v>11</v>
      </c>
      <c r="J29" s="180" t="s">
        <v>0</v>
      </c>
      <c r="K29" s="185">
        <v>100</v>
      </c>
      <c r="L29" s="144">
        <v>84</v>
      </c>
      <c r="M29" s="144">
        <v>6</v>
      </c>
      <c r="N29" s="144">
        <v>1</v>
      </c>
      <c r="O29" s="144">
        <v>8</v>
      </c>
      <c r="P29" s="144">
        <v>1</v>
      </c>
      <c r="Q29" s="292" t="s">
        <v>114</v>
      </c>
      <c r="R29" s="272"/>
      <c r="S29" s="272"/>
    </row>
    <row r="30" spans="2:19" ht="20.25" customHeight="1">
      <c r="B30" s="133" t="s">
        <v>35</v>
      </c>
      <c r="C30" s="133"/>
      <c r="D30" s="138"/>
      <c r="E30" s="108"/>
      <c r="F30" s="108"/>
      <c r="G30" s="108"/>
      <c r="H30" s="108"/>
      <c r="I30" s="108"/>
      <c r="J30" s="179"/>
      <c r="K30" s="137"/>
      <c r="L30" s="108"/>
      <c r="M30" s="108"/>
      <c r="N30" s="108"/>
      <c r="O30" s="108"/>
      <c r="P30" s="108"/>
      <c r="Q30" s="182" t="s">
        <v>35</v>
      </c>
      <c r="R30" s="133"/>
      <c r="S30" s="133"/>
    </row>
    <row r="31" spans="1:19" ht="20.25" customHeight="1">
      <c r="A31" s="286" t="s">
        <v>186</v>
      </c>
      <c r="B31" s="286"/>
      <c r="C31" s="286"/>
      <c r="D31" s="29"/>
      <c r="E31" s="108">
        <v>5903</v>
      </c>
      <c r="F31" s="108">
        <v>4793</v>
      </c>
      <c r="G31" s="108">
        <v>264</v>
      </c>
      <c r="H31" s="108">
        <v>221</v>
      </c>
      <c r="I31" s="108">
        <v>261</v>
      </c>
      <c r="J31" s="179">
        <v>363</v>
      </c>
      <c r="K31" s="184">
        <v>4794</v>
      </c>
      <c r="L31" s="147">
        <v>3639</v>
      </c>
      <c r="M31" s="147">
        <v>236</v>
      </c>
      <c r="N31" s="147">
        <v>197</v>
      </c>
      <c r="O31" s="147">
        <v>262</v>
      </c>
      <c r="P31" s="147">
        <v>458</v>
      </c>
      <c r="Q31" s="290" t="s">
        <v>186</v>
      </c>
      <c r="R31" s="286"/>
      <c r="S31" s="286"/>
    </row>
    <row r="32" spans="1:19" ht="20.25" customHeight="1">
      <c r="A32" s="126"/>
      <c r="B32" s="271" t="s">
        <v>36</v>
      </c>
      <c r="C32" s="271"/>
      <c r="D32" s="284"/>
      <c r="E32" s="108">
        <v>502</v>
      </c>
      <c r="F32" s="108">
        <v>466</v>
      </c>
      <c r="G32" s="108">
        <v>7</v>
      </c>
      <c r="H32" s="108">
        <v>4</v>
      </c>
      <c r="I32" s="108">
        <v>14</v>
      </c>
      <c r="J32" s="179">
        <v>11</v>
      </c>
      <c r="K32" s="184">
        <v>472</v>
      </c>
      <c r="L32" s="147">
        <v>433</v>
      </c>
      <c r="M32" s="147">
        <v>10</v>
      </c>
      <c r="N32" s="147">
        <v>4</v>
      </c>
      <c r="O32" s="147">
        <v>18</v>
      </c>
      <c r="P32" s="147">
        <v>7</v>
      </c>
      <c r="Q32" s="291" t="s">
        <v>36</v>
      </c>
      <c r="R32" s="271"/>
      <c r="S32" s="271"/>
    </row>
    <row r="33" spans="1:19" ht="20.25" customHeight="1">
      <c r="A33" s="126"/>
      <c r="B33" s="271" t="s">
        <v>37</v>
      </c>
      <c r="C33" s="271"/>
      <c r="D33" s="284"/>
      <c r="E33" s="108">
        <v>77</v>
      </c>
      <c r="F33" s="108">
        <v>4</v>
      </c>
      <c r="G33" s="108">
        <v>65</v>
      </c>
      <c r="H33" s="108">
        <v>6</v>
      </c>
      <c r="I33" s="108" t="s">
        <v>0</v>
      </c>
      <c r="J33" s="179">
        <v>1</v>
      </c>
      <c r="K33" s="184">
        <v>89</v>
      </c>
      <c r="L33" s="147">
        <v>6</v>
      </c>
      <c r="M33" s="147">
        <v>72</v>
      </c>
      <c r="N33" s="147">
        <v>9</v>
      </c>
      <c r="O33" s="172" t="s">
        <v>0</v>
      </c>
      <c r="P33" s="147">
        <v>2</v>
      </c>
      <c r="Q33" s="291" t="s">
        <v>37</v>
      </c>
      <c r="R33" s="271"/>
      <c r="S33" s="271"/>
    </row>
    <row r="34" spans="1:19" ht="20.25" customHeight="1">
      <c r="A34" s="126"/>
      <c r="B34" s="271" t="s">
        <v>38</v>
      </c>
      <c r="C34" s="271"/>
      <c r="D34" s="284"/>
      <c r="E34" s="108">
        <v>797</v>
      </c>
      <c r="F34" s="108">
        <v>590</v>
      </c>
      <c r="G34" s="108">
        <v>110</v>
      </c>
      <c r="H34" s="108">
        <v>1</v>
      </c>
      <c r="I34" s="108">
        <v>2</v>
      </c>
      <c r="J34" s="179">
        <v>94</v>
      </c>
      <c r="K34" s="184">
        <v>854</v>
      </c>
      <c r="L34" s="147">
        <v>616</v>
      </c>
      <c r="M34" s="147">
        <v>101</v>
      </c>
      <c r="N34" s="147">
        <v>4</v>
      </c>
      <c r="O34" s="147">
        <v>1</v>
      </c>
      <c r="P34" s="147">
        <v>132</v>
      </c>
      <c r="Q34" s="291" t="s">
        <v>38</v>
      </c>
      <c r="R34" s="271"/>
      <c r="S34" s="271"/>
    </row>
    <row r="35" spans="1:19" ht="20.25" customHeight="1">
      <c r="A35" s="126"/>
      <c r="B35" s="271" t="s">
        <v>39</v>
      </c>
      <c r="C35" s="271"/>
      <c r="D35" s="284"/>
      <c r="E35" s="108">
        <v>541</v>
      </c>
      <c r="F35" s="108">
        <v>287</v>
      </c>
      <c r="G35" s="108">
        <v>20</v>
      </c>
      <c r="H35" s="108">
        <v>124</v>
      </c>
      <c r="I35" s="108">
        <v>69</v>
      </c>
      <c r="J35" s="179">
        <v>41</v>
      </c>
      <c r="K35" s="184">
        <v>599</v>
      </c>
      <c r="L35" s="147">
        <v>299</v>
      </c>
      <c r="M35" s="147">
        <v>18</v>
      </c>
      <c r="N35" s="147">
        <v>125</v>
      </c>
      <c r="O35" s="147">
        <v>99</v>
      </c>
      <c r="P35" s="147">
        <v>58</v>
      </c>
      <c r="Q35" s="291" t="s">
        <v>39</v>
      </c>
      <c r="R35" s="271"/>
      <c r="S35" s="271"/>
    </row>
    <row r="36" spans="1:19" ht="20.25" customHeight="1">
      <c r="A36" s="126"/>
      <c r="B36" s="271" t="s">
        <v>40</v>
      </c>
      <c r="C36" s="271"/>
      <c r="D36" s="284"/>
      <c r="E36" s="108">
        <v>1157</v>
      </c>
      <c r="F36" s="108">
        <v>813</v>
      </c>
      <c r="G36" s="108">
        <v>27</v>
      </c>
      <c r="H36" s="108">
        <v>69</v>
      </c>
      <c r="I36" s="108">
        <v>93</v>
      </c>
      <c r="J36" s="179">
        <v>155</v>
      </c>
      <c r="K36" s="184">
        <v>928</v>
      </c>
      <c r="L36" s="147">
        <v>579</v>
      </c>
      <c r="M36" s="147">
        <v>19</v>
      </c>
      <c r="N36" s="147">
        <v>49</v>
      </c>
      <c r="O36" s="147">
        <v>104</v>
      </c>
      <c r="P36" s="147">
        <v>176</v>
      </c>
      <c r="Q36" s="291" t="s">
        <v>40</v>
      </c>
      <c r="R36" s="271"/>
      <c r="S36" s="271"/>
    </row>
    <row r="37" spans="1:19" ht="20.25" customHeight="1">
      <c r="A37" s="126"/>
      <c r="B37" s="271" t="s">
        <v>41</v>
      </c>
      <c r="C37" s="271"/>
      <c r="D37" s="284"/>
      <c r="E37" s="108">
        <v>8</v>
      </c>
      <c r="F37" s="108">
        <v>8</v>
      </c>
      <c r="G37" s="108" t="s">
        <v>0</v>
      </c>
      <c r="H37" s="108" t="s">
        <v>0</v>
      </c>
      <c r="I37" s="108" t="s">
        <v>0</v>
      </c>
      <c r="J37" s="179" t="s">
        <v>0</v>
      </c>
      <c r="K37" s="184">
        <v>6</v>
      </c>
      <c r="L37" s="147">
        <v>6</v>
      </c>
      <c r="M37" s="172" t="s">
        <v>0</v>
      </c>
      <c r="N37" s="172" t="s">
        <v>0</v>
      </c>
      <c r="O37" s="172" t="s">
        <v>0</v>
      </c>
      <c r="P37" s="172" t="s">
        <v>0</v>
      </c>
      <c r="Q37" s="291" t="s">
        <v>41</v>
      </c>
      <c r="R37" s="271"/>
      <c r="S37" s="271"/>
    </row>
    <row r="38" spans="1:19" ht="20.25" customHeight="1">
      <c r="A38" s="126"/>
      <c r="B38" s="271" t="s">
        <v>42</v>
      </c>
      <c r="C38" s="271"/>
      <c r="D38" s="284"/>
      <c r="E38" s="108">
        <v>52</v>
      </c>
      <c r="F38" s="108">
        <v>32</v>
      </c>
      <c r="G38" s="108" t="s">
        <v>0</v>
      </c>
      <c r="H38" s="108">
        <v>1</v>
      </c>
      <c r="I38" s="108">
        <v>2</v>
      </c>
      <c r="J38" s="179">
        <v>17</v>
      </c>
      <c r="K38" s="184">
        <v>51</v>
      </c>
      <c r="L38" s="147">
        <v>33</v>
      </c>
      <c r="M38" s="172" t="s">
        <v>0</v>
      </c>
      <c r="N38" s="172" t="s">
        <v>0</v>
      </c>
      <c r="O38" s="147">
        <v>5</v>
      </c>
      <c r="P38" s="147">
        <v>13</v>
      </c>
      <c r="Q38" s="291" t="s">
        <v>42</v>
      </c>
      <c r="R38" s="271"/>
      <c r="S38" s="271"/>
    </row>
    <row r="39" spans="1:19" ht="20.25" customHeight="1">
      <c r="A39" s="126"/>
      <c r="B39" s="271" t="s">
        <v>43</v>
      </c>
      <c r="C39" s="271"/>
      <c r="D39" s="284"/>
      <c r="E39" s="108">
        <v>18</v>
      </c>
      <c r="F39" s="108">
        <v>16</v>
      </c>
      <c r="G39" s="108" t="s">
        <v>0</v>
      </c>
      <c r="H39" s="108">
        <v>1</v>
      </c>
      <c r="I39" s="108">
        <v>1</v>
      </c>
      <c r="J39" s="179" t="s">
        <v>0</v>
      </c>
      <c r="K39" s="184">
        <v>19</v>
      </c>
      <c r="L39" s="147">
        <v>17</v>
      </c>
      <c r="M39" s="172" t="s">
        <v>0</v>
      </c>
      <c r="N39" s="172" t="s">
        <v>0</v>
      </c>
      <c r="O39" s="147">
        <v>1</v>
      </c>
      <c r="P39" s="147">
        <v>1</v>
      </c>
      <c r="Q39" s="291" t="s">
        <v>43</v>
      </c>
      <c r="R39" s="271"/>
      <c r="S39" s="271"/>
    </row>
    <row r="40" spans="1:19" ht="20.25" customHeight="1">
      <c r="A40" s="126"/>
      <c r="B40" s="271" t="s">
        <v>44</v>
      </c>
      <c r="C40" s="271"/>
      <c r="D40" s="284"/>
      <c r="E40" s="108">
        <v>2566</v>
      </c>
      <c r="F40" s="108">
        <v>2411</v>
      </c>
      <c r="G40" s="108">
        <v>32</v>
      </c>
      <c r="H40" s="108">
        <v>12</v>
      </c>
      <c r="I40" s="108">
        <v>72</v>
      </c>
      <c r="J40" s="179">
        <v>39</v>
      </c>
      <c r="K40" s="184">
        <v>1700</v>
      </c>
      <c r="L40" s="147">
        <v>1579</v>
      </c>
      <c r="M40" s="147">
        <v>14</v>
      </c>
      <c r="N40" s="147">
        <v>5</v>
      </c>
      <c r="O40" s="147">
        <v>34</v>
      </c>
      <c r="P40" s="147">
        <v>68</v>
      </c>
      <c r="Q40" s="291" t="s">
        <v>44</v>
      </c>
      <c r="R40" s="271"/>
      <c r="S40" s="271"/>
    </row>
    <row r="41" spans="1:19" ht="21.75" customHeight="1">
      <c r="A41" s="142"/>
      <c r="B41" s="272" t="s">
        <v>114</v>
      </c>
      <c r="C41" s="272"/>
      <c r="D41" s="285"/>
      <c r="E41" s="109">
        <v>185</v>
      </c>
      <c r="F41" s="109">
        <v>166</v>
      </c>
      <c r="G41" s="109">
        <v>3</v>
      </c>
      <c r="H41" s="109">
        <v>3</v>
      </c>
      <c r="I41" s="109">
        <v>8</v>
      </c>
      <c r="J41" s="180">
        <v>5</v>
      </c>
      <c r="K41" s="185">
        <v>76</v>
      </c>
      <c r="L41" s="144">
        <v>71</v>
      </c>
      <c r="M41" s="144">
        <v>2</v>
      </c>
      <c r="N41" s="144">
        <v>1</v>
      </c>
      <c r="O41" s="148" t="s">
        <v>0</v>
      </c>
      <c r="P41" s="144">
        <v>1</v>
      </c>
      <c r="Q41" s="292" t="s">
        <v>114</v>
      </c>
      <c r="R41" s="272"/>
      <c r="S41" s="272"/>
    </row>
    <row r="42" ht="12" customHeight="1"/>
    <row r="43" ht="12" customHeight="1"/>
    <row r="44" ht="12" customHeight="1"/>
    <row r="46" spans="2:9" ht="14.25" customHeight="1">
      <c r="B46" s="133"/>
      <c r="C46" s="133"/>
      <c r="D46" s="133"/>
      <c r="E46" s="133"/>
      <c r="F46" s="133"/>
      <c r="G46" s="133"/>
      <c r="H46" s="133"/>
      <c r="I46" s="133"/>
    </row>
    <row r="62" ht="14.25" customHeight="1">
      <c r="T62" s="165"/>
    </row>
    <row r="68" spans="10:15" ht="14.25" customHeight="1">
      <c r="J68" s="131"/>
      <c r="N68" s="131"/>
      <c r="O68" s="131"/>
    </row>
    <row r="132" spans="10:15" ht="14.25" customHeight="1">
      <c r="J132" s="131"/>
      <c r="N132" s="131"/>
      <c r="O132" s="131"/>
    </row>
  </sheetData>
  <mergeCells count="72">
    <mergeCell ref="Q39:S39"/>
    <mergeCell ref="Q40:S40"/>
    <mergeCell ref="Q41:S41"/>
    <mergeCell ref="Q35:S35"/>
    <mergeCell ref="Q36:S36"/>
    <mergeCell ref="Q37:S37"/>
    <mergeCell ref="Q38:S38"/>
    <mergeCell ref="Q31:S31"/>
    <mergeCell ref="Q32:S32"/>
    <mergeCell ref="Q33:S33"/>
    <mergeCell ref="Q34:S34"/>
    <mergeCell ref="Q26:S26"/>
    <mergeCell ref="Q27:S27"/>
    <mergeCell ref="Q28:S28"/>
    <mergeCell ref="Q29:S29"/>
    <mergeCell ref="Q22:S22"/>
    <mergeCell ref="Q23:S23"/>
    <mergeCell ref="Q24:S24"/>
    <mergeCell ref="Q25:S25"/>
    <mergeCell ref="Q17:S17"/>
    <mergeCell ref="Q19:S19"/>
    <mergeCell ref="Q20:S20"/>
    <mergeCell ref="Q21:S21"/>
    <mergeCell ref="Q13:S13"/>
    <mergeCell ref="Q14:S14"/>
    <mergeCell ref="Q15:S15"/>
    <mergeCell ref="Q16:S16"/>
    <mergeCell ref="Q9:S9"/>
    <mergeCell ref="Q10:S10"/>
    <mergeCell ref="Q11:S11"/>
    <mergeCell ref="Q12:S12"/>
    <mergeCell ref="L4:O4"/>
    <mergeCell ref="Q7:S7"/>
    <mergeCell ref="Q8:S8"/>
    <mergeCell ref="Q4:S5"/>
    <mergeCell ref="B8:D8"/>
    <mergeCell ref="A7:C7"/>
    <mergeCell ref="A4:D5"/>
    <mergeCell ref="B16:D16"/>
    <mergeCell ref="B17:D17"/>
    <mergeCell ref="B9:D9"/>
    <mergeCell ref="B14:D14"/>
    <mergeCell ref="B15:D15"/>
    <mergeCell ref="B10:D10"/>
    <mergeCell ref="B11:D11"/>
    <mergeCell ref="B12:D12"/>
    <mergeCell ref="B13:D13"/>
    <mergeCell ref="B32:D32"/>
    <mergeCell ref="B33:D33"/>
    <mergeCell ref="A19:C19"/>
    <mergeCell ref="B20:D20"/>
    <mergeCell ref="B21:D21"/>
    <mergeCell ref="B22:D22"/>
    <mergeCell ref="B25:D25"/>
    <mergeCell ref="B26:D26"/>
    <mergeCell ref="B29:D29"/>
    <mergeCell ref="A31:C31"/>
    <mergeCell ref="B41:D41"/>
    <mergeCell ref="B36:D36"/>
    <mergeCell ref="B37:D37"/>
    <mergeCell ref="B38:D38"/>
    <mergeCell ref="B39:D39"/>
    <mergeCell ref="K3:M3"/>
    <mergeCell ref="E3:G3"/>
    <mergeCell ref="F4:I4"/>
    <mergeCell ref="B40:D40"/>
    <mergeCell ref="B35:D35"/>
    <mergeCell ref="B27:D27"/>
    <mergeCell ref="B28:D28"/>
    <mergeCell ref="B34:D34"/>
    <mergeCell ref="B23:D23"/>
    <mergeCell ref="B24:D24"/>
  </mergeCells>
  <printOptions/>
  <pageMargins left="0.79" right="0.61" top="0.7874015748031497" bottom="0" header="0.5118110236220472" footer="0.73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2003-12-15T05:43:28Z</cp:lastPrinted>
  <dcterms:created xsi:type="dcterms:W3CDTF">2003-06-13T07:26:46Z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