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serv16\水道庶務\■経営企画係（係業務データ）■\◆b_水道事業会計\06_経営分析\令和元年度\財政課提出用\"/>
    </mc:Choice>
  </mc:AlternateContent>
  <workbookProtection workbookAlgorithmName="SHA-512" workbookHashValue="JQJhr6RJSxJzjZVcU2weGM0ON9QZ9r9PJmKkEtT0cpt6snQZJR+7TUK+mTckl9LwugDsRb1NVQWTOTRL06pwBw==" workbookSaltValue="W8EsBzJN7q5ARlMVu26fX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<sst xmlns="http://schemas.openxmlformats.org/spreadsheetml/2006/main" count="228" uniqueCount="114">
  <si>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</si>
  <si>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</si>
  <si>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</si>
  <si>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</si>
  <si>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</si>
  <si>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</si>
  <si>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</si>
  <si>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</si>
  <si>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</si>
  <si>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</si>
  <si>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</si>
  <si>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</si>
  <si>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</si>
  <si>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</si>
  <si>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</si>
  <si>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</si>
  <si>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</si>
  <si>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</si>
  <si>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</si>
  <si>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</si>
  <si>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</si>
  <si>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</si>
  <si>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</si>
  <si>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</si>
  <si>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</si>
  <si>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</si>
  <si>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</si>
  <si>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</si>
  <si>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</si>
  <si>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</si>
  <si>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</si>
  <si>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</si>
  <si>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</si>
  <si>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</si>
  <si>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</si>
  <si>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</si>
  <si>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</si>
  <si>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</si>
  <si>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</si>
  <si>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</si>
  <si>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</si>
  <si>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</si>
  <si>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</si>
  <si>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</si>
  <si>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</si>
  <si>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</si>
  <si>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</si>
  <si>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</si>
  <si>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</si>
  <si>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</si>
  <si>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</si>
  <si>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</si>
  <si>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</si>
  <si>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</si>
  <si>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</si>
  <si>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</si>
  <si>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</si>
  <si>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</si>
  <si>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</si>
  <si>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</si>
  <si>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</si>
  <si>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</si>
  <si>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</si>
  <si>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</si>
  <si>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</si>
  <si>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</si>
  <si>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</si>
  <si>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</si>
  <si>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</si>
  <si>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</si>
  <si>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</si>
  <si>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</si>
  <si>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</si>
  <si>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</si>
  <si>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</si>
  <si>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</si>
  <si>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</si>
  <si>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</si>
  <si>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</si>
  <si>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</si>
  <si>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</si>
  <si>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</si>
  <si>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</si>
  <si>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</si>
  <si>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</si>
  <si>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</si>
  <si>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</si>
  <si>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</si>
  <si>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</si>
  <si>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</si>
  <si>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</si>
  <si>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</si>
  <si>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</si>
  <si>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尾道市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</si>
  <si>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</si>
  <si>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</si>
  <si>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</si>
  <si>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</si>
  <si>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</si>
  <si>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</si>
  <si>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</si>
  <si>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</si>
  <si>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</si>
  <si>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</si>
  <si>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</si>
  <si>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</si>
  <si>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</si>
  <si>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</si>
  <si>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</si>
  <si>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</si>
  <si>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</si>
  <si>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本市では、90％以上を県受水に依存しているため、コストが割高となり、⑥給水原価が類似団体・全国平均を大きく上回り、厳しい業務運営を求められる。また、経常費用の増加により⑤料金回収率、①経常収支比率ともにやや低減が見られるものの、100％超は維持するとともに、②累積欠損金比率は0％となっており、健全な経営状況にある。
　④企業債残高対給水収益比率については、類似団体・全国平均を大きく下回り、③流動比率についても高い割合で推移しているため、債務残高が少なく、支払能力を十分確保できている。
　また、⑦施設利用率及び⑧有収率についても、年度別の比較において安定しているとともに、類似団体・全国平均を大きく上回っており、施設の利用状況や適正規模が良好であり、収益に反映されていることが認められる。
　今後も、良好な指標の数値を維持しつつ、さらなる経常収支比率の向上を目指し、現在より健全性・効率性に優れた業務運営に努める。
</t>
    <phoneticPr fontId="16"/>
  </si>
  <si>
    <t xml:space="preserve">　分析の結果、年度別・類似団体・全国平均と比較した場合、一部に劣っている項目が見受けられるものの、全体としては、健全な経営状況が維持されているものと考える。
　しかしながら、今後については、人口減少や水需要の減少傾向が予想され、収益の大きな増加を期待することは難しい状況にある。また、老朽化した配水施設や管路の更新、耐震化対策など、既存設備の更新整備等に多額の投資が必要となり、更なる経費の節減や経営改善に向けた取り組みが必要となる。
　このような状況の中で、引き続き平成29年2月に策定した「尾道市水道事業ビジョン」を基軸とし、中長期的な展望を視野に入れた持続可能で強靭な水道事業の構築を図りつつ、安全で良質な水の安定供給に努める。
</t>
    <phoneticPr fontId="4"/>
  </si>
  <si>
    <t>　①有形固定資産減価償却率、②管路経年化率及び③管路更新率を、それぞれ類似団体・全国平均と比較したところ、①はやや下回っているものの、②は大幅に上回っている。これは、昭和40年代から50年代初頭にかけて整備した管路が、近年更新時期を迎えているため、管路を中心とした資産全体の老朽化が年々大きく進んでいることを示している。また、③においても上回っているものの、年度別で比較すると更新ペースがやや落ち込んでいる。そのため、アセットマネジメントによる管路更新計画に基づき、長期的な視点から適正に施工することにより、事業費を平準化し③管路更新率の安定化と高率化を図るとともに、①及び②の低減化に努める。</t>
    <rPh sb="179" eb="181">
      <t>ネンド</t>
    </rPh>
    <rPh sb="181" eb="182">
      <t>ベツ</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</si>
</sst>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Yu Gothic"/>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1.18</c:v>
                </c:pt>
                <c:pt idx="1">
                  <c:v>1.32</c:v>
                </c:pt>
                <c:pt idx="2">
                  <c:v>1.31</c:v>
                </c:pt>
                <c:pt idx="3">
                  <c:v>1.43</c:v>
                </c:pt>
                <c:pt idx="4">
                  <c:v>1.22</c:v>
                </c:pt>
              </c:numCache>
            </c:numRef>
          </c:val>
          <c:extLst>
            <c:ext xmlns:c16="http://schemas.microsoft.com/office/drawing/2014/chart" uri="{C3380CC4-5D6E-409C-BE32-E72D297353CC}">
              <c16:uniqueId val="{00000000-37E4-46D0-866F-BCF0F27C2D1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0.95</c:v>
                </c:pt>
                <c:pt idx="1">
                  <c:v>0.74</c:v>
                </c:pt>
                <c:pt idx="2">
                  <c:v>0.74</c:v>
                </c:pt>
                <c:pt idx="3">
                  <c:v>0.72</c:v>
                </c:pt>
                <c:pt idx="4">
                  <c:v>0.66</c:v>
                </c:pt>
              </c:numCache>
            </c:numRef>
          </c:val>
          <c:smooth val="0"/>
          <c:extLst>
            <c:ext xmlns:c16="http://schemas.microsoft.com/office/drawing/2014/chart" uri="{C3380CC4-5D6E-409C-BE32-E72D297353CC}">
              <c16:uniqueId val="{00000001-37E4-46D0-866F-BCF0F27C2D1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66.02</c:v>
                </c:pt>
                <c:pt idx="1">
                  <c:v>66.650000000000006</c:v>
                </c:pt>
                <c:pt idx="2">
                  <c:v>66.02</c:v>
                </c:pt>
                <c:pt idx="3">
                  <c:v>63.08</c:v>
                </c:pt>
                <c:pt idx="4">
                  <c:v>63.84</c:v>
                </c:pt>
              </c:numCache>
            </c:numRef>
          </c:val>
          <c:extLst>
            <c:ext xmlns:c16="http://schemas.microsoft.com/office/drawing/2014/chart" uri="{C3380CC4-5D6E-409C-BE32-E72D297353CC}">
              <c16:uniqueId val="{00000000-7950-44CF-822D-BA23438A1B5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62.1</c:v>
                </c:pt>
                <c:pt idx="2">
                  <c:v>62.38</c:v>
                </c:pt>
                <c:pt idx="3">
                  <c:v>62.83</c:v>
                </c:pt>
                <c:pt idx="4">
                  <c:v>62.05</c:v>
                </c:pt>
              </c:numCache>
            </c:numRef>
          </c:val>
          <c:smooth val="0"/>
          <c:extLst>
            <c:ext xmlns:c16="http://schemas.microsoft.com/office/drawing/2014/chart" uri="{C3380CC4-5D6E-409C-BE32-E72D297353CC}">
              <c16:uniqueId val="{00000001-7950-44CF-822D-BA23438A1B5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94.43</c:v>
                </c:pt>
                <c:pt idx="1">
                  <c:v>94.55</c:v>
                </c:pt>
                <c:pt idx="2">
                  <c:v>94.56</c:v>
                </c:pt>
                <c:pt idx="3">
                  <c:v>95.06</c:v>
                </c:pt>
                <c:pt idx="4">
                  <c:v>94.41</c:v>
                </c:pt>
              </c:numCache>
            </c:numRef>
          </c:val>
          <c:extLst>
            <c:ext xmlns:c16="http://schemas.microsoft.com/office/drawing/2014/chart" uri="{C3380CC4-5D6E-409C-BE32-E72D297353CC}">
              <c16:uniqueId val="{00000000-72C0-4696-91EA-AAB0828069F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c:v>
                </c:pt>
                <c:pt idx="1">
                  <c:v>89.52</c:v>
                </c:pt>
                <c:pt idx="2">
                  <c:v>89.17</c:v>
                </c:pt>
                <c:pt idx="3">
                  <c:v>88.86</c:v>
                </c:pt>
                <c:pt idx="4">
                  <c:v>89.11</c:v>
                </c:pt>
              </c:numCache>
            </c:numRef>
          </c:val>
          <c:smooth val="0"/>
          <c:extLst>
            <c:ext xmlns:c16="http://schemas.microsoft.com/office/drawing/2014/chart" uri="{C3380CC4-5D6E-409C-BE32-E72D297353CC}">
              <c16:uniqueId val="{00000001-72C0-4696-91EA-AAB0828069F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110.35</c:v>
                </c:pt>
                <c:pt idx="1">
                  <c:v>114.19</c:v>
                </c:pt>
                <c:pt idx="2">
                  <c:v>111.36</c:v>
                </c:pt>
                <c:pt idx="3">
                  <c:v>108.14</c:v>
                </c:pt>
                <c:pt idx="4">
                  <c:v>107.43</c:v>
                </c:pt>
              </c:numCache>
            </c:numRef>
          </c:val>
          <c:extLst>
            <c:ext xmlns:c16="http://schemas.microsoft.com/office/drawing/2014/chart" uri="{C3380CC4-5D6E-409C-BE32-E72D297353CC}">
              <c16:uniqueId val="{00000000-9D21-46F7-85EF-9B4F30E0AB0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114</c:v>
                </c:pt>
                <c:pt idx="2">
                  <c:v>113.68</c:v>
                </c:pt>
                <c:pt idx="3">
                  <c:v>113.82</c:v>
                </c:pt>
                <c:pt idx="4">
                  <c:v>112.82</c:v>
                </c:pt>
              </c:numCache>
            </c:numRef>
          </c:val>
          <c:smooth val="0"/>
          <c:extLst>
            <c:ext xmlns:c16="http://schemas.microsoft.com/office/drawing/2014/chart" uri="{C3380CC4-5D6E-409C-BE32-E72D297353CC}">
              <c16:uniqueId val="{00000001-9D21-46F7-85EF-9B4F30E0AB0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42.81</c:v>
                </c:pt>
                <c:pt idx="1">
                  <c:v>44.11</c:v>
                </c:pt>
                <c:pt idx="2">
                  <c:v>44.81</c:v>
                </c:pt>
                <c:pt idx="3">
                  <c:v>45.72</c:v>
                </c:pt>
                <c:pt idx="4">
                  <c:v>46.57</c:v>
                </c:pt>
              </c:numCache>
            </c:numRef>
          </c:val>
          <c:extLst>
            <c:ext xmlns:c16="http://schemas.microsoft.com/office/drawing/2014/chart" uri="{C3380CC4-5D6E-409C-BE32-E72D297353CC}">
              <c16:uniqueId val="{00000000-FF1A-458E-9E08-209711B3488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45.89</c:v>
                </c:pt>
                <c:pt idx="1">
                  <c:v>46.58</c:v>
                </c:pt>
                <c:pt idx="2">
                  <c:v>46.99</c:v>
                </c:pt>
                <c:pt idx="3">
                  <c:v>47.89</c:v>
                </c:pt>
                <c:pt idx="4">
                  <c:v>48.69</c:v>
                </c:pt>
              </c:numCache>
            </c:numRef>
          </c:val>
          <c:smooth val="0"/>
          <c:extLst>
            <c:ext xmlns:c16="http://schemas.microsoft.com/office/drawing/2014/chart" uri="{C3380CC4-5D6E-409C-BE32-E72D297353CC}">
              <c16:uniqueId val="{00000001-FF1A-458E-9E08-209711B3488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20.65</c:v>
                </c:pt>
                <c:pt idx="1">
                  <c:v>26.46</c:v>
                </c:pt>
                <c:pt idx="2">
                  <c:v>28.68</c:v>
                </c:pt>
                <c:pt idx="3">
                  <c:v>31.09</c:v>
                </c:pt>
                <c:pt idx="4">
                  <c:v>32.75</c:v>
                </c:pt>
              </c:numCache>
            </c:numRef>
          </c:val>
          <c:extLst>
            <c:ext xmlns:c16="http://schemas.microsoft.com/office/drawing/2014/chart" uri="{C3380CC4-5D6E-409C-BE32-E72D297353CC}">
              <c16:uniqueId val="{00000000-A6BC-4FD2-917E-F30DF92B4B4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13.14</c:v>
                </c:pt>
                <c:pt idx="1">
                  <c:v>14.45</c:v>
                </c:pt>
                <c:pt idx="2">
                  <c:v>15.83</c:v>
                </c:pt>
                <c:pt idx="3">
                  <c:v>16.899999999999999</c:v>
                </c:pt>
                <c:pt idx="4">
                  <c:v>18.260000000000002</c:v>
                </c:pt>
              </c:numCache>
            </c:numRef>
          </c:val>
          <c:smooth val="0"/>
          <c:extLst>
            <c:ext xmlns:c16="http://schemas.microsoft.com/office/drawing/2014/chart" uri="{C3380CC4-5D6E-409C-BE32-E72D297353CC}">
              <c16:uniqueId val="{00000001-A6BC-4FD2-917E-F30DF92B4B4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C7-459D-8EE0-95665C35CC9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0.03</c:v>
                </c:pt>
                <c:pt idx="1">
                  <c:v>0.23</c:v>
                </c:pt>
                <c:pt idx="2">
                  <c:v>0.03</c:v>
                </c:pt>
                <c:pt idx="3" formatCode="#,##0.00;&quot;△&quot;#,##0.00">
                  <c:v>0</c:v>
                </c:pt>
                <c:pt idx="4" formatCode="#,##0.00;&quot;△&quot;#,##0.00">
                  <c:v>0</c:v>
                </c:pt>
              </c:numCache>
            </c:numRef>
          </c:val>
          <c:smooth val="0"/>
          <c:extLst>
            <c:ext xmlns:c16="http://schemas.microsoft.com/office/drawing/2014/chart" uri="{C3380CC4-5D6E-409C-BE32-E72D297353CC}">
              <c16:uniqueId val="{00000001-8CC7-459D-8EE0-95665C35CC9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315.94</c:v>
                </c:pt>
                <c:pt idx="1">
                  <c:v>299.41000000000003</c:v>
                </c:pt>
                <c:pt idx="2">
                  <c:v>369.41</c:v>
                </c:pt>
                <c:pt idx="3">
                  <c:v>396.02</c:v>
                </c:pt>
                <c:pt idx="4">
                  <c:v>452.38</c:v>
                </c:pt>
              </c:numCache>
            </c:numRef>
          </c:val>
          <c:extLst>
            <c:ext xmlns:c16="http://schemas.microsoft.com/office/drawing/2014/chart" uri="{C3380CC4-5D6E-409C-BE32-E72D297353CC}">
              <c16:uniqueId val="{00000000-AFAC-45B1-A97A-A342542CF60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352.05</c:v>
                </c:pt>
                <c:pt idx="1">
                  <c:v>349.04</c:v>
                </c:pt>
                <c:pt idx="2">
                  <c:v>337.49</c:v>
                </c:pt>
                <c:pt idx="3">
                  <c:v>335.6</c:v>
                </c:pt>
                <c:pt idx="4">
                  <c:v>358.91</c:v>
                </c:pt>
              </c:numCache>
            </c:numRef>
          </c:val>
          <c:smooth val="0"/>
          <c:extLst>
            <c:ext xmlns:c16="http://schemas.microsoft.com/office/drawing/2014/chart" uri="{C3380CC4-5D6E-409C-BE32-E72D297353CC}">
              <c16:uniqueId val="{00000001-AFAC-45B1-A97A-A342542CF60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145.38999999999999</c:v>
                </c:pt>
                <c:pt idx="1">
                  <c:v>141.33000000000001</c:v>
                </c:pt>
                <c:pt idx="2">
                  <c:v>141.13</c:v>
                </c:pt>
                <c:pt idx="3">
                  <c:v>147.63</c:v>
                </c:pt>
                <c:pt idx="4">
                  <c:v>141.63</c:v>
                </c:pt>
              </c:numCache>
            </c:numRef>
          </c:val>
          <c:extLst>
            <c:ext xmlns:c16="http://schemas.microsoft.com/office/drawing/2014/chart" uri="{C3380CC4-5D6E-409C-BE32-E72D297353CC}">
              <c16:uniqueId val="{00000000-02BF-4C8B-B74D-40110A374E3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250.76</c:v>
                </c:pt>
                <c:pt idx="1">
                  <c:v>254.54</c:v>
                </c:pt>
                <c:pt idx="2">
                  <c:v>265.92</c:v>
                </c:pt>
                <c:pt idx="3">
                  <c:v>258.26</c:v>
                </c:pt>
                <c:pt idx="4">
                  <c:v>247.27</c:v>
                </c:pt>
              </c:numCache>
            </c:numRef>
          </c:val>
          <c:smooth val="0"/>
          <c:extLst>
            <c:ext xmlns:c16="http://schemas.microsoft.com/office/drawing/2014/chart" uri="{C3380CC4-5D6E-409C-BE32-E72D297353CC}">
              <c16:uniqueId val="{00000001-02BF-4C8B-B74D-40110A374E3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110.13</c:v>
                </c:pt>
                <c:pt idx="1">
                  <c:v>113.65</c:v>
                </c:pt>
                <c:pt idx="2">
                  <c:v>109.6</c:v>
                </c:pt>
                <c:pt idx="3">
                  <c:v>105.51</c:v>
                </c:pt>
                <c:pt idx="4">
                  <c:v>104.99</c:v>
                </c:pt>
              </c:numCache>
            </c:numRef>
          </c:val>
          <c:extLst>
            <c:ext xmlns:c16="http://schemas.microsoft.com/office/drawing/2014/chart" uri="{C3380CC4-5D6E-409C-BE32-E72D297353CC}">
              <c16:uniqueId val="{00000000-4D08-4A94-9B38-6EAB8F40C7A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106.69</c:v>
                </c:pt>
                <c:pt idx="1">
                  <c:v>106.52</c:v>
                </c:pt>
                <c:pt idx="2">
                  <c:v>105.86</c:v>
                </c:pt>
                <c:pt idx="3">
                  <c:v>106.07</c:v>
                </c:pt>
                <c:pt idx="4">
                  <c:v>105.34</c:v>
                </c:pt>
              </c:numCache>
            </c:numRef>
          </c:val>
          <c:smooth val="0"/>
          <c:extLst>
            <c:ext xmlns:c16="http://schemas.microsoft.com/office/drawing/2014/chart" uri="{C3380CC4-5D6E-409C-BE32-E72D297353CC}">
              <c16:uniqueId val="{00000001-4D08-4A94-9B38-6EAB8F40C7A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228.72</c:v>
                </c:pt>
                <c:pt idx="1">
                  <c:v>222.75</c:v>
                </c:pt>
                <c:pt idx="2">
                  <c:v>229.8</c:v>
                </c:pt>
                <c:pt idx="3">
                  <c:v>233.01</c:v>
                </c:pt>
                <c:pt idx="4">
                  <c:v>237.95</c:v>
                </c:pt>
              </c:numCache>
            </c:numRef>
          </c:val>
          <c:extLst>
            <c:ext xmlns:c16="http://schemas.microsoft.com/office/drawing/2014/chart" uri="{C3380CC4-5D6E-409C-BE32-E72D297353CC}">
              <c16:uniqueId val="{00000000-C7B6-44B3-9802-9E711B87B77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154.91999999999999</c:v>
                </c:pt>
                <c:pt idx="1">
                  <c:v>155.80000000000001</c:v>
                </c:pt>
                <c:pt idx="2">
                  <c:v>158.58000000000001</c:v>
                </c:pt>
                <c:pt idx="3">
                  <c:v>159.22</c:v>
                </c:pt>
                <c:pt idx="4">
                  <c:v>159.6</c:v>
                </c:pt>
              </c:numCache>
            </c:numRef>
          </c:val>
          <c:smooth val="0"/>
          <c:extLst>
            <c:ext xmlns:c16="http://schemas.microsoft.com/office/drawing/2014/chart" uri="{C3380CC4-5D6E-409C-BE32-E72D297353CC}">
              <c16:uniqueId val="{00000001-C7B6-44B3-9802-9E711B87B77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3"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5" t="str">
        <f>データ!H6</f>
        <v>広島県　尾道市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3" t="str">
        <f>データ!$M$6</f>
        <v>自治体職員</v>
      </c>
      <c r="AE8" s="83"/>
      <c r="AF8" s="83"/>
      <c r="AG8" s="83"/>
      <c r="AH8" s="83"/>
      <c r="AI8" s="83"/>
      <c r="AJ8" s="83"/>
      <c r="AK8" s="4"/>
      <c r="AL8" s="71">
        <f>データ!$R$6</f>
        <v>136156</v>
      </c>
      <c r="AM8" s="71"/>
      <c r="AN8" s="71"/>
      <c r="AO8" s="71"/>
      <c r="AP8" s="71"/>
      <c r="AQ8" s="71"/>
      <c r="AR8" s="71"/>
      <c r="AS8" s="71"/>
      <c r="AT8" s="67">
        <f>データ!$S$6</f>
        <v>285.11</v>
      </c>
      <c r="AU8" s="68"/>
      <c r="AV8" s="68"/>
      <c r="AW8" s="68"/>
      <c r="AX8" s="68"/>
      <c r="AY8" s="68"/>
      <c r="AZ8" s="68"/>
      <c r="BA8" s="68"/>
      <c r="BB8" s="70">
        <f>データ!$T$6</f>
        <v>477.56</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c r="A10" s="2"/>
      <c r="B10" s="67" t="str">
        <f>データ!$N$6</f>
        <v>-</v>
      </c>
      <c r="C10" s="68"/>
      <c r="D10" s="68"/>
      <c r="E10" s="68"/>
      <c r="F10" s="68"/>
      <c r="G10" s="68"/>
      <c r="H10" s="68"/>
      <c r="I10" s="67">
        <f>データ!$O$6</f>
        <v>79.48</v>
      </c>
      <c r="J10" s="68"/>
      <c r="K10" s="68"/>
      <c r="L10" s="68"/>
      <c r="M10" s="68"/>
      <c r="N10" s="68"/>
      <c r="O10" s="69"/>
      <c r="P10" s="70">
        <f>データ!$P$6</f>
        <v>93.4</v>
      </c>
      <c r="Q10" s="70"/>
      <c r="R10" s="70"/>
      <c r="S10" s="70"/>
      <c r="T10" s="70"/>
      <c r="U10" s="70"/>
      <c r="V10" s="70"/>
      <c r="W10" s="71">
        <f>データ!$Q$6</f>
        <v>4169</v>
      </c>
      <c r="X10" s="71"/>
      <c r="Y10" s="71"/>
      <c r="Z10" s="71"/>
      <c r="AA10" s="71"/>
      <c r="AB10" s="71"/>
      <c r="AC10" s="71"/>
      <c r="AD10" s="2"/>
      <c r="AE10" s="2"/>
      <c r="AF10" s="2"/>
      <c r="AG10" s="2"/>
      <c r="AH10" s="4"/>
      <c r="AI10" s="4"/>
      <c r="AJ10" s="4"/>
      <c r="AK10" s="4"/>
      <c r="AL10" s="71">
        <f>データ!$U$6</f>
        <v>126592</v>
      </c>
      <c r="AM10" s="71"/>
      <c r="AN10" s="71"/>
      <c r="AO10" s="71"/>
      <c r="AP10" s="71"/>
      <c r="AQ10" s="71"/>
      <c r="AR10" s="71"/>
      <c r="AS10" s="71"/>
      <c r="AT10" s="67">
        <f>データ!$V$6</f>
        <v>123.03</v>
      </c>
      <c r="AU10" s="68"/>
      <c r="AV10" s="68"/>
      <c r="AW10" s="68"/>
      <c r="AX10" s="68"/>
      <c r="AY10" s="68"/>
      <c r="AZ10" s="68"/>
      <c r="BA10" s="68"/>
      <c r="BB10" s="70">
        <f>データ!$W$6</f>
        <v>1028.95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U7mK1aOKzeocgW74j9tuehZHi+sEwCT+oO8xYITgw2tCMt4EzeL982St9Qb25Gi7o3p+TfNq5sOlMYVbCj5qLQ==" saltValue="xpeyi5JAEbPUgl5qojPFO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c r="A6" s="29" t="s">
        <v>92</v>
      </c>
      <c r="B6" s="34">
        <f>B7</f>
        <v>2019</v>
      </c>
      <c r="C6" s="34">
        <f t="shared" ref="C6:W6" si="3">C7</f>
        <v>342050</v>
      </c>
      <c r="D6" s="34">
        <f t="shared" si="3"/>
        <v>46</v>
      </c>
      <c r="E6" s="34">
        <f t="shared" si="3"/>
        <v>1</v>
      </c>
      <c r="F6" s="34">
        <f t="shared" si="3"/>
        <v>0</v>
      </c>
      <c r="G6" s="34">
        <f t="shared" si="3"/>
        <v>1</v>
      </c>
      <c r="H6" s="34" t="str">
        <f t="shared" si="3"/>
        <v>広島県　尾道市</v>
      </c>
      <c r="I6" s="34" t="str">
        <f t="shared" si="3"/>
        <v>法適用</v>
      </c>
      <c r="J6" s="34" t="str">
        <f t="shared" si="3"/>
        <v>水道事業</v>
      </c>
      <c r="K6" s="34" t="str">
        <f t="shared" si="3"/>
        <v>末端給水事業</v>
      </c>
      <c r="L6" s="34" t="str">
        <f t="shared" si="3"/>
        <v>A3</v>
      </c>
      <c r="M6" s="34" t="str">
        <f t="shared" si="3"/>
        <v>自治体職員</v>
      </c>
      <c r="N6" s="35" t="str">
        <f t="shared" si="3"/>
        <v>-</v>
      </c>
      <c r="O6" s="35">
        <f t="shared" si="3"/>
        <v>79.48</v>
      </c>
      <c r="P6" s="35">
        <f t="shared" si="3"/>
        <v>93.4</v>
      </c>
      <c r="Q6" s="35">
        <f t="shared" si="3"/>
        <v>4169</v>
      </c>
      <c r="R6" s="35">
        <f t="shared" si="3"/>
        <v>136156</v>
      </c>
      <c r="S6" s="35">
        <f t="shared" si="3"/>
        <v>285.11</v>
      </c>
      <c r="T6" s="35">
        <f t="shared" si="3"/>
        <v>477.56</v>
      </c>
      <c r="U6" s="35">
        <f t="shared" si="3"/>
        <v>126592</v>
      </c>
      <c r="V6" s="35">
        <f t="shared" si="3"/>
        <v>123.03</v>
      </c>
      <c r="W6" s="35">
        <f t="shared" si="3"/>
        <v>1028.95</v>
      </c>
      <c r="X6" s="36">
        <f>IF(X7="",NA(),X7)</f>
        <v>110.35</v>
      </c>
      <c r="Y6" s="36">
        <f t="shared" ref="Y6:AG6" si="4">IF(Y7="",NA(),Y7)</f>
        <v>114.19</v>
      </c>
      <c r="Z6" s="36">
        <f t="shared" si="4"/>
        <v>111.36</v>
      </c>
      <c r="AA6" s="36">
        <f t="shared" si="4"/>
        <v>108.14</v>
      </c>
      <c r="AB6" s="36">
        <f t="shared" si="4"/>
        <v>107.43</v>
      </c>
      <c r="AC6" s="36">
        <f t="shared" si="4"/>
        <v>114</v>
      </c>
      <c r="AD6" s="36">
        <f t="shared" si="4"/>
        <v>114</v>
      </c>
      <c r="AE6" s="36">
        <f t="shared" si="4"/>
        <v>113.68</v>
      </c>
      <c r="AF6" s="36">
        <f t="shared" si="4"/>
        <v>113.82</v>
      </c>
      <c r="AG6" s="36">
        <f t="shared" si="4"/>
        <v>112.82</v>
      </c>
      <c r="AH6" s="35" t="str">
        <f>IF(AH7="","",IF(AH7="-","【-】","【"&amp;SUBSTITUTE(TEXT(AH7,"#,##0.00"),"-","△")&amp;"】"))</f>
        <v>【112.01】</v>
      </c>
      <c r="AI6" s="35">
        <f>IF(AI7="",NA(),AI7)</f>
        <v>0</v>
      </c>
      <c r="AJ6" s="35">
        <f t="shared" ref="AJ6:AR6" si="5">IF(AJ7="",NA(),AJ7)</f>
        <v>0</v>
      </c>
      <c r="AK6" s="35">
        <f t="shared" si="5"/>
        <v>0</v>
      </c>
      <c r="AL6" s="35">
        <f t="shared" si="5"/>
        <v>0</v>
      </c>
      <c r="AM6" s="35">
        <f t="shared" si="5"/>
        <v>0</v>
      </c>
      <c r="AN6" s="36">
        <f t="shared" si="5"/>
        <v>0.03</v>
      </c>
      <c r="AO6" s="36">
        <f t="shared" si="5"/>
        <v>0.23</v>
      </c>
      <c r="AP6" s="36">
        <f t="shared" si="5"/>
        <v>0.03</v>
      </c>
      <c r="AQ6" s="35">
        <f t="shared" si="5"/>
        <v>0</v>
      </c>
      <c r="AR6" s="35">
        <f t="shared" si="5"/>
        <v>0</v>
      </c>
      <c r="AS6" s="35" t="str">
        <f>IF(AS7="","",IF(AS7="-","【-】","【"&amp;SUBSTITUTE(TEXT(AS7,"#,##0.00"),"-","△")&amp;"】"))</f>
        <v>【1.08】</v>
      </c>
      <c r="AT6" s="36">
        <f>IF(AT7="",NA(),AT7)</f>
        <v>315.94</v>
      </c>
      <c r="AU6" s="36">
        <f t="shared" ref="AU6:BC6" si="6">IF(AU7="",NA(),AU7)</f>
        <v>299.41000000000003</v>
      </c>
      <c r="AV6" s="36">
        <f t="shared" si="6"/>
        <v>369.41</v>
      </c>
      <c r="AW6" s="36">
        <f t="shared" si="6"/>
        <v>396.02</v>
      </c>
      <c r="AX6" s="36">
        <f t="shared" si="6"/>
        <v>452.38</v>
      </c>
      <c r="AY6" s="36">
        <f t="shared" si="6"/>
        <v>352.05</v>
      </c>
      <c r="AZ6" s="36">
        <f t="shared" si="6"/>
        <v>349.04</v>
      </c>
      <c r="BA6" s="36">
        <f t="shared" si="6"/>
        <v>337.49</v>
      </c>
      <c r="BB6" s="36">
        <f t="shared" si="6"/>
        <v>335.6</v>
      </c>
      <c r="BC6" s="36">
        <f t="shared" si="6"/>
        <v>358.91</v>
      </c>
      <c r="BD6" s="35" t="str">
        <f>IF(BD7="","",IF(BD7="-","【-】","【"&amp;SUBSTITUTE(TEXT(BD7,"#,##0.00"),"-","△")&amp;"】"))</f>
        <v>【264.97】</v>
      </c>
      <c r="BE6" s="36">
        <f>IF(BE7="",NA(),BE7)</f>
        <v>145.38999999999999</v>
      </c>
      <c r="BF6" s="36">
        <f t="shared" ref="BF6:BN6" si="7">IF(BF7="",NA(),BF7)</f>
        <v>141.33000000000001</v>
      </c>
      <c r="BG6" s="36">
        <f t="shared" si="7"/>
        <v>141.13</v>
      </c>
      <c r="BH6" s="36">
        <f t="shared" si="7"/>
        <v>147.63</v>
      </c>
      <c r="BI6" s="36">
        <f t="shared" si="7"/>
        <v>141.63</v>
      </c>
      <c r="BJ6" s="36">
        <f t="shared" si="7"/>
        <v>250.76</v>
      </c>
      <c r="BK6" s="36">
        <f t="shared" si="7"/>
        <v>254.54</v>
      </c>
      <c r="BL6" s="36">
        <f t="shared" si="7"/>
        <v>265.92</v>
      </c>
      <c r="BM6" s="36">
        <f t="shared" si="7"/>
        <v>258.26</v>
      </c>
      <c r="BN6" s="36">
        <f t="shared" si="7"/>
        <v>247.27</v>
      </c>
      <c r="BO6" s="35" t="str">
        <f>IF(BO7="","",IF(BO7="-","【-】","【"&amp;SUBSTITUTE(TEXT(BO7,"#,##0.00"),"-","△")&amp;"】"))</f>
        <v>【266.61】</v>
      </c>
      <c r="BP6" s="36">
        <f>IF(BP7="",NA(),BP7)</f>
        <v>110.13</v>
      </c>
      <c r="BQ6" s="36">
        <f t="shared" ref="BQ6:BY6" si="8">IF(BQ7="",NA(),BQ7)</f>
        <v>113.65</v>
      </c>
      <c r="BR6" s="36">
        <f t="shared" si="8"/>
        <v>109.6</v>
      </c>
      <c r="BS6" s="36">
        <f t="shared" si="8"/>
        <v>105.51</v>
      </c>
      <c r="BT6" s="36">
        <f t="shared" si="8"/>
        <v>104.99</v>
      </c>
      <c r="BU6" s="36">
        <f t="shared" si="8"/>
        <v>106.69</v>
      </c>
      <c r="BV6" s="36">
        <f t="shared" si="8"/>
        <v>106.52</v>
      </c>
      <c r="BW6" s="36">
        <f t="shared" si="8"/>
        <v>105.86</v>
      </c>
      <c r="BX6" s="36">
        <f t="shared" si="8"/>
        <v>106.07</v>
      </c>
      <c r="BY6" s="36">
        <f t="shared" si="8"/>
        <v>105.34</v>
      </c>
      <c r="BZ6" s="35" t="str">
        <f>IF(BZ7="","",IF(BZ7="-","【-】","【"&amp;SUBSTITUTE(TEXT(BZ7,"#,##0.00"),"-","△")&amp;"】"))</f>
        <v>【103.24】</v>
      </c>
      <c r="CA6" s="36">
        <f>IF(CA7="",NA(),CA7)</f>
        <v>228.72</v>
      </c>
      <c r="CB6" s="36">
        <f t="shared" ref="CB6:CJ6" si="9">IF(CB7="",NA(),CB7)</f>
        <v>222.75</v>
      </c>
      <c r="CC6" s="36">
        <f t="shared" si="9"/>
        <v>229.8</v>
      </c>
      <c r="CD6" s="36">
        <f t="shared" si="9"/>
        <v>233.01</v>
      </c>
      <c r="CE6" s="36">
        <f t="shared" si="9"/>
        <v>237.95</v>
      </c>
      <c r="CF6" s="36">
        <f t="shared" si="9"/>
        <v>154.91999999999999</v>
      </c>
      <c r="CG6" s="36">
        <f t="shared" si="9"/>
        <v>155.80000000000001</v>
      </c>
      <c r="CH6" s="36">
        <f t="shared" si="9"/>
        <v>158.58000000000001</v>
      </c>
      <c r="CI6" s="36">
        <f t="shared" si="9"/>
        <v>159.22</v>
      </c>
      <c r="CJ6" s="36">
        <f t="shared" si="9"/>
        <v>159.6</v>
      </c>
      <c r="CK6" s="35" t="str">
        <f>IF(CK7="","",IF(CK7="-","【-】","【"&amp;SUBSTITUTE(TEXT(CK7,"#,##0.00"),"-","△")&amp;"】"))</f>
        <v>【168.38】</v>
      </c>
      <c r="CL6" s="36">
        <f>IF(CL7="",NA(),CL7)</f>
        <v>66.02</v>
      </c>
      <c r="CM6" s="36">
        <f t="shared" ref="CM6:CU6" si="10">IF(CM7="",NA(),CM7)</f>
        <v>66.650000000000006</v>
      </c>
      <c r="CN6" s="36">
        <f t="shared" si="10"/>
        <v>66.02</v>
      </c>
      <c r="CO6" s="36">
        <f t="shared" si="10"/>
        <v>63.08</v>
      </c>
      <c r="CP6" s="36">
        <f t="shared" si="10"/>
        <v>63.84</v>
      </c>
      <c r="CQ6" s="36">
        <f t="shared" si="10"/>
        <v>62.26</v>
      </c>
      <c r="CR6" s="36">
        <f t="shared" si="10"/>
        <v>62.1</v>
      </c>
      <c r="CS6" s="36">
        <f t="shared" si="10"/>
        <v>62.38</v>
      </c>
      <c r="CT6" s="36">
        <f t="shared" si="10"/>
        <v>62.83</v>
      </c>
      <c r="CU6" s="36">
        <f t="shared" si="10"/>
        <v>62.05</v>
      </c>
      <c r="CV6" s="35" t="str">
        <f>IF(CV7="","",IF(CV7="-","【-】","【"&amp;SUBSTITUTE(TEXT(CV7,"#,##0.00"),"-","△")&amp;"】"))</f>
        <v>【60.00】</v>
      </c>
      <c r="CW6" s="36">
        <f>IF(CW7="",NA(),CW7)</f>
        <v>94.43</v>
      </c>
      <c r="CX6" s="36">
        <f t="shared" ref="CX6:DF6" si="11">IF(CX7="",NA(),CX7)</f>
        <v>94.55</v>
      </c>
      <c r="CY6" s="36">
        <f t="shared" si="11"/>
        <v>94.56</v>
      </c>
      <c r="CZ6" s="36">
        <f t="shared" si="11"/>
        <v>95.06</v>
      </c>
      <c r="DA6" s="36">
        <f t="shared" si="11"/>
        <v>94.41</v>
      </c>
      <c r="DB6" s="36">
        <f t="shared" si="11"/>
        <v>89.5</v>
      </c>
      <c r="DC6" s="36">
        <f t="shared" si="11"/>
        <v>89.52</v>
      </c>
      <c r="DD6" s="36">
        <f t="shared" si="11"/>
        <v>89.17</v>
      </c>
      <c r="DE6" s="36">
        <f t="shared" si="11"/>
        <v>88.86</v>
      </c>
      <c r="DF6" s="36">
        <f t="shared" si="11"/>
        <v>89.11</v>
      </c>
      <c r="DG6" s="35" t="str">
        <f>IF(DG7="","",IF(DG7="-","【-】","【"&amp;SUBSTITUTE(TEXT(DG7,"#,##0.00"),"-","△")&amp;"】"))</f>
        <v>【89.80】</v>
      </c>
      <c r="DH6" s="36">
        <f>IF(DH7="",NA(),DH7)</f>
        <v>42.81</v>
      </c>
      <c r="DI6" s="36">
        <f t="shared" ref="DI6:DQ6" si="12">IF(DI7="",NA(),DI7)</f>
        <v>44.11</v>
      </c>
      <c r="DJ6" s="36">
        <f t="shared" si="12"/>
        <v>44.81</v>
      </c>
      <c r="DK6" s="36">
        <f t="shared" si="12"/>
        <v>45.72</v>
      </c>
      <c r="DL6" s="36">
        <f t="shared" si="12"/>
        <v>46.57</v>
      </c>
      <c r="DM6" s="36">
        <f t="shared" si="12"/>
        <v>45.89</v>
      </c>
      <c r="DN6" s="36">
        <f t="shared" si="12"/>
        <v>46.58</v>
      </c>
      <c r="DO6" s="36">
        <f t="shared" si="12"/>
        <v>46.99</v>
      </c>
      <c r="DP6" s="36">
        <f t="shared" si="12"/>
        <v>47.89</v>
      </c>
      <c r="DQ6" s="36">
        <f t="shared" si="12"/>
        <v>48.69</v>
      </c>
      <c r="DR6" s="35" t="str">
        <f>IF(DR7="","",IF(DR7="-","【-】","【"&amp;SUBSTITUTE(TEXT(DR7,"#,##0.00"),"-","△")&amp;"】"))</f>
        <v>【49.59】</v>
      </c>
      <c r="DS6" s="36">
        <f>IF(DS7="",NA(),DS7)</f>
        <v>20.65</v>
      </c>
      <c r="DT6" s="36">
        <f t="shared" ref="DT6:EB6" si="13">IF(DT7="",NA(),DT7)</f>
        <v>26.46</v>
      </c>
      <c r="DU6" s="36">
        <f t="shared" si="13"/>
        <v>28.68</v>
      </c>
      <c r="DV6" s="36">
        <f t="shared" si="13"/>
        <v>31.09</v>
      </c>
      <c r="DW6" s="36">
        <f t="shared" si="13"/>
        <v>32.75</v>
      </c>
      <c r="DX6" s="36">
        <f t="shared" si="13"/>
        <v>13.14</v>
      </c>
      <c r="DY6" s="36">
        <f t="shared" si="13"/>
        <v>14.45</v>
      </c>
      <c r="DZ6" s="36">
        <f t="shared" si="13"/>
        <v>15.83</v>
      </c>
      <c r="EA6" s="36">
        <f t="shared" si="13"/>
        <v>16.899999999999999</v>
      </c>
      <c r="EB6" s="36">
        <f t="shared" si="13"/>
        <v>18.260000000000002</v>
      </c>
      <c r="EC6" s="35" t="str">
        <f>IF(EC7="","",IF(EC7="-","【-】","【"&amp;SUBSTITUTE(TEXT(EC7,"#,##0.00"),"-","△")&amp;"】"))</f>
        <v>【19.44】</v>
      </c>
      <c r="ED6" s="36">
        <f>IF(ED7="",NA(),ED7)</f>
        <v>1.18</v>
      </c>
      <c r="EE6" s="36">
        <f t="shared" ref="EE6:EM6" si="14">IF(EE7="",NA(),EE7)</f>
        <v>1.32</v>
      </c>
      <c r="EF6" s="36">
        <f t="shared" si="14"/>
        <v>1.31</v>
      </c>
      <c r="EG6" s="36">
        <f t="shared" si="14"/>
        <v>1.43</v>
      </c>
      <c r="EH6" s="36">
        <f t="shared" si="14"/>
        <v>1.22</v>
      </c>
      <c r="EI6" s="36">
        <f t="shared" si="14"/>
        <v>0.95</v>
      </c>
      <c r="EJ6" s="36">
        <f t="shared" si="14"/>
        <v>0.74</v>
      </c>
      <c r="EK6" s="36">
        <f t="shared" si="14"/>
        <v>0.74</v>
      </c>
      <c r="EL6" s="36">
        <f t="shared" si="14"/>
        <v>0.72</v>
      </c>
      <c r="EM6" s="36">
        <f t="shared" si="14"/>
        <v>0.66</v>
      </c>
      <c r="EN6" s="35" t="str">
        <f>IF(EN7="","",IF(EN7="-","【-】","【"&amp;SUBSTITUTE(TEXT(EN7,"#,##0.00"),"-","△")&amp;"】"))</f>
        <v>【0.68】</v>
      </c>
    </row>
    <row r="7" spans="1:144" s="37" customFormat="1">
      <c r="A7" s="29"/>
      <c r="B7" s="38">
        <v>2019</v>
      </c>
      <c r="C7" s="38">
        <v>342050</v>
      </c>
      <c r="D7" s="38">
        <v>46</v>
      </c>
      <c r="E7" s="38">
        <v>1</v>
      </c>
      <c r="F7" s="38">
        <v>0</v>
      </c>
      <c r="G7" s="38">
        <v>1</v>
      </c>
      <c r="H7" s="38" t="s">
        <v>93</v>
      </c>
      <c r="I7" s="38" t="s">
        <v>94</v>
      </c>
      <c r="J7" s="38" t="s">
        <v>95</v>
      </c>
      <c r="K7" s="38" t="s">
        <v>96</v>
      </c>
      <c r="L7" s="38" t="s">
        <v>97</v>
      </c>
      <c r="M7" s="38" t="s">
        <v>98</v>
      </c>
      <c r="N7" s="39" t="s">
        <v>99</v>
      </c>
      <c r="O7" s="39">
        <v>79.48</v>
      </c>
      <c r="P7" s="39">
        <v>93.4</v>
      </c>
      <c r="Q7" s="39">
        <v>4169</v>
      </c>
      <c r="R7" s="39">
        <v>136156</v>
      </c>
      <c r="S7" s="39">
        <v>285.11</v>
      </c>
      <c r="T7" s="39">
        <v>477.56</v>
      </c>
      <c r="U7" s="39">
        <v>126592</v>
      </c>
      <c r="V7" s="39">
        <v>123.03</v>
      </c>
      <c r="W7" s="39">
        <v>1028.95</v>
      </c>
      <c r="X7" s="39">
        <v>110.35</v>
      </c>
      <c r="Y7" s="39">
        <v>114.19</v>
      </c>
      <c r="Z7" s="39">
        <v>111.36</v>
      </c>
      <c r="AA7" s="39">
        <v>108.14</v>
      </c>
      <c r="AB7" s="39">
        <v>107.43</v>
      </c>
      <c r="AC7" s="39">
        <v>114</v>
      </c>
      <c r="AD7" s="39">
        <v>114</v>
      </c>
      <c r="AE7" s="39">
        <v>113.68</v>
      </c>
      <c r="AF7" s="39">
        <v>113.82</v>
      </c>
      <c r="AG7" s="39">
        <v>112.82</v>
      </c>
      <c r="AH7" s="39">
        <v>112.01</v>
      </c>
      <c r="AI7" s="39">
        <v>0</v>
      </c>
      <c r="AJ7" s="39">
        <v>0</v>
      </c>
      <c r="AK7" s="39">
        <v>0</v>
      </c>
      <c r="AL7" s="39">
        <v>0</v>
      </c>
      <c r="AM7" s="39">
        <v>0</v>
      </c>
      <c r="AN7" s="39">
        <v>0.03</v>
      </c>
      <c r="AO7" s="39">
        <v>0.23</v>
      </c>
      <c r="AP7" s="39">
        <v>0.03</v>
      </c>
      <c r="AQ7" s="39">
        <v>0</v>
      </c>
      <c r="AR7" s="39">
        <v>0</v>
      </c>
      <c r="AS7" s="39">
        <v>1.08</v>
      </c>
      <c r="AT7" s="39">
        <v>315.94</v>
      </c>
      <c r="AU7" s="39">
        <v>299.41000000000003</v>
      </c>
      <c r="AV7" s="39">
        <v>369.41</v>
      </c>
      <c r="AW7" s="39">
        <v>396.02</v>
      </c>
      <c r="AX7" s="39">
        <v>452.38</v>
      </c>
      <c r="AY7" s="39">
        <v>352.05</v>
      </c>
      <c r="AZ7" s="39">
        <v>349.04</v>
      </c>
      <c r="BA7" s="39">
        <v>337.49</v>
      </c>
      <c r="BB7" s="39">
        <v>335.6</v>
      </c>
      <c r="BC7" s="39">
        <v>358.91</v>
      </c>
      <c r="BD7" s="39">
        <v>264.97000000000003</v>
      </c>
      <c r="BE7" s="39">
        <v>145.38999999999999</v>
      </c>
      <c r="BF7" s="39">
        <v>141.33000000000001</v>
      </c>
      <c r="BG7" s="39">
        <v>141.13</v>
      </c>
      <c r="BH7" s="39">
        <v>147.63</v>
      </c>
      <c r="BI7" s="39">
        <v>141.63</v>
      </c>
      <c r="BJ7" s="39">
        <v>250.76</v>
      </c>
      <c r="BK7" s="39">
        <v>254.54</v>
      </c>
      <c r="BL7" s="39">
        <v>265.92</v>
      </c>
      <c r="BM7" s="39">
        <v>258.26</v>
      </c>
      <c r="BN7" s="39">
        <v>247.27</v>
      </c>
      <c r="BO7" s="39">
        <v>266.61</v>
      </c>
      <c r="BP7" s="39">
        <v>110.13</v>
      </c>
      <c r="BQ7" s="39">
        <v>113.65</v>
      </c>
      <c r="BR7" s="39">
        <v>109.6</v>
      </c>
      <c r="BS7" s="39">
        <v>105.51</v>
      </c>
      <c r="BT7" s="39">
        <v>104.99</v>
      </c>
      <c r="BU7" s="39">
        <v>106.69</v>
      </c>
      <c r="BV7" s="39">
        <v>106.52</v>
      </c>
      <c r="BW7" s="39">
        <v>105.86</v>
      </c>
      <c r="BX7" s="39">
        <v>106.07</v>
      </c>
      <c r="BY7" s="39">
        <v>105.34</v>
      </c>
      <c r="BZ7" s="39">
        <v>103.24</v>
      </c>
      <c r="CA7" s="39">
        <v>228.72</v>
      </c>
      <c r="CB7" s="39">
        <v>222.75</v>
      </c>
      <c r="CC7" s="39">
        <v>229.8</v>
      </c>
      <c r="CD7" s="39">
        <v>233.01</v>
      </c>
      <c r="CE7" s="39">
        <v>237.95</v>
      </c>
      <c r="CF7" s="39">
        <v>154.91999999999999</v>
      </c>
      <c r="CG7" s="39">
        <v>155.80000000000001</v>
      </c>
      <c r="CH7" s="39">
        <v>158.58000000000001</v>
      </c>
      <c r="CI7" s="39">
        <v>159.22</v>
      </c>
      <c r="CJ7" s="39">
        <v>159.6</v>
      </c>
      <c r="CK7" s="39">
        <v>168.38</v>
      </c>
      <c r="CL7" s="39">
        <v>66.02</v>
      </c>
      <c r="CM7" s="39">
        <v>66.650000000000006</v>
      </c>
      <c r="CN7" s="39">
        <v>66.02</v>
      </c>
      <c r="CO7" s="39">
        <v>63.08</v>
      </c>
      <c r="CP7" s="39">
        <v>63.84</v>
      </c>
      <c r="CQ7" s="39">
        <v>62.26</v>
      </c>
      <c r="CR7" s="39">
        <v>62.1</v>
      </c>
      <c r="CS7" s="39">
        <v>62.38</v>
      </c>
      <c r="CT7" s="39">
        <v>62.83</v>
      </c>
      <c r="CU7" s="39">
        <v>62.05</v>
      </c>
      <c r="CV7" s="39">
        <v>60</v>
      </c>
      <c r="CW7" s="39">
        <v>94.43</v>
      </c>
      <c r="CX7" s="39">
        <v>94.55</v>
      </c>
      <c r="CY7" s="39">
        <v>94.56</v>
      </c>
      <c r="CZ7" s="39">
        <v>95.06</v>
      </c>
      <c r="DA7" s="39">
        <v>94.41</v>
      </c>
      <c r="DB7" s="39">
        <v>89.5</v>
      </c>
      <c r="DC7" s="39">
        <v>89.52</v>
      </c>
      <c r="DD7" s="39">
        <v>89.17</v>
      </c>
      <c r="DE7" s="39">
        <v>88.86</v>
      </c>
      <c r="DF7" s="39">
        <v>89.11</v>
      </c>
      <c r="DG7" s="39">
        <v>89.8</v>
      </c>
      <c r="DH7" s="39">
        <v>42.81</v>
      </c>
      <c r="DI7" s="39">
        <v>44.11</v>
      </c>
      <c r="DJ7" s="39">
        <v>44.81</v>
      </c>
      <c r="DK7" s="39">
        <v>45.72</v>
      </c>
      <c r="DL7" s="39">
        <v>46.57</v>
      </c>
      <c r="DM7" s="39">
        <v>45.89</v>
      </c>
      <c r="DN7" s="39">
        <v>46.58</v>
      </c>
      <c r="DO7" s="39">
        <v>46.99</v>
      </c>
      <c r="DP7" s="39">
        <v>47.89</v>
      </c>
      <c r="DQ7" s="39">
        <v>48.69</v>
      </c>
      <c r="DR7" s="39">
        <v>49.59</v>
      </c>
      <c r="DS7" s="39">
        <v>20.65</v>
      </c>
      <c r="DT7" s="39">
        <v>26.46</v>
      </c>
      <c r="DU7" s="39">
        <v>28.68</v>
      </c>
      <c r="DV7" s="39">
        <v>31.09</v>
      </c>
      <c r="DW7" s="39">
        <v>32.75</v>
      </c>
      <c r="DX7" s="39">
        <v>13.14</v>
      </c>
      <c r="DY7" s="39">
        <v>14.45</v>
      </c>
      <c r="DZ7" s="39">
        <v>15.83</v>
      </c>
      <c r="EA7" s="39">
        <v>16.899999999999999</v>
      </c>
      <c r="EB7" s="39">
        <v>18.260000000000002</v>
      </c>
      <c r="EC7" s="39">
        <v>19.440000000000001</v>
      </c>
      <c r="ED7" s="39">
        <v>1.18</v>
      </c>
      <c r="EE7" s="39">
        <v>1.32</v>
      </c>
      <c r="EF7" s="39">
        <v>1.31</v>
      </c>
      <c r="EG7" s="39">
        <v>1.43</v>
      </c>
      <c r="EH7" s="39">
        <v>1.22</v>
      </c>
      <c r="EI7" s="39">
        <v>0.95</v>
      </c>
      <c r="EJ7" s="39">
        <v>0.74</v>
      </c>
      <c r="EK7" s="39">
        <v>0.74</v>
      </c>
      <c r="EL7" s="39">
        <v>0.72</v>
      </c>
      <c r="EM7" s="39">
        <v>0.66</v>
      </c>
      <c r="EN7" s="39">
        <v>0.68</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44</v>
      </c>
      <c r="B10" s="43">
        <f t="shared" ref="B10:E10" si="15">DATEVALUE($B7+12-B11&amp;"/1/"&amp;B12)</f>
        <v>46388</v>
      </c>
      <c r="C10" s="43">
        <f t="shared" si="15"/>
        <v>46753</v>
      </c>
      <c r="D10" s="43">
        <f t="shared" si="15"/>
        <v>47119</v>
      </c>
      <c r="E10" s="43">
        <f t="shared" si="15"/>
        <v>47484</v>
      </c>
      <c r="F10" s="44">
        <f>DATEVALUE($B7+12-F11&amp;"/1/"&amp;F12)</f>
        <v>47849</v>
      </c>
    </row>
    <row r="11" spans="1:144">
      <c r="B11">
        <v>4</v>
      </c>
      <c r="C11">
        <v>3</v>
      </c>
      <c r="D11">
        <v>2</v>
      </c>
      <c r="E11">
        <v>1</v>
      </c>
      <c r="F11">
        <v>0</v>
      </c>
      <c r="G11" t="s">
        <v>105</v>
      </c>
    </row>
    <row r="12" spans="1:144">
      <c r="B12">
        <v>1</v>
      </c>
      <c r="C12">
        <v>1</v>
      </c>
      <c r="D12">
        <v>1</v>
      </c>
      <c r="E12">
        <v>1</v>
      </c>
      <c r="F12">
        <v>1</v>
      </c>
      <c r="G12" t="s">
        <v>106</v>
      </c>
    </row>
    <row r="13" spans="1:144">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田原 千聖</cp:lastModifiedBy>
  <cp:lastPrinted>2021-01-24T23:14:45Z</cp:lastPrinted>
  <dcterms:created xsi:type="dcterms:W3CDTF">2020-12-04T02:13:36Z</dcterms:created>
  <dcterms:modified xsi:type="dcterms:W3CDTF">2021-01-24T23:19:17Z</dcterms:modified>
  <cp:category/>
</cp:coreProperties>
</file>