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H27分析ツール\04_HP更新用ファイル(リンクなし)\H27ツールマトメ\"/>
    </mc:Choice>
  </mc:AlternateContent>
  <bookViews>
    <workbookView xWindow="2340" yWindow="630" windowWidth="12000" windowHeight="11025" tabRatio="871"/>
  </bookViews>
  <sheets>
    <sheet name="入力シート" sheetId="10" r:id="rId1"/>
    <sheet name="総括表" sheetId="9" r:id="rId2"/>
    <sheet name="フロー図" sheetId="8" r:id="rId3"/>
    <sheet name="１次効果" sheetId="7" r:id="rId4"/>
    <sheet name="２次効果" sheetId="6" r:id="rId5"/>
    <sheet name="総合効果" sheetId="5" r:id="rId6"/>
    <sheet name="各種係数" sheetId="1" r:id="rId7"/>
    <sheet name="投入係数" sheetId="2" r:id="rId8"/>
    <sheet name="逆行列(IM)" sheetId="3" r:id="rId9"/>
    <sheet name="逆行列(IM外生化)" sheetId="11" r:id="rId10"/>
  </sheets>
  <definedNames>
    <definedName name="_xlnm.Print_Area" localSheetId="3">'１次効果'!$A$1:$AJ$53</definedName>
    <definedName name="_xlnm.Print_Area" localSheetId="4">'２次効果'!$A$1:$V$53</definedName>
    <definedName name="_xlnm.Print_Area" localSheetId="2">フロー図!$B$1:$AI$60</definedName>
    <definedName name="_xlnm.Print_Area" localSheetId="1">総括表!$A$1:$F$41</definedName>
    <definedName name="_xlnm.Print_Area" localSheetId="5">総合効果!$A$1:$R$53</definedName>
    <definedName name="_xlnm.Print_Area" localSheetId="0">入力シート!$A$1:$P$54</definedName>
  </definedNames>
  <calcPr calcId="152511" iterate="1" iterateCount="50"/>
</workbook>
</file>

<file path=xl/calcChain.xml><?xml version="1.0" encoding="utf-8"?>
<calcChain xmlns="http://schemas.openxmlformats.org/spreadsheetml/2006/main">
  <c r="R7" i="6" l="1"/>
  <c r="E39" i="8" l="1" a="1"/>
  <c r="E39" i="8" s="1"/>
  <c r="AV8" i="11" l="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AV7" i="11"/>
  <c r="AU7" i="11"/>
  <c r="AT7" i="11"/>
  <c r="AS7" i="11"/>
  <c r="AR7" i="11"/>
  <c r="AQ7"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L7" i="5"/>
  <c r="J7" i="5"/>
  <c r="H7" i="5"/>
  <c r="F7" i="5"/>
  <c r="D7" i="5"/>
  <c r="L6" i="5"/>
  <c r="J6" i="5"/>
  <c r="H6" i="5"/>
  <c r="F6" i="5"/>
  <c r="L5" i="5"/>
  <c r="J5" i="5"/>
  <c r="F5" i="5"/>
  <c r="D5" i="5"/>
  <c r="B4" i="5"/>
  <c r="J7" i="6"/>
  <c r="H7" i="6"/>
  <c r="F7" i="6"/>
  <c r="L7" i="6" s="1"/>
  <c r="N7" i="6" s="1"/>
  <c r="P7" i="6" s="1"/>
  <c r="T7" i="6" s="1"/>
  <c r="D7" i="6"/>
  <c r="J6" i="6"/>
  <c r="H6" i="6"/>
  <c r="F6" i="6"/>
  <c r="J5" i="6"/>
  <c r="F5" i="6"/>
  <c r="L6" i="6" s="1"/>
  <c r="D5" i="6"/>
  <c r="L5" i="6" s="1"/>
  <c r="B4" i="6"/>
  <c r="AF52" i="7"/>
  <c r="H52" i="5" s="1"/>
  <c r="V52" i="7"/>
  <c r="N52" i="7"/>
  <c r="P52" i="7" s="1"/>
  <c r="D52" i="7"/>
  <c r="F52" i="7" s="1"/>
  <c r="AF51" i="7"/>
  <c r="H51" i="6" s="1"/>
  <c r="V51" i="7"/>
  <c r="N51" i="7"/>
  <c r="P51" i="7" s="1"/>
  <c r="D51" i="7"/>
  <c r="F51" i="7" s="1"/>
  <c r="AF50" i="7"/>
  <c r="H50" i="6" s="1"/>
  <c r="V50" i="7"/>
  <c r="N50" i="7"/>
  <c r="P50" i="7" s="1"/>
  <c r="D50" i="7"/>
  <c r="F50" i="7" s="1"/>
  <c r="AF49" i="7"/>
  <c r="H49" i="6" s="1"/>
  <c r="V49" i="7"/>
  <c r="N49" i="7"/>
  <c r="D49" i="7"/>
  <c r="F49" i="7" s="1"/>
  <c r="AF48" i="7"/>
  <c r="H48" i="5" s="1"/>
  <c r="V48" i="7"/>
  <c r="N48" i="7"/>
  <c r="D48" i="7"/>
  <c r="F48" i="7" s="1"/>
  <c r="AF47" i="7"/>
  <c r="H47" i="5" s="1"/>
  <c r="V47" i="7"/>
  <c r="N47" i="7"/>
  <c r="R47" i="7" s="1"/>
  <c r="D47" i="7"/>
  <c r="AF46" i="7"/>
  <c r="H46" i="6" s="1"/>
  <c r="V46" i="7"/>
  <c r="N46" i="7"/>
  <c r="P46" i="7" s="1"/>
  <c r="D46" i="7"/>
  <c r="AF45" i="7"/>
  <c r="H45" i="5" s="1"/>
  <c r="V45" i="7"/>
  <c r="N45" i="7"/>
  <c r="P45" i="7" s="1"/>
  <c r="D45" i="7"/>
  <c r="H45" i="7" s="1"/>
  <c r="AF44" i="7"/>
  <c r="H44" i="5" s="1"/>
  <c r="V44" i="7"/>
  <c r="N44" i="7"/>
  <c r="P44" i="7" s="1"/>
  <c r="D44" i="7"/>
  <c r="F44" i="7" s="1"/>
  <c r="AF43" i="7"/>
  <c r="H43" i="6" s="1"/>
  <c r="V43" i="7"/>
  <c r="N43" i="7"/>
  <c r="P43" i="7" s="1"/>
  <c r="D43" i="7"/>
  <c r="F43" i="7" s="1"/>
  <c r="AF42" i="7"/>
  <c r="H42" i="6" s="1"/>
  <c r="V42" i="7"/>
  <c r="N42" i="7"/>
  <c r="P42" i="7" s="1"/>
  <c r="D42" i="7"/>
  <c r="H42" i="7" s="1"/>
  <c r="AF41" i="7"/>
  <c r="H41" i="6" s="1"/>
  <c r="V41" i="7"/>
  <c r="N41" i="7"/>
  <c r="P41" i="7" s="1"/>
  <c r="D41" i="7"/>
  <c r="F41" i="7" s="1"/>
  <c r="AF40" i="7"/>
  <c r="H40" i="5" s="1"/>
  <c r="V40" i="7"/>
  <c r="N40" i="7"/>
  <c r="R40" i="7" s="1"/>
  <c r="D40" i="7"/>
  <c r="H40" i="7" s="1"/>
  <c r="AF39" i="7"/>
  <c r="H39" i="5" s="1"/>
  <c r="V39" i="7"/>
  <c r="N39" i="7"/>
  <c r="P39" i="7" s="1"/>
  <c r="D39" i="7"/>
  <c r="H39" i="7" s="1"/>
  <c r="AF38" i="7"/>
  <c r="H38" i="6" s="1"/>
  <c r="V38" i="7"/>
  <c r="N38" i="7"/>
  <c r="P38" i="7" s="1"/>
  <c r="D38" i="7"/>
  <c r="F38" i="7" s="1"/>
  <c r="AF37" i="7"/>
  <c r="H37" i="5" s="1"/>
  <c r="V37" i="7"/>
  <c r="N37" i="7"/>
  <c r="P37" i="7" s="1"/>
  <c r="D37" i="7"/>
  <c r="H37" i="7" s="1"/>
  <c r="AF36" i="7"/>
  <c r="H36" i="5" s="1"/>
  <c r="V36" i="7"/>
  <c r="N36" i="7"/>
  <c r="P36" i="7" s="1"/>
  <c r="D36" i="7"/>
  <c r="F36" i="7" s="1"/>
  <c r="AF35" i="7"/>
  <c r="H35" i="5" s="1"/>
  <c r="V35" i="7"/>
  <c r="N35" i="7"/>
  <c r="H35" i="7"/>
  <c r="D35" i="7"/>
  <c r="F35" i="7" s="1"/>
  <c r="AF34" i="7"/>
  <c r="H34" i="6" s="1"/>
  <c r="V34" i="7"/>
  <c r="N34" i="7"/>
  <c r="D34" i="7"/>
  <c r="F34" i="7" s="1"/>
  <c r="AF33" i="7"/>
  <c r="H33" i="6" s="1"/>
  <c r="V33" i="7"/>
  <c r="N33" i="7"/>
  <c r="R33" i="7" s="1"/>
  <c r="D33" i="7"/>
  <c r="AF32" i="7"/>
  <c r="H32" i="5" s="1"/>
  <c r="V32" i="7"/>
  <c r="N32" i="7"/>
  <c r="P32" i="7" s="1"/>
  <c r="D32" i="7"/>
  <c r="AF31" i="7"/>
  <c r="H31" i="5" s="1"/>
  <c r="V31" i="7"/>
  <c r="N31" i="7"/>
  <c r="P31" i="7" s="1"/>
  <c r="D31" i="7"/>
  <c r="H31" i="7" s="1"/>
  <c r="AF30" i="7"/>
  <c r="H30" i="6" s="1"/>
  <c r="V30" i="7"/>
  <c r="N30" i="7"/>
  <c r="P30" i="7" s="1"/>
  <c r="D30" i="7"/>
  <c r="F30" i="7" s="1"/>
  <c r="AF29" i="7"/>
  <c r="H29" i="5" s="1"/>
  <c r="V29" i="7"/>
  <c r="N29" i="7"/>
  <c r="P29" i="7" s="1"/>
  <c r="D29" i="7"/>
  <c r="H29" i="7" s="1"/>
  <c r="AF28" i="7"/>
  <c r="H28" i="5" s="1"/>
  <c r="V28" i="7"/>
  <c r="N28" i="7"/>
  <c r="P28" i="7" s="1"/>
  <c r="D28" i="7"/>
  <c r="F28" i="7" s="1"/>
  <c r="AF27" i="7"/>
  <c r="H27" i="5" s="1"/>
  <c r="V27" i="7"/>
  <c r="N27" i="7"/>
  <c r="D27" i="7"/>
  <c r="F27" i="7" s="1"/>
  <c r="AF26" i="7"/>
  <c r="H26" i="6" s="1"/>
  <c r="V26" i="7"/>
  <c r="N26" i="7"/>
  <c r="D26" i="7"/>
  <c r="F26" i="7" s="1"/>
  <c r="AF25" i="7"/>
  <c r="H25" i="6" s="1"/>
  <c r="V25" i="7"/>
  <c r="N25" i="7"/>
  <c r="R25" i="7" s="1"/>
  <c r="D25" i="7"/>
  <c r="AF24" i="7"/>
  <c r="H24" i="5" s="1"/>
  <c r="V24" i="7"/>
  <c r="N24" i="7"/>
  <c r="P24" i="7" s="1"/>
  <c r="D24" i="7"/>
  <c r="AF23" i="7"/>
  <c r="H23" i="5" s="1"/>
  <c r="V23" i="7"/>
  <c r="N23" i="7"/>
  <c r="R23" i="7" s="1"/>
  <c r="D23" i="7"/>
  <c r="H23" i="7" s="1"/>
  <c r="AF22" i="7"/>
  <c r="H22" i="6" s="1"/>
  <c r="V22" i="7"/>
  <c r="N22" i="7"/>
  <c r="P22" i="7" s="1"/>
  <c r="D22" i="7"/>
  <c r="F22" i="7" s="1"/>
  <c r="AF21" i="7"/>
  <c r="H21" i="6" s="1"/>
  <c r="V21" i="7"/>
  <c r="N21" i="7"/>
  <c r="P21" i="7" s="1"/>
  <c r="D21" i="7"/>
  <c r="F21" i="7" s="1"/>
  <c r="AF20" i="7"/>
  <c r="H20" i="5" s="1"/>
  <c r="V20" i="7"/>
  <c r="N20" i="7"/>
  <c r="P20" i="7" s="1"/>
  <c r="D20" i="7"/>
  <c r="F20" i="7" s="1"/>
  <c r="AF19" i="7"/>
  <c r="H19" i="5" s="1"/>
  <c r="V19" i="7"/>
  <c r="N19" i="7"/>
  <c r="H19" i="7"/>
  <c r="D19" i="7"/>
  <c r="F19" i="7" s="1"/>
  <c r="AF18" i="7"/>
  <c r="H18" i="6" s="1"/>
  <c r="V18" i="7"/>
  <c r="N18" i="7"/>
  <c r="D18" i="7"/>
  <c r="F18" i="7" s="1"/>
  <c r="AF17" i="7"/>
  <c r="H17" i="6" s="1"/>
  <c r="V17" i="7"/>
  <c r="N17" i="7"/>
  <c r="R17" i="7" s="1"/>
  <c r="D17" i="7"/>
  <c r="AF16" i="7"/>
  <c r="H16" i="5" s="1"/>
  <c r="V16" i="7"/>
  <c r="N16" i="7"/>
  <c r="P16" i="7" s="1"/>
  <c r="D16" i="7"/>
  <c r="AF15" i="7"/>
  <c r="H15" i="5" s="1"/>
  <c r="V15" i="7"/>
  <c r="N15" i="7"/>
  <c r="P15" i="7" s="1"/>
  <c r="D15" i="7"/>
  <c r="H15" i="7" s="1"/>
  <c r="AF14" i="7"/>
  <c r="H14" i="6" s="1"/>
  <c r="V14" i="7"/>
  <c r="N14" i="7"/>
  <c r="P14" i="7" s="1"/>
  <c r="D14" i="7"/>
  <c r="F14" i="7" s="1"/>
  <c r="AF13" i="7"/>
  <c r="H13" i="6" s="1"/>
  <c r="V13" i="7"/>
  <c r="N13" i="7"/>
  <c r="P13" i="7" s="1"/>
  <c r="D13" i="7"/>
  <c r="H13" i="7" s="1"/>
  <c r="AF12" i="7"/>
  <c r="H12" i="5" s="1"/>
  <c r="V12" i="7"/>
  <c r="N12" i="7"/>
  <c r="P12" i="7" s="1"/>
  <c r="D12" i="7"/>
  <c r="F12" i="7" s="1"/>
  <c r="AF11" i="7"/>
  <c r="H11" i="5" s="1"/>
  <c r="V11" i="7"/>
  <c r="N11" i="7"/>
  <c r="D11" i="7"/>
  <c r="F11" i="7" s="1"/>
  <c r="AF10" i="7"/>
  <c r="H10" i="6" s="1"/>
  <c r="V10" i="7"/>
  <c r="N10" i="7"/>
  <c r="D10" i="7"/>
  <c r="F10" i="7" s="1"/>
  <c r="AF9" i="7"/>
  <c r="H9" i="6" s="1"/>
  <c r="V9" i="7"/>
  <c r="N9" i="7"/>
  <c r="R9" i="7" s="1"/>
  <c r="D9" i="7"/>
  <c r="AF8" i="7"/>
  <c r="H8" i="5" s="1"/>
  <c r="V8" i="7"/>
  <c r="N8" i="7"/>
  <c r="P8" i="7" s="1"/>
  <c r="D8" i="7"/>
  <c r="F8" i="7" s="1"/>
  <c r="R7" i="7"/>
  <c r="P7" i="7"/>
  <c r="H7" i="7"/>
  <c r="F7" i="7"/>
  <c r="B4" i="7"/>
  <c r="Z7" i="7"/>
  <c r="AB7" i="7" s="1"/>
  <c r="X6" i="7"/>
  <c r="D6" i="5" s="1"/>
  <c r="V6" i="7"/>
  <c r="T6" i="7"/>
  <c r="L6" i="7"/>
  <c r="J6" i="7"/>
  <c r="AF5" i="7"/>
  <c r="H5" i="6" s="1"/>
  <c r="AB5" i="7"/>
  <c r="V5" i="7"/>
  <c r="T5" i="7"/>
  <c r="N5" i="7"/>
  <c r="J5" i="7"/>
  <c r="AG3" i="8"/>
  <c r="F18" i="9"/>
  <c r="E15" i="9"/>
  <c r="E13" i="9"/>
  <c r="B9" i="9"/>
  <c r="B5" i="9"/>
  <c r="F3" i="9"/>
  <c r="H53" i="10"/>
  <c r="F53" i="10"/>
  <c r="T7" i="8" s="1"/>
  <c r="E53" i="10"/>
  <c r="N7" i="8" s="1"/>
  <c r="D53" i="10"/>
  <c r="C7" i="8" s="1"/>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L25" i="10"/>
  <c r="G25" i="10"/>
  <c r="G24" i="10"/>
  <c r="G23" i="10"/>
  <c r="G22" i="10"/>
  <c r="G21" i="10"/>
  <c r="G20" i="10"/>
  <c r="G19" i="10"/>
  <c r="G18" i="10"/>
  <c r="G17" i="10"/>
  <c r="G16" i="10"/>
  <c r="G15" i="10"/>
  <c r="G14" i="10"/>
  <c r="G13" i="10"/>
  <c r="G12" i="10"/>
  <c r="G11" i="10"/>
  <c r="G10" i="10"/>
  <c r="G9" i="10"/>
  <c r="G8" i="10"/>
  <c r="H4" i="10"/>
  <c r="H5" i="5" l="1"/>
  <c r="B16" i="9"/>
  <c r="B15" i="9"/>
  <c r="R38" i="7"/>
  <c r="D6" i="6"/>
  <c r="H15" i="6"/>
  <c r="H19" i="6"/>
  <c r="H43" i="5"/>
  <c r="H49" i="5"/>
  <c r="R31" i="7"/>
  <c r="H51" i="5"/>
  <c r="H48" i="6"/>
  <c r="H47" i="6"/>
  <c r="H46" i="5"/>
  <c r="H45" i="6"/>
  <c r="H40" i="6"/>
  <c r="H39" i="6"/>
  <c r="H37" i="6"/>
  <c r="H34" i="5"/>
  <c r="H33" i="5"/>
  <c r="H32" i="6"/>
  <c r="H31" i="6"/>
  <c r="H29" i="6"/>
  <c r="H26" i="5"/>
  <c r="H25" i="5"/>
  <c r="H23" i="6"/>
  <c r="H17" i="5"/>
  <c r="H13" i="5"/>
  <c r="H11" i="6"/>
  <c r="H9" i="5"/>
  <c r="R51" i="7"/>
  <c r="T51" i="7" s="1"/>
  <c r="V53" i="7"/>
  <c r="Y12" i="8" s="1"/>
  <c r="R15" i="7"/>
  <c r="T15" i="7" s="1"/>
  <c r="P25" i="7"/>
  <c r="T25" i="7" s="1"/>
  <c r="R44" i="7"/>
  <c r="T44" i="7" s="1"/>
  <c r="R45" i="7"/>
  <c r="T45" i="7" s="1"/>
  <c r="R42" i="7"/>
  <c r="T42" i="7" s="1"/>
  <c r="R41" i="7"/>
  <c r="T41" i="7" s="1"/>
  <c r="R39" i="7"/>
  <c r="R30" i="7"/>
  <c r="T30" i="7" s="1"/>
  <c r="P23" i="7"/>
  <c r="T23" i="7" s="1"/>
  <c r="R14" i="7"/>
  <c r="T14" i="7" s="1"/>
  <c r="P9" i="7"/>
  <c r="T9" i="7" s="1"/>
  <c r="H11" i="7"/>
  <c r="J11" i="7" s="1"/>
  <c r="H21" i="7"/>
  <c r="J21" i="7" s="1"/>
  <c r="H27" i="7"/>
  <c r="J27" i="7" s="1"/>
  <c r="H50" i="7"/>
  <c r="J50" i="7" s="1"/>
  <c r="F37" i="7"/>
  <c r="J37" i="7" s="1"/>
  <c r="F29" i="7"/>
  <c r="J29" i="7" s="1"/>
  <c r="F13" i="7"/>
  <c r="J13" i="7" s="1"/>
  <c r="H27" i="6"/>
  <c r="H35" i="6"/>
  <c r="H21" i="5"/>
  <c r="H41" i="5"/>
  <c r="H8" i="6"/>
  <c r="H12" i="6"/>
  <c r="H16" i="6"/>
  <c r="H20" i="6"/>
  <c r="H24" i="6"/>
  <c r="H28" i="6"/>
  <c r="H36" i="6"/>
  <c r="H44" i="6"/>
  <c r="H52" i="6"/>
  <c r="H10" i="5"/>
  <c r="H14" i="5"/>
  <c r="H18" i="5"/>
  <c r="H22" i="5"/>
  <c r="H30" i="5"/>
  <c r="H38" i="5"/>
  <c r="H42" i="5"/>
  <c r="H50" i="5"/>
  <c r="AH8" i="7" a="1"/>
  <c r="AH49" i="7" s="1"/>
  <c r="AJ49" i="7" s="1"/>
  <c r="H51" i="7"/>
  <c r="J51" i="7" s="1"/>
  <c r="H12" i="7"/>
  <c r="J12" i="7" s="1"/>
  <c r="R13" i="7"/>
  <c r="H20" i="7"/>
  <c r="J20" i="7" s="1"/>
  <c r="R22" i="7"/>
  <c r="T22" i="7" s="1"/>
  <c r="H28" i="7"/>
  <c r="J28" i="7" s="1"/>
  <c r="R29" i="7"/>
  <c r="T29" i="7" s="1"/>
  <c r="H36" i="7"/>
  <c r="J36" i="7" s="1"/>
  <c r="R37" i="7"/>
  <c r="P47" i="7"/>
  <c r="T47" i="7" s="1"/>
  <c r="H49" i="7"/>
  <c r="J49" i="7" s="1"/>
  <c r="R52" i="7"/>
  <c r="T52" i="7" s="1"/>
  <c r="R21" i="7"/>
  <c r="R11" i="7"/>
  <c r="P11" i="7"/>
  <c r="P18" i="7"/>
  <c r="R18" i="7"/>
  <c r="R27" i="7"/>
  <c r="P27" i="7"/>
  <c r="H33" i="7"/>
  <c r="F33" i="7"/>
  <c r="P34" i="7"/>
  <c r="R34" i="7"/>
  <c r="R49" i="7"/>
  <c r="P49" i="7"/>
  <c r="F15" i="7"/>
  <c r="F31" i="7"/>
  <c r="J31" i="7" s="1"/>
  <c r="R32" i="7"/>
  <c r="T32" i="7" s="1"/>
  <c r="H38" i="7"/>
  <c r="J38" i="7" s="1"/>
  <c r="F42" i="7"/>
  <c r="J42" i="7" s="1"/>
  <c r="H44" i="7"/>
  <c r="J44" i="7" s="1"/>
  <c r="H8" i="7"/>
  <c r="H9" i="7"/>
  <c r="F9" i="7"/>
  <c r="P10" i="7"/>
  <c r="R10" i="7"/>
  <c r="P17" i="7"/>
  <c r="R19" i="7"/>
  <c r="P19" i="7"/>
  <c r="H25" i="7"/>
  <c r="F25" i="7"/>
  <c r="P26" i="7"/>
  <c r="R26" i="7"/>
  <c r="P33" i="7"/>
  <c r="R35" i="7"/>
  <c r="P35" i="7"/>
  <c r="H47" i="7"/>
  <c r="F47" i="7"/>
  <c r="P48" i="7"/>
  <c r="R48" i="7"/>
  <c r="H17" i="7"/>
  <c r="F17" i="7"/>
  <c r="R8" i="7"/>
  <c r="T8" i="7" s="1"/>
  <c r="R16" i="7"/>
  <c r="T16" i="7" s="1"/>
  <c r="H22" i="7"/>
  <c r="J22" i="7" s="1"/>
  <c r="F24" i="7"/>
  <c r="H24" i="7"/>
  <c r="F46" i="7"/>
  <c r="H46" i="7"/>
  <c r="H14" i="7"/>
  <c r="J14" i="7" s="1"/>
  <c r="F16" i="7"/>
  <c r="H16" i="7"/>
  <c r="F23" i="7"/>
  <c r="J23" i="7" s="1"/>
  <c r="R24" i="7"/>
  <c r="T24" i="7" s="1"/>
  <c r="H30" i="7"/>
  <c r="J30" i="7" s="1"/>
  <c r="F32" i="7"/>
  <c r="H32" i="7"/>
  <c r="F39" i="7"/>
  <c r="J39" i="7" s="1"/>
  <c r="H41" i="7"/>
  <c r="J41" i="7" s="1"/>
  <c r="F45" i="7"/>
  <c r="J45" i="7" s="1"/>
  <c r="R46" i="7"/>
  <c r="T46" i="7" s="1"/>
  <c r="H52" i="7"/>
  <c r="J52" i="7" s="1"/>
  <c r="H10" i="7"/>
  <c r="J10" i="7" s="1"/>
  <c r="R12" i="7"/>
  <c r="T12" i="7" s="1"/>
  <c r="H18" i="7"/>
  <c r="J18" i="7" s="1"/>
  <c r="R20" i="7"/>
  <c r="T20" i="7" s="1"/>
  <c r="H26" i="7"/>
  <c r="J26" i="7" s="1"/>
  <c r="R28" i="7"/>
  <c r="T28" i="7" s="1"/>
  <c r="H34" i="7"/>
  <c r="J34" i="7" s="1"/>
  <c r="R36" i="7"/>
  <c r="T36" i="7" s="1"/>
  <c r="H48" i="7"/>
  <c r="J48" i="7" s="1"/>
  <c r="R50" i="7"/>
  <c r="T50" i="7" s="1"/>
  <c r="N53" i="7"/>
  <c r="AF53" i="7"/>
  <c r="D53" i="7"/>
  <c r="J19" i="7"/>
  <c r="J35" i="7"/>
  <c r="T38" i="7"/>
  <c r="G53" i="10"/>
  <c r="T19" i="7" l="1"/>
  <c r="J9" i="7"/>
  <c r="H53" i="5"/>
  <c r="T26" i="7"/>
  <c r="J17" i="7"/>
  <c r="J47" i="7"/>
  <c r="AH34" i="7"/>
  <c r="AJ34" i="7" s="1"/>
  <c r="J34" i="6" s="1"/>
  <c r="AH13" i="7"/>
  <c r="AJ13" i="7" s="1"/>
  <c r="J13" i="5" s="1"/>
  <c r="AH20" i="7"/>
  <c r="AJ20" i="7" s="1"/>
  <c r="J20" i="6" s="1"/>
  <c r="AH36" i="7"/>
  <c r="AJ36" i="7" s="1"/>
  <c r="J36" i="5" s="1"/>
  <c r="AH27" i="7"/>
  <c r="AJ27" i="7" s="1"/>
  <c r="J27" i="6" s="1"/>
  <c r="AH35" i="7"/>
  <c r="AJ35" i="7" s="1"/>
  <c r="J35" i="5" s="1"/>
  <c r="AH50" i="7"/>
  <c r="AJ50" i="7" s="1"/>
  <c r="J50" i="6" s="1"/>
  <c r="AH29" i="7"/>
  <c r="AJ29" i="7" s="1"/>
  <c r="J29" i="6" s="1"/>
  <c r="AH8" i="7"/>
  <c r="AJ8" i="7" s="1"/>
  <c r="AH24" i="7"/>
  <c r="AJ24" i="7" s="1"/>
  <c r="J24" i="6" s="1"/>
  <c r="AH40" i="7"/>
  <c r="AJ40" i="7" s="1"/>
  <c r="J40" i="6" s="1"/>
  <c r="AH43" i="7"/>
  <c r="AJ43" i="7" s="1"/>
  <c r="J43" i="6" s="1"/>
  <c r="AH22" i="7"/>
  <c r="AJ22" i="7" s="1"/>
  <c r="J22" i="6" s="1"/>
  <c r="AH25" i="7"/>
  <c r="AJ25" i="7" s="1"/>
  <c r="J25" i="5" s="1"/>
  <c r="AH30" i="7"/>
  <c r="AJ30" i="7" s="1"/>
  <c r="J30" i="6" s="1"/>
  <c r="AH42" i="7"/>
  <c r="AJ42" i="7" s="1"/>
  <c r="J42" i="6" s="1"/>
  <c r="AH15" i="7"/>
  <c r="AJ15" i="7" s="1"/>
  <c r="J15" i="6" s="1"/>
  <c r="AH45" i="7"/>
  <c r="AJ45" i="7" s="1"/>
  <c r="J45" i="6" s="1"/>
  <c r="AH23" i="7"/>
  <c r="AJ23" i="7" s="1"/>
  <c r="J23" i="6" s="1"/>
  <c r="AH12" i="7"/>
  <c r="AJ12" i="7" s="1"/>
  <c r="J12" i="6" s="1"/>
  <c r="AH28" i="7"/>
  <c r="AJ28" i="7" s="1"/>
  <c r="J28" i="6" s="1"/>
  <c r="AH44" i="7"/>
  <c r="AJ44" i="7" s="1"/>
  <c r="J44" i="6" s="1"/>
  <c r="AH38" i="7"/>
  <c r="AJ38" i="7" s="1"/>
  <c r="J38" i="6" s="1"/>
  <c r="AH17" i="7"/>
  <c r="AJ17" i="7" s="1"/>
  <c r="J17" i="6" s="1"/>
  <c r="AH14" i="7"/>
  <c r="AJ14" i="7" s="1"/>
  <c r="J14" i="6" s="1"/>
  <c r="AH9" i="7"/>
  <c r="AJ9" i="7" s="1"/>
  <c r="J9" i="6" s="1"/>
  <c r="AH31" i="7"/>
  <c r="AJ31" i="7" s="1"/>
  <c r="J31" i="6" s="1"/>
  <c r="AH39" i="7"/>
  <c r="AJ39" i="7" s="1"/>
  <c r="J39" i="6" s="1"/>
  <c r="AH18" i="7"/>
  <c r="AJ18" i="7" s="1"/>
  <c r="J18" i="6" s="1"/>
  <c r="AH16" i="7"/>
  <c r="AJ16" i="7" s="1"/>
  <c r="J16" i="6" s="1"/>
  <c r="AH32" i="7"/>
  <c r="AJ32" i="7" s="1"/>
  <c r="J32" i="6" s="1"/>
  <c r="AH48" i="7"/>
  <c r="AJ48" i="7" s="1"/>
  <c r="J48" i="6" s="1"/>
  <c r="AH33" i="7"/>
  <c r="AJ33" i="7" s="1"/>
  <c r="J33" i="5" s="1"/>
  <c r="AH11" i="7"/>
  <c r="AJ11" i="7" s="1"/>
  <c r="J11" i="6" s="1"/>
  <c r="AH46" i="7"/>
  <c r="AJ46" i="7" s="1"/>
  <c r="J46" i="6" s="1"/>
  <c r="AH51" i="7"/>
  <c r="AJ51" i="7" s="1"/>
  <c r="J51" i="6" s="1"/>
  <c r="AH37" i="7"/>
  <c r="AJ37" i="7" s="1"/>
  <c r="J37" i="6" s="1"/>
  <c r="AH21" i="7"/>
  <c r="AJ21" i="7" s="1"/>
  <c r="J21" i="6" s="1"/>
  <c r="AH19" i="7"/>
  <c r="AJ19" i="7" s="1"/>
  <c r="J19" i="6" s="1"/>
  <c r="AH52" i="7"/>
  <c r="AJ52" i="7" s="1"/>
  <c r="J52" i="6" s="1"/>
  <c r="AH41" i="7"/>
  <c r="AJ41" i="7" s="1"/>
  <c r="J41" i="6" s="1"/>
  <c r="AH26" i="7"/>
  <c r="AJ26" i="7" s="1"/>
  <c r="J26" i="6" s="1"/>
  <c r="AH10" i="7"/>
  <c r="AJ10" i="7" s="1"/>
  <c r="J10" i="6" s="1"/>
  <c r="AH47" i="7"/>
  <c r="AJ47" i="7" s="1"/>
  <c r="J47" i="6" s="1"/>
  <c r="H53" i="6"/>
  <c r="J49" i="6"/>
  <c r="J49" i="5"/>
  <c r="J32" i="7"/>
  <c r="J33" i="7"/>
  <c r="T18" i="7"/>
  <c r="H53" i="7"/>
  <c r="H43" i="7" s="1"/>
  <c r="J43" i="7" s="1"/>
  <c r="J8" i="7"/>
  <c r="J24" i="7"/>
  <c r="J25" i="7"/>
  <c r="J46" i="7"/>
  <c r="T10" i="7"/>
  <c r="T35" i="7"/>
  <c r="T34" i="7"/>
  <c r="T27" i="7"/>
  <c r="T11" i="7"/>
  <c r="J16" i="7"/>
  <c r="T48" i="7"/>
  <c r="R53" i="7"/>
  <c r="R43" i="7" s="1"/>
  <c r="T43" i="7" s="1"/>
  <c r="J15" i="7"/>
  <c r="F53" i="7"/>
  <c r="F40" i="7" s="1"/>
  <c r="J40" i="7" s="1"/>
  <c r="T49" i="7"/>
  <c r="T33" i="7"/>
  <c r="T13" i="7"/>
  <c r="T17" i="7"/>
  <c r="T37" i="7"/>
  <c r="T21" i="7"/>
  <c r="T39" i="7"/>
  <c r="T31" i="7"/>
  <c r="AD7" i="8"/>
  <c r="AD14" i="8"/>
  <c r="AF12" i="8"/>
  <c r="P53" i="7"/>
  <c r="P40" i="7" s="1"/>
  <c r="T40" i="7" s="1"/>
  <c r="J27" i="5" l="1"/>
  <c r="J13" i="6"/>
  <c r="J50" i="5"/>
  <c r="J33" i="6"/>
  <c r="J39" i="5"/>
  <c r="J30" i="5"/>
  <c r="J31" i="5"/>
  <c r="J15" i="5"/>
  <c r="J37" i="5"/>
  <c r="J28" i="5"/>
  <c r="J34" i="5"/>
  <c r="J48" i="5"/>
  <c r="J18" i="5"/>
  <c r="J43" i="5"/>
  <c r="J52" i="5"/>
  <c r="J51" i="5"/>
  <c r="J29" i="5"/>
  <c r="J42" i="5"/>
  <c r="J40" i="5"/>
  <c r="J17" i="5"/>
  <c r="J47" i="5"/>
  <c r="J36" i="6"/>
  <c r="J12" i="5"/>
  <c r="J35" i="6"/>
  <c r="J22" i="5"/>
  <c r="J10" i="5"/>
  <c r="J46" i="5"/>
  <c r="J32" i="5"/>
  <c r="J38" i="5"/>
  <c r="J23" i="5"/>
  <c r="J16" i="5"/>
  <c r="J45" i="5"/>
  <c r="J25" i="6"/>
  <c r="J21" i="5"/>
  <c r="J11" i="5"/>
  <c r="J9" i="5"/>
  <c r="J24" i="5"/>
  <c r="J26" i="5"/>
  <c r="J14" i="5"/>
  <c r="J44" i="5"/>
  <c r="J41" i="5"/>
  <c r="AH53" i="7"/>
  <c r="J19" i="5"/>
  <c r="J20" i="5"/>
  <c r="J8" i="6"/>
  <c r="J8" i="5"/>
  <c r="T53" i="7"/>
  <c r="P12" i="8" s="1"/>
  <c r="J53" i="7"/>
  <c r="AJ53" i="7"/>
  <c r="N32" i="8" s="1"/>
  <c r="J53" i="6" l="1"/>
  <c r="J53" i="5"/>
  <c r="L31" i="7" l="1"/>
  <c r="X31" i="7" s="1"/>
  <c r="L27" i="7"/>
  <c r="X27" i="7" s="1"/>
  <c r="L11" i="7"/>
  <c r="X11" i="7" s="1"/>
  <c r="L51" i="7"/>
  <c r="X51" i="7" s="1"/>
  <c r="L19" i="7"/>
  <c r="X19" i="7" s="1"/>
  <c r="L15" i="7"/>
  <c r="X15" i="7" s="1"/>
  <c r="L39" i="7"/>
  <c r="X39" i="7" s="1"/>
  <c r="L23" i="7"/>
  <c r="X23" i="7" s="1"/>
  <c r="L47" i="7"/>
  <c r="X47" i="7" s="1"/>
  <c r="L43" i="7"/>
  <c r="X43" i="7" s="1"/>
  <c r="L35" i="7"/>
  <c r="X35" i="7" s="1"/>
  <c r="L32" i="7" l="1"/>
  <c r="X32" i="7" s="1"/>
  <c r="L21" i="7"/>
  <c r="X21" i="7" s="1"/>
  <c r="L50" i="7"/>
  <c r="X50" i="7" s="1"/>
  <c r="L18" i="7"/>
  <c r="X18" i="7" s="1"/>
  <c r="D23" i="5"/>
  <c r="D23" i="6"/>
  <c r="D19" i="6"/>
  <c r="D19" i="5"/>
  <c r="D11" i="5"/>
  <c r="D11" i="6"/>
  <c r="L36" i="7"/>
  <c r="X36" i="7" s="1"/>
  <c r="L29" i="7"/>
  <c r="X29" i="7" s="1"/>
  <c r="L9" i="7"/>
  <c r="X9" i="7" s="1"/>
  <c r="L30" i="7"/>
  <c r="X30" i="7" s="1"/>
  <c r="L40" i="7"/>
  <c r="X40" i="7" s="1"/>
  <c r="L37" i="7"/>
  <c r="X37" i="7" s="1"/>
  <c r="L17" i="7"/>
  <c r="X17" i="7" s="1"/>
  <c r="L38" i="7"/>
  <c r="X38" i="7" s="1"/>
  <c r="D35" i="5"/>
  <c r="D35" i="6"/>
  <c r="D51" i="5"/>
  <c r="D51" i="6"/>
  <c r="L12" i="7"/>
  <c r="X12" i="7" s="1"/>
  <c r="L44" i="7"/>
  <c r="X44" i="7" s="1"/>
  <c r="L45" i="7"/>
  <c r="X45" i="7" s="1"/>
  <c r="L25" i="7"/>
  <c r="X25" i="7" s="1"/>
  <c r="L46" i="7"/>
  <c r="X46" i="7" s="1"/>
  <c r="L16" i="7"/>
  <c r="X16" i="7" s="1"/>
  <c r="L48" i="7"/>
  <c r="X48" i="7" s="1"/>
  <c r="L49" i="7"/>
  <c r="X49" i="7" s="1"/>
  <c r="L33" i="7"/>
  <c r="X33" i="7" s="1"/>
  <c r="L14" i="7"/>
  <c r="X14" i="7" s="1"/>
  <c r="D43" i="5"/>
  <c r="D43" i="6"/>
  <c r="D39" i="5"/>
  <c r="D39" i="6"/>
  <c r="D27" i="5"/>
  <c r="D27" i="6"/>
  <c r="L20" i="7"/>
  <c r="X20" i="7" s="1"/>
  <c r="L52" i="7"/>
  <c r="X52" i="7" s="1"/>
  <c r="L22" i="7"/>
  <c r="X22" i="7" s="1"/>
  <c r="L41" i="7"/>
  <c r="X41" i="7" s="1"/>
  <c r="L42" i="7"/>
  <c r="X42" i="7" s="1"/>
  <c r="L24" i="7"/>
  <c r="X24" i="7" s="1"/>
  <c r="L26" i="7"/>
  <c r="X26" i="7" s="1"/>
  <c r="D47" i="5"/>
  <c r="D47" i="6"/>
  <c r="D15" i="5"/>
  <c r="D15" i="6"/>
  <c r="D31" i="5"/>
  <c r="D31" i="6"/>
  <c r="L28" i="7"/>
  <c r="X28" i="7" s="1"/>
  <c r="L13" i="7"/>
  <c r="X13" i="7" s="1"/>
  <c r="L34" i="7"/>
  <c r="X34" i="7" s="1"/>
  <c r="L10" i="7"/>
  <c r="X10" i="7" s="1"/>
  <c r="D42" i="5" l="1"/>
  <c r="D42" i="6"/>
  <c r="D29" i="5"/>
  <c r="D29" i="6"/>
  <c r="D10" i="6"/>
  <c r="D10" i="5"/>
  <c r="D49" i="5"/>
  <c r="D49" i="6"/>
  <c r="D25" i="5"/>
  <c r="D25" i="6"/>
  <c r="D32" i="5"/>
  <c r="D32" i="6"/>
  <c r="D17" i="5"/>
  <c r="D17" i="6"/>
  <c r="D36" i="5"/>
  <c r="D36" i="6"/>
  <c r="D34" i="5"/>
  <c r="D34" i="6"/>
  <c r="D18" i="5"/>
  <c r="D18" i="6"/>
  <c r="D41" i="5"/>
  <c r="D41" i="6"/>
  <c r="D22" i="5"/>
  <c r="D22" i="6"/>
  <c r="D37" i="5"/>
  <c r="D37" i="6"/>
  <c r="D30" i="6"/>
  <c r="D30" i="5"/>
  <c r="D45" i="6"/>
  <c r="D45" i="5"/>
  <c r="D13" i="5"/>
  <c r="D13" i="6"/>
  <c r="D14" i="6"/>
  <c r="D14" i="5"/>
  <c r="D16" i="5"/>
  <c r="D16" i="6"/>
  <c r="D44" i="5"/>
  <c r="D44" i="6"/>
  <c r="D50" i="5"/>
  <c r="D50" i="6"/>
  <c r="D24" i="5"/>
  <c r="D24" i="6"/>
  <c r="D48" i="6"/>
  <c r="D48" i="5"/>
  <c r="D26" i="5"/>
  <c r="D26" i="6"/>
  <c r="D52" i="5"/>
  <c r="D52" i="6"/>
  <c r="D40" i="5"/>
  <c r="D40" i="6"/>
  <c r="D9" i="5"/>
  <c r="D9" i="6"/>
  <c r="D28" i="5"/>
  <c r="D28" i="6"/>
  <c r="D33" i="5"/>
  <c r="D33" i="6"/>
  <c r="D46" i="6"/>
  <c r="D46" i="5"/>
  <c r="D12" i="5"/>
  <c r="D12" i="6"/>
  <c r="D21" i="6"/>
  <c r="D21" i="5"/>
  <c r="L8" i="7"/>
  <c r="D20" i="5"/>
  <c r="D20" i="6"/>
  <c r="D38" i="6"/>
  <c r="D38" i="5"/>
  <c r="X8" i="7" l="1"/>
  <c r="L53" i="7"/>
  <c r="I12" i="8" s="1"/>
  <c r="D8" i="5" l="1"/>
  <c r="D8" i="6"/>
  <c r="Z8" i="7" a="1"/>
  <c r="X53" i="7"/>
  <c r="C14" i="8" s="1"/>
  <c r="AF21" i="8" a="1"/>
  <c r="AF21" i="8" s="1"/>
  <c r="AC21" i="8" a="1"/>
  <c r="AC21" i="8" s="1"/>
  <c r="C31" i="9" l="1"/>
  <c r="C28" i="9"/>
  <c r="E14" i="9"/>
  <c r="Z44" i="7"/>
  <c r="AB44" i="7" s="1"/>
  <c r="Z9" i="7"/>
  <c r="AB9" i="7" s="1"/>
  <c r="Z50" i="7"/>
  <c r="AB50" i="7" s="1"/>
  <c r="Z49" i="7"/>
  <c r="AB49" i="7" s="1"/>
  <c r="Z10" i="7"/>
  <c r="AB10" i="7" s="1"/>
  <c r="Z24" i="7"/>
  <c r="AB24" i="7" s="1"/>
  <c r="Z18" i="7"/>
  <c r="AB18" i="7" s="1"/>
  <c r="Z51" i="7"/>
  <c r="AB51" i="7" s="1"/>
  <c r="Z20" i="7"/>
  <c r="AB20" i="7" s="1"/>
  <c r="Z46" i="7"/>
  <c r="AB46" i="7" s="1"/>
  <c r="Z37" i="7"/>
  <c r="AB37" i="7" s="1"/>
  <c r="Z40" i="7"/>
  <c r="AB40" i="7" s="1"/>
  <c r="Z39" i="7"/>
  <c r="AB39" i="7" s="1"/>
  <c r="Z31" i="7"/>
  <c r="AB31" i="7" s="1"/>
  <c r="Z36" i="7"/>
  <c r="AB36" i="7" s="1"/>
  <c r="Z23" i="7"/>
  <c r="AB23" i="7" s="1"/>
  <c r="Z17" i="7"/>
  <c r="AB17" i="7" s="1"/>
  <c r="Z30" i="7"/>
  <c r="AB30" i="7" s="1"/>
  <c r="Z12" i="7"/>
  <c r="AB12" i="7" s="1"/>
  <c r="Z11" i="7"/>
  <c r="AB11" i="7" s="1"/>
  <c r="Z45" i="7"/>
  <c r="AB45" i="7" s="1"/>
  <c r="Z38" i="7"/>
  <c r="AB38" i="7" s="1"/>
  <c r="Z15" i="7"/>
  <c r="AB15" i="7" s="1"/>
  <c r="Z28" i="7"/>
  <c r="AB28" i="7" s="1"/>
  <c r="Z33" i="7"/>
  <c r="AB33" i="7" s="1"/>
  <c r="Z41" i="7"/>
  <c r="AB41" i="7" s="1"/>
  <c r="Z16" i="7"/>
  <c r="AB16" i="7" s="1"/>
  <c r="Z25" i="7"/>
  <c r="AB25" i="7" s="1"/>
  <c r="Z42" i="7"/>
  <c r="AB42" i="7" s="1"/>
  <c r="Z14" i="7"/>
  <c r="AB14" i="7" s="1"/>
  <c r="Z26" i="7"/>
  <c r="AB26" i="7" s="1"/>
  <c r="Z32" i="7"/>
  <c r="AB32" i="7" s="1"/>
  <c r="Z13" i="7"/>
  <c r="AB13" i="7" s="1"/>
  <c r="Z22" i="7"/>
  <c r="AB22" i="7" s="1"/>
  <c r="Z43" i="7"/>
  <c r="AB43" i="7" s="1"/>
  <c r="Z29" i="7"/>
  <c r="AB29" i="7" s="1"/>
  <c r="Z27" i="7"/>
  <c r="AB27" i="7" s="1"/>
  <c r="Z19" i="7"/>
  <c r="AB19" i="7" s="1"/>
  <c r="Z8" i="7"/>
  <c r="Z35" i="7"/>
  <c r="AB35" i="7" s="1"/>
  <c r="Z52" i="7"/>
  <c r="AB52" i="7" s="1"/>
  <c r="Z21" i="7"/>
  <c r="AB21" i="7" s="1"/>
  <c r="Z47" i="7"/>
  <c r="AB47" i="7" s="1"/>
  <c r="Z48" i="7"/>
  <c r="AB48" i="7" s="1"/>
  <c r="Z34" i="7"/>
  <c r="AB34" i="7" s="1"/>
  <c r="D53" i="6"/>
  <c r="C32" i="9"/>
  <c r="D53" i="5"/>
  <c r="AB8" i="7" l="1"/>
  <c r="Z53" i="7"/>
  <c r="C21" i="8" s="1"/>
  <c r="AD8" i="7" l="1" a="1"/>
  <c r="AB53" i="7"/>
  <c r="C26" i="8" s="1"/>
  <c r="P21" i="8" l="1" a="1"/>
  <c r="P21" i="8" s="1"/>
  <c r="AD51" i="7"/>
  <c r="AD48" i="7"/>
  <c r="AD9" i="7"/>
  <c r="AD50" i="7"/>
  <c r="AD30" i="7"/>
  <c r="AD49" i="7"/>
  <c r="AD47" i="7"/>
  <c r="AD42" i="7"/>
  <c r="AD46" i="7"/>
  <c r="AD36" i="7"/>
  <c r="AD24" i="7"/>
  <c r="AD41" i="7"/>
  <c r="AD43" i="7"/>
  <c r="AD37" i="7"/>
  <c r="AD40" i="7"/>
  <c r="AD22" i="7"/>
  <c r="AD18" i="7"/>
  <c r="AD34" i="7"/>
  <c r="AD39" i="7"/>
  <c r="AD32" i="7"/>
  <c r="AD33" i="7"/>
  <c r="AD28" i="7"/>
  <c r="AD12" i="7"/>
  <c r="AD35" i="7"/>
  <c r="AD26" i="7"/>
  <c r="AD25" i="7"/>
  <c r="AD44" i="7"/>
  <c r="AD21" i="7"/>
  <c r="AD52" i="7"/>
  <c r="AD27" i="7"/>
  <c r="AD14" i="7"/>
  <c r="AD13" i="7"/>
  <c r="AD38" i="7"/>
  <c r="AD20" i="7"/>
  <c r="AD10" i="7"/>
  <c r="AD15" i="7"/>
  <c r="AD31" i="7"/>
  <c r="AD19" i="7"/>
  <c r="AD29" i="7"/>
  <c r="AD17" i="7"/>
  <c r="AD45" i="7"/>
  <c r="AD16" i="7"/>
  <c r="AD23" i="7"/>
  <c r="AD8" i="7"/>
  <c r="AD11" i="7"/>
  <c r="F10" i="5" l="1"/>
  <c r="F10" i="6"/>
  <c r="L10" i="6" s="1"/>
  <c r="N10" i="6" s="1"/>
  <c r="P10" i="6" s="1"/>
  <c r="F39" i="5"/>
  <c r="F39" i="6"/>
  <c r="L39" i="6" s="1"/>
  <c r="N39" i="6" s="1"/>
  <c r="P39" i="6" s="1"/>
  <c r="F24" i="6"/>
  <c r="L24" i="6" s="1"/>
  <c r="N24" i="6" s="1"/>
  <c r="P24" i="6" s="1"/>
  <c r="F24" i="5"/>
  <c r="F16" i="6"/>
  <c r="L16" i="6" s="1"/>
  <c r="N16" i="6" s="1"/>
  <c r="P16" i="6" s="1"/>
  <c r="F16" i="5"/>
  <c r="F20" i="6"/>
  <c r="L20" i="6" s="1"/>
  <c r="N20" i="6" s="1"/>
  <c r="P20" i="6" s="1"/>
  <c r="F20" i="5"/>
  <c r="F25" i="6"/>
  <c r="L25" i="6" s="1"/>
  <c r="N25" i="6" s="1"/>
  <c r="P25" i="6" s="1"/>
  <c r="F25" i="5"/>
  <c r="F34" i="5"/>
  <c r="F34" i="6"/>
  <c r="L34" i="6" s="1"/>
  <c r="N34" i="6" s="1"/>
  <c r="P34" i="6" s="1"/>
  <c r="F36" i="6"/>
  <c r="L36" i="6" s="1"/>
  <c r="N36" i="6" s="1"/>
  <c r="P36" i="6" s="1"/>
  <c r="F36" i="5"/>
  <c r="F48" i="6"/>
  <c r="L48" i="6" s="1"/>
  <c r="N48" i="6" s="1"/>
  <c r="P48" i="6" s="1"/>
  <c r="F48" i="5"/>
  <c r="F23" i="6"/>
  <c r="L23" i="6" s="1"/>
  <c r="N23" i="6" s="1"/>
  <c r="P23" i="6" s="1"/>
  <c r="F23" i="5"/>
  <c r="F44" i="6"/>
  <c r="L44" i="6" s="1"/>
  <c r="N44" i="6" s="1"/>
  <c r="P44" i="6" s="1"/>
  <c r="F44" i="5"/>
  <c r="F9" i="6"/>
  <c r="L9" i="6" s="1"/>
  <c r="N9" i="6" s="1"/>
  <c r="P9" i="6" s="1"/>
  <c r="F9" i="5"/>
  <c r="F45" i="6"/>
  <c r="L45" i="6" s="1"/>
  <c r="N45" i="6" s="1"/>
  <c r="P45" i="6" s="1"/>
  <c r="F45" i="5"/>
  <c r="F38" i="5"/>
  <c r="F38" i="6"/>
  <c r="L38" i="6" s="1"/>
  <c r="N38" i="6" s="1"/>
  <c r="P38" i="6" s="1"/>
  <c r="F26" i="5"/>
  <c r="F26" i="6"/>
  <c r="L26" i="6" s="1"/>
  <c r="N26" i="6" s="1"/>
  <c r="P26" i="6" s="1"/>
  <c r="F18" i="5"/>
  <c r="F18" i="6"/>
  <c r="L18" i="6" s="1"/>
  <c r="N18" i="6" s="1"/>
  <c r="P18" i="6" s="1"/>
  <c r="F46" i="5"/>
  <c r="F46" i="6"/>
  <c r="L46" i="6" s="1"/>
  <c r="N46" i="6" s="1"/>
  <c r="P46" i="6" s="1"/>
  <c r="F51" i="5"/>
  <c r="F51" i="6"/>
  <c r="L51" i="6" s="1"/>
  <c r="N51" i="6" s="1"/>
  <c r="P51" i="6" s="1"/>
  <c r="F29" i="5"/>
  <c r="F29" i="6"/>
  <c r="L29" i="6" s="1"/>
  <c r="N29" i="6" s="1"/>
  <c r="P29" i="6" s="1"/>
  <c r="F14" i="5"/>
  <c r="F14" i="6"/>
  <c r="L14" i="6" s="1"/>
  <c r="N14" i="6" s="1"/>
  <c r="P14" i="6" s="1"/>
  <c r="F12" i="6"/>
  <c r="L12" i="6" s="1"/>
  <c r="N12" i="6" s="1"/>
  <c r="P12" i="6" s="1"/>
  <c r="F12" i="5"/>
  <c r="F40" i="6"/>
  <c r="L40" i="6" s="1"/>
  <c r="N40" i="6" s="1"/>
  <c r="P40" i="6" s="1"/>
  <c r="F40" i="5"/>
  <c r="F47" i="6"/>
  <c r="L47" i="6" s="1"/>
  <c r="N47" i="6" s="1"/>
  <c r="P47" i="6" s="1"/>
  <c r="F47" i="5"/>
  <c r="F13" i="5"/>
  <c r="F13" i="6"/>
  <c r="L13" i="6" s="1"/>
  <c r="N13" i="6" s="1"/>
  <c r="P13" i="6" s="1"/>
  <c r="F19" i="5"/>
  <c r="F19" i="6"/>
  <c r="L19" i="6" s="1"/>
  <c r="N19" i="6" s="1"/>
  <c r="P19" i="6" s="1"/>
  <c r="F27" i="6"/>
  <c r="L27" i="6" s="1"/>
  <c r="N27" i="6" s="1"/>
  <c r="P27" i="6" s="1"/>
  <c r="F27" i="5"/>
  <c r="F28" i="6"/>
  <c r="L28" i="6" s="1"/>
  <c r="N28" i="6" s="1"/>
  <c r="P28" i="6" s="1"/>
  <c r="F28" i="5"/>
  <c r="F37" i="6"/>
  <c r="L37" i="6" s="1"/>
  <c r="N37" i="6" s="1"/>
  <c r="P37" i="6" s="1"/>
  <c r="F37" i="5"/>
  <c r="F49" i="6"/>
  <c r="L49" i="6" s="1"/>
  <c r="N49" i="6" s="1"/>
  <c r="P49" i="6" s="1"/>
  <c r="F49" i="5"/>
  <c r="N21" i="8" a="1"/>
  <c r="N21" i="8" s="1"/>
  <c r="C39" i="8" a="1"/>
  <c r="C39" i="8" s="1"/>
  <c r="D29" i="9" s="1"/>
  <c r="F17" i="6"/>
  <c r="L17" i="6" s="1"/>
  <c r="N17" i="6" s="1"/>
  <c r="P17" i="6" s="1"/>
  <c r="F17" i="5"/>
  <c r="F35" i="5"/>
  <c r="F35" i="6"/>
  <c r="L35" i="6" s="1"/>
  <c r="N35" i="6" s="1"/>
  <c r="P35" i="6" s="1"/>
  <c r="F22" i="5"/>
  <c r="F22" i="6"/>
  <c r="L22" i="6" s="1"/>
  <c r="N22" i="6" s="1"/>
  <c r="P22" i="6" s="1"/>
  <c r="F42" i="5"/>
  <c r="F42" i="6"/>
  <c r="L42" i="6" s="1"/>
  <c r="N42" i="6" s="1"/>
  <c r="P42" i="6" s="1"/>
  <c r="F11" i="5"/>
  <c r="F11" i="6"/>
  <c r="L11" i="6" s="1"/>
  <c r="N11" i="6" s="1"/>
  <c r="P11" i="6" s="1"/>
  <c r="F31" i="5"/>
  <c r="F31" i="6"/>
  <c r="L31" i="6" s="1"/>
  <c r="N31" i="6" s="1"/>
  <c r="P31" i="6" s="1"/>
  <c r="F52" i="6"/>
  <c r="L52" i="6" s="1"/>
  <c r="N52" i="6" s="1"/>
  <c r="P52" i="6" s="1"/>
  <c r="F52" i="5"/>
  <c r="F33" i="6"/>
  <c r="L33" i="6" s="1"/>
  <c r="N33" i="6" s="1"/>
  <c r="P33" i="6" s="1"/>
  <c r="F33" i="5"/>
  <c r="F43" i="5"/>
  <c r="F43" i="6"/>
  <c r="L43" i="6" s="1"/>
  <c r="N43" i="6" s="1"/>
  <c r="P43" i="6" s="1"/>
  <c r="F30" i="5"/>
  <c r="F30" i="6"/>
  <c r="L30" i="6" s="1"/>
  <c r="N30" i="6" s="1"/>
  <c r="P30" i="6" s="1"/>
  <c r="C30" i="9"/>
  <c r="AD53" i="7"/>
  <c r="C32" i="8" s="1"/>
  <c r="F8" i="6"/>
  <c r="F8" i="5"/>
  <c r="O39" i="8" a="1"/>
  <c r="O39" i="8" s="1"/>
  <c r="R39" i="8" a="1"/>
  <c r="R39" i="8" s="1"/>
  <c r="F15" i="5"/>
  <c r="F15" i="6"/>
  <c r="L15" i="6" s="1"/>
  <c r="N15" i="6" s="1"/>
  <c r="P15" i="6" s="1"/>
  <c r="F21" i="5"/>
  <c r="F21" i="6"/>
  <c r="L21" i="6" s="1"/>
  <c r="N21" i="6" s="1"/>
  <c r="P21" i="6" s="1"/>
  <c r="F32" i="6"/>
  <c r="L32" i="6" s="1"/>
  <c r="N32" i="6" s="1"/>
  <c r="P32" i="6" s="1"/>
  <c r="F32" i="5"/>
  <c r="F41" i="6"/>
  <c r="L41" i="6" s="1"/>
  <c r="N41" i="6" s="1"/>
  <c r="P41" i="6" s="1"/>
  <c r="F41" i="5"/>
  <c r="F50" i="5"/>
  <c r="F50" i="6"/>
  <c r="L50" i="6" s="1"/>
  <c r="N50" i="6" s="1"/>
  <c r="P50" i="6" s="1"/>
  <c r="D31" i="9" l="1"/>
  <c r="F53" i="6"/>
  <c r="L8" i="6"/>
  <c r="F53" i="5"/>
  <c r="D28" i="9"/>
  <c r="C29" i="9"/>
  <c r="D32" i="9"/>
  <c r="D30" i="9" l="1"/>
  <c r="V27" i="8"/>
  <c r="W33" i="8" s="1"/>
  <c r="W39" i="8" s="1"/>
  <c r="L53" i="6"/>
  <c r="N8" i="6"/>
  <c r="P8" i="6" l="1"/>
  <c r="P53" i="6" s="1"/>
  <c r="N53" i="6"/>
  <c r="R52" i="6" l="1"/>
  <c r="T52" i="6" s="1"/>
  <c r="R42" i="6"/>
  <c r="T42" i="6" s="1"/>
  <c r="R13" i="6"/>
  <c r="T13" i="6" s="1"/>
  <c r="R29" i="6"/>
  <c r="T29" i="6" s="1"/>
  <c r="R28" i="6"/>
  <c r="T28" i="6" s="1"/>
  <c r="R34" i="6"/>
  <c r="T34" i="6" s="1"/>
  <c r="R12" i="6"/>
  <c r="T12" i="6" s="1"/>
  <c r="R44" i="6"/>
  <c r="T44" i="6" s="1"/>
  <c r="R20" i="6"/>
  <c r="T20" i="6" s="1"/>
  <c r="R36" i="6"/>
  <c r="T36" i="6" s="1"/>
  <c r="R21" i="6"/>
  <c r="T21" i="6" s="1"/>
  <c r="R45" i="6"/>
  <c r="T45" i="6" s="1"/>
  <c r="R37" i="6"/>
  <c r="T37" i="6" s="1"/>
  <c r="R41" i="6"/>
  <c r="T41" i="6" s="1"/>
  <c r="R43" i="6"/>
  <c r="T43" i="6" s="1"/>
  <c r="R19" i="6"/>
  <c r="T19" i="6" s="1"/>
  <c r="R16" i="6"/>
  <c r="T16" i="6" s="1"/>
  <c r="R30" i="6"/>
  <c r="T30" i="6" s="1"/>
  <c r="R24" i="6"/>
  <c r="T24" i="6" s="1"/>
  <c r="R9" i="6"/>
  <c r="T9" i="6" s="1"/>
  <c r="R27" i="6"/>
  <c r="T27" i="6" s="1"/>
  <c r="R17" i="6"/>
  <c r="T17" i="6" s="1"/>
  <c r="R48" i="6"/>
  <c r="T48" i="6" s="1"/>
  <c r="R22" i="6"/>
  <c r="T22" i="6" s="1"/>
  <c r="R49" i="6"/>
  <c r="T49" i="6" s="1"/>
  <c r="R26" i="6"/>
  <c r="T26" i="6" s="1"/>
  <c r="R46" i="6"/>
  <c r="T46" i="6" s="1"/>
  <c r="R11" i="6"/>
  <c r="T11" i="6" s="1"/>
  <c r="R40" i="6"/>
  <c r="T40" i="6" s="1"/>
  <c r="R39" i="6"/>
  <c r="T39" i="6" s="1"/>
  <c r="R14" i="6"/>
  <c r="T14" i="6" s="1"/>
  <c r="R51" i="6"/>
  <c r="T51" i="6" s="1"/>
  <c r="R47" i="6"/>
  <c r="T47" i="6" s="1"/>
  <c r="R10" i="6"/>
  <c r="T10" i="6" s="1"/>
  <c r="R15" i="6"/>
  <c r="T15" i="6" s="1"/>
  <c r="R32" i="6"/>
  <c r="T32" i="6" s="1"/>
  <c r="R35" i="6"/>
  <c r="T35" i="6" s="1"/>
  <c r="R23" i="6"/>
  <c r="T23" i="6" s="1"/>
  <c r="R38" i="6"/>
  <c r="T38" i="6" s="1"/>
  <c r="R31" i="6"/>
  <c r="T31" i="6" s="1"/>
  <c r="R50" i="6"/>
  <c r="T50" i="6" s="1"/>
  <c r="R25" i="6"/>
  <c r="T25" i="6" s="1"/>
  <c r="R18" i="6"/>
  <c r="T18" i="6" s="1"/>
  <c r="R33" i="6"/>
  <c r="T33" i="6" s="1"/>
  <c r="R8" i="6"/>
  <c r="R53" i="6" l="1"/>
  <c r="T8" i="6"/>
  <c r="T53" i="6" l="1"/>
  <c r="W45" i="8" s="1"/>
  <c r="V8" i="6" a="1"/>
  <c r="V52" i="6" l="1"/>
  <c r="L52" i="5" s="1"/>
  <c r="N52" i="5" s="1"/>
  <c r="V14" i="6"/>
  <c r="L14" i="5" s="1"/>
  <c r="N14" i="5" s="1"/>
  <c r="V40" i="6"/>
  <c r="L40" i="5" s="1"/>
  <c r="N40" i="5" s="1"/>
  <c r="V32" i="6"/>
  <c r="L32" i="5" s="1"/>
  <c r="N32" i="5" s="1"/>
  <c r="V45" i="6"/>
  <c r="L45" i="5" s="1"/>
  <c r="N45" i="5" s="1"/>
  <c r="V9" i="6"/>
  <c r="L9" i="5" s="1"/>
  <c r="N9" i="5" s="1"/>
  <c r="V17" i="6"/>
  <c r="L17" i="5" s="1"/>
  <c r="N17" i="5" s="1"/>
  <c r="V8" i="6"/>
  <c r="V16" i="6"/>
  <c r="L16" i="5" s="1"/>
  <c r="N16" i="5" s="1"/>
  <c r="V25" i="6"/>
  <c r="L25" i="5" s="1"/>
  <c r="N25" i="5" s="1"/>
  <c r="V24" i="6"/>
  <c r="L24" i="5" s="1"/>
  <c r="N24" i="5" s="1"/>
  <c r="V20" i="6"/>
  <c r="L20" i="5" s="1"/>
  <c r="N20" i="5" s="1"/>
  <c r="V41" i="6"/>
  <c r="L41" i="5" s="1"/>
  <c r="N41" i="5" s="1"/>
  <c r="V39" i="6"/>
  <c r="L39" i="5" s="1"/>
  <c r="N39" i="5" s="1"/>
  <c r="V47" i="6"/>
  <c r="L47" i="5" s="1"/>
  <c r="N47" i="5" s="1"/>
  <c r="V44" i="6"/>
  <c r="L44" i="5" s="1"/>
  <c r="N44" i="5" s="1"/>
  <c r="V51" i="6"/>
  <c r="L51" i="5" s="1"/>
  <c r="N51" i="5" s="1"/>
  <c r="V31" i="6"/>
  <c r="L31" i="5" s="1"/>
  <c r="N31" i="5" s="1"/>
  <c r="V33" i="6"/>
  <c r="L33" i="5" s="1"/>
  <c r="N33" i="5" s="1"/>
  <c r="V50" i="6"/>
  <c r="L50" i="5" s="1"/>
  <c r="N50" i="5" s="1"/>
  <c r="V43" i="6"/>
  <c r="L43" i="5" s="1"/>
  <c r="N43" i="5" s="1"/>
  <c r="V11" i="6"/>
  <c r="L11" i="5" s="1"/>
  <c r="N11" i="5" s="1"/>
  <c r="V42" i="6"/>
  <c r="L42" i="5" s="1"/>
  <c r="N42" i="5" s="1"/>
  <c r="V46" i="6"/>
  <c r="L46" i="5" s="1"/>
  <c r="N46" i="5" s="1"/>
  <c r="V13" i="6"/>
  <c r="L13" i="5" s="1"/>
  <c r="N13" i="5" s="1"/>
  <c r="V38" i="6"/>
  <c r="L38" i="5" s="1"/>
  <c r="N38" i="5" s="1"/>
  <c r="V30" i="6"/>
  <c r="L30" i="5" s="1"/>
  <c r="N30" i="5" s="1"/>
  <c r="V48" i="6"/>
  <c r="L48" i="5" s="1"/>
  <c r="N48" i="5" s="1"/>
  <c r="V10" i="6"/>
  <c r="L10" i="5" s="1"/>
  <c r="N10" i="5" s="1"/>
  <c r="V36" i="6"/>
  <c r="L36" i="5" s="1"/>
  <c r="N36" i="5" s="1"/>
  <c r="V34" i="6"/>
  <c r="L34" i="5" s="1"/>
  <c r="N34" i="5" s="1"/>
  <c r="V21" i="6"/>
  <c r="L21" i="5" s="1"/>
  <c r="N21" i="5" s="1"/>
  <c r="V23" i="6"/>
  <c r="L23" i="5" s="1"/>
  <c r="N23" i="5" s="1"/>
  <c r="V12" i="6"/>
  <c r="L12" i="5" s="1"/>
  <c r="N12" i="5" s="1"/>
  <c r="V35" i="6"/>
  <c r="L35" i="5" s="1"/>
  <c r="N35" i="5" s="1"/>
  <c r="V28" i="6"/>
  <c r="L28" i="5" s="1"/>
  <c r="N28" i="5" s="1"/>
  <c r="V15" i="6"/>
  <c r="L15" i="5" s="1"/>
  <c r="N15" i="5" s="1"/>
  <c r="V37" i="6"/>
  <c r="L37" i="5" s="1"/>
  <c r="N37" i="5" s="1"/>
  <c r="V19" i="6"/>
  <c r="L19" i="5" s="1"/>
  <c r="N19" i="5" s="1"/>
  <c r="V18" i="6"/>
  <c r="L18" i="5" s="1"/>
  <c r="N18" i="5" s="1"/>
  <c r="V27" i="6"/>
  <c r="L27" i="5" s="1"/>
  <c r="N27" i="5" s="1"/>
  <c r="V22" i="6"/>
  <c r="L22" i="5" s="1"/>
  <c r="N22" i="5" s="1"/>
  <c r="V26" i="6"/>
  <c r="L26" i="5" s="1"/>
  <c r="N26" i="5" s="1"/>
  <c r="V29" i="6"/>
  <c r="L29" i="5" s="1"/>
  <c r="N29" i="5" s="1"/>
  <c r="V49" i="6"/>
  <c r="L49" i="5" s="1"/>
  <c r="N49" i="5" s="1"/>
  <c r="R27" i="5" l="1"/>
  <c r="P27" i="5"/>
  <c r="R23" i="5"/>
  <c r="P23" i="5"/>
  <c r="P13" i="5"/>
  <c r="R13" i="5"/>
  <c r="P51" i="5"/>
  <c r="R51" i="5"/>
  <c r="R16" i="5"/>
  <c r="P16" i="5"/>
  <c r="R52" i="5"/>
  <c r="P52" i="5"/>
  <c r="R18" i="5"/>
  <c r="P18" i="5"/>
  <c r="P21" i="5"/>
  <c r="R21" i="5"/>
  <c r="R46" i="5"/>
  <c r="P46" i="5"/>
  <c r="R44" i="5"/>
  <c r="P44" i="5"/>
  <c r="L8" i="5"/>
  <c r="V53" i="6"/>
  <c r="C45" i="8" s="1"/>
  <c r="M51" i="8" a="1"/>
  <c r="M51" i="8" s="1"/>
  <c r="P51" i="8" a="1"/>
  <c r="P51" i="8" s="1"/>
  <c r="E51" i="8" a="1"/>
  <c r="E51" i="8" s="1"/>
  <c r="C51" i="8" a="1"/>
  <c r="C51" i="8" s="1"/>
  <c r="P19" i="5"/>
  <c r="R19" i="5"/>
  <c r="R34" i="5"/>
  <c r="P34" i="5"/>
  <c r="P42" i="5"/>
  <c r="R42" i="5"/>
  <c r="P47" i="5"/>
  <c r="R47" i="5"/>
  <c r="R17" i="5"/>
  <c r="P17" i="5"/>
  <c r="P37" i="5"/>
  <c r="R37" i="5"/>
  <c r="R36" i="5"/>
  <c r="P36" i="5"/>
  <c r="R49" i="5"/>
  <c r="P49" i="5"/>
  <c r="R15" i="5"/>
  <c r="P15" i="5"/>
  <c r="R10" i="5"/>
  <c r="P10" i="5"/>
  <c r="P43" i="5"/>
  <c r="R43" i="5"/>
  <c r="P41" i="5"/>
  <c r="R41" i="5"/>
  <c r="P45" i="5"/>
  <c r="R45" i="5"/>
  <c r="P9" i="5"/>
  <c r="R9" i="5"/>
  <c r="R29" i="5"/>
  <c r="P29" i="5"/>
  <c r="R28" i="5"/>
  <c r="P28" i="5"/>
  <c r="P48" i="5"/>
  <c r="R48" i="5"/>
  <c r="P50" i="5"/>
  <c r="R50" i="5"/>
  <c r="R20" i="5"/>
  <c r="P20" i="5"/>
  <c r="R32" i="5"/>
  <c r="P32" i="5"/>
  <c r="P39" i="5"/>
  <c r="R39" i="5"/>
  <c r="P26" i="5"/>
  <c r="R26" i="5"/>
  <c r="P35" i="5"/>
  <c r="R35" i="5"/>
  <c r="R30" i="5"/>
  <c r="P30" i="5"/>
  <c r="R33" i="5"/>
  <c r="P33" i="5"/>
  <c r="P24" i="5"/>
  <c r="R24" i="5"/>
  <c r="P40" i="5"/>
  <c r="R40" i="5"/>
  <c r="P11" i="5"/>
  <c r="R11" i="5"/>
  <c r="P22" i="5"/>
  <c r="R22" i="5"/>
  <c r="R12" i="5"/>
  <c r="P12" i="5"/>
  <c r="P38" i="5"/>
  <c r="R38" i="5"/>
  <c r="P31" i="5"/>
  <c r="R31" i="5"/>
  <c r="R25" i="5"/>
  <c r="P25" i="5"/>
  <c r="R14" i="5"/>
  <c r="P14" i="5"/>
  <c r="E32" i="9" l="1"/>
  <c r="F32" i="9" s="1"/>
  <c r="AF51" i="8"/>
  <c r="E29" i="9"/>
  <c r="F29" i="9" s="1"/>
  <c r="Z51" i="8"/>
  <c r="E28" i="9"/>
  <c r="F28" i="9" s="1"/>
  <c r="X51" i="8"/>
  <c r="L53" i="5"/>
  <c r="N8" i="5"/>
  <c r="E31" i="9"/>
  <c r="F31" i="9" s="1"/>
  <c r="AD51" i="8"/>
  <c r="E30" i="9"/>
  <c r="F30" i="9" s="1"/>
  <c r="AB51" i="8"/>
  <c r="N53" i="5" l="1"/>
  <c r="P8" i="5"/>
  <c r="P53" i="5" s="1"/>
  <c r="R8" i="5"/>
  <c r="R53" i="5" s="1"/>
</calcChain>
</file>

<file path=xl/comments1.xml><?xml version="1.0" encoding="utf-8"?>
<comments xmlns="http://schemas.openxmlformats.org/spreadsheetml/2006/main">
  <authors>
    <author>作成者</author>
  </authors>
  <commentList>
    <comment ref="K4" authorId="0" shapeId="0">
      <text>
        <r>
          <rPr>
            <sz val="9"/>
            <color indexed="81"/>
            <rFont val="ＭＳ Ｐゴシック"/>
            <family val="3"/>
            <charset val="128"/>
            <scheme val="minor"/>
          </rPr>
          <t>自給率(I-m)×需要増加額＝県内需要F1</t>
        </r>
      </text>
    </comment>
    <comment ref="Y4" authorId="0" shapeId="0">
      <text>
        <r>
          <rPr>
            <sz val="9"/>
            <color indexed="81"/>
            <rFont val="ＭＳ Ｐゴシック"/>
            <family val="3"/>
            <charset val="128"/>
            <scheme val="minor"/>
          </rPr>
          <t>投入係数×直接効果F
＝需要増加額AF</t>
        </r>
      </text>
    </comment>
    <comment ref="AA4" authorId="0" shapeId="0">
      <text>
        <r>
          <rPr>
            <sz val="9"/>
            <color indexed="81"/>
            <rFont val="ＭＳ Ｐゴシック"/>
            <family val="3"/>
            <charset val="128"/>
            <scheme val="minor"/>
          </rPr>
          <t>自給率(I-m)×需要増加額AF
＝需要増加額(I-m)×AF</t>
        </r>
      </text>
    </comment>
    <comment ref="AC4" authorId="0" shapeId="0">
      <text>
        <r>
          <rPr>
            <sz val="9"/>
            <color indexed="81"/>
            <rFont val="ＭＳ Ｐゴシック"/>
            <family val="3"/>
            <charset val="128"/>
            <scheme val="minor"/>
          </rPr>
          <t>逆行列係数×需要増加額(I-m)×AF
＝生産誘発額X1</t>
        </r>
      </text>
    </comment>
    <comment ref="AG4" authorId="0" shapeId="0">
      <text>
        <r>
          <rPr>
            <sz val="9"/>
            <color indexed="81"/>
            <rFont val="ＭＳ Ｐゴシック"/>
            <family val="3"/>
            <charset val="128"/>
            <scheme val="minor"/>
          </rPr>
          <t>逆行列係数（外生化済み）×生産増加額F’
＝生産誘発額X1’</t>
        </r>
      </text>
    </comment>
  </commentList>
</comments>
</file>

<file path=xl/comments2.xml><?xml version="1.0" encoding="utf-8"?>
<comments xmlns="http://schemas.openxmlformats.org/spreadsheetml/2006/main">
  <authors>
    <author>作成者</author>
  </authors>
  <commentList>
    <comment ref="M4" authorId="0" shapeId="0">
      <text>
        <r>
          <rPr>
            <sz val="9"/>
            <color indexed="81"/>
            <rFont val="ＭＳ Ｐゴシック"/>
            <family val="3"/>
            <charset val="128"/>
            <scheme val="minor"/>
          </rPr>
          <t>雇用者所得率w×(直接効果＋生産誘発額)ΔX1
＝雇用者所得誘発額wΔX1</t>
        </r>
      </text>
    </comment>
    <comment ref="O4" authorId="0" shapeId="0">
      <text>
        <r>
          <rPr>
            <sz val="9"/>
            <color indexed="81"/>
            <rFont val="ＭＳ Ｐゴシック"/>
            <family val="3"/>
            <charset val="128"/>
            <scheme val="minor"/>
          </rPr>
          <t>平均消費性向k×雇用者所得誘発額wΔX1
＝民間消費支出増加額kwΔX1</t>
        </r>
      </text>
    </comment>
    <comment ref="Q4" authorId="0" shapeId="0">
      <text>
        <r>
          <rPr>
            <sz val="9"/>
            <color indexed="81"/>
            <rFont val="ＭＳ Ｐゴシック"/>
            <family val="3"/>
            <charset val="128"/>
            <scheme val="minor"/>
          </rPr>
          <t>民間消費支出構成比c×民間消費支出増加額(合計)∑kwΔX1
＝需要増加額c∑kwΔX1</t>
        </r>
      </text>
    </comment>
    <comment ref="S4" authorId="0" shapeId="0">
      <text>
        <r>
          <rPr>
            <sz val="9"/>
            <color indexed="81"/>
            <rFont val="ＭＳ Ｐゴシック"/>
            <family val="3"/>
            <charset val="128"/>
            <scheme val="minor"/>
          </rPr>
          <t>自給率(Ｉ-m)×需要増加額c∑kwΔX1
＝需要増加額(I-m)×c∑kwΔX1</t>
        </r>
      </text>
    </comment>
    <comment ref="U4" authorId="0" shapeId="0">
      <text>
        <r>
          <rPr>
            <sz val="9"/>
            <color indexed="81"/>
            <rFont val="ＭＳ Ｐゴシック"/>
            <family val="3"/>
            <charset val="128"/>
            <scheme val="minor"/>
          </rPr>
          <t>逆行列係数×需要増加額(I-m)×c∑kwΔX1
＝生産誘発額X2</t>
        </r>
      </text>
    </comment>
  </commentList>
</comments>
</file>

<file path=xl/comments3.xml><?xml version="1.0" encoding="utf-8"?>
<comments xmlns="http://schemas.openxmlformats.org/spreadsheetml/2006/main">
  <authors>
    <author>作成者</author>
  </authors>
  <commentList>
    <comment ref="O4" authorId="0" shapeId="0">
      <text>
        <r>
          <rPr>
            <sz val="9"/>
            <color indexed="81"/>
            <rFont val="ＭＳ Ｐゴシック"/>
            <family val="3"/>
            <charset val="128"/>
            <scheme val="minor"/>
          </rPr>
          <t>就業係数 e×生産誘発額X
＝就業誘発者数E</t>
        </r>
      </text>
    </comment>
    <comment ref="Q4" authorId="0" shapeId="0">
      <text>
        <r>
          <rPr>
            <sz val="9"/>
            <color indexed="81"/>
            <rFont val="ＭＳ Ｐゴシック"/>
            <family val="3"/>
            <charset val="128"/>
            <scheme val="minor"/>
          </rPr>
          <t>雇用係数 l×生産誘発額X
＝雇用誘発者数L</t>
        </r>
        <r>
          <rPr>
            <sz val="9"/>
            <color indexed="81"/>
            <rFont val="ＭＳ Ｐゴシック"/>
            <family val="3"/>
            <charset val="128"/>
          </rPr>
          <t xml:space="preserve">
</t>
        </r>
      </text>
    </comment>
  </commentList>
</comments>
</file>

<file path=xl/sharedStrings.xml><?xml version="1.0" encoding="utf-8"?>
<sst xmlns="http://schemas.openxmlformats.org/spreadsheetml/2006/main" count="1380" uniqueCount="389">
  <si>
    <t>分析タイトル：</t>
  </si>
  <si>
    <t>選択した値</t>
  </si>
  <si>
    <t>最終需要増加額内訳</t>
  </si>
  <si>
    <t>広島市消費転換率</t>
  </si>
  <si>
    <t>中国地方消費転換率</t>
  </si>
  <si>
    <t>③　単位をリストから選択</t>
  </si>
  <si>
    <t>億円</t>
  </si>
  <si>
    <t>単位調整係数</t>
  </si>
  <si>
    <t>千万円</t>
  </si>
  <si>
    <t>百万円</t>
  </si>
  <si>
    <t>十万円</t>
  </si>
  <si>
    <t>万円</t>
  </si>
  <si>
    <t>千円</t>
  </si>
  <si>
    <t>円</t>
  </si>
  <si>
    <t>増加額合計</t>
  </si>
  <si>
    <t>①　需要増加額及び生産増加額を該当する産業部門に直接入力</t>
    <phoneticPr fontId="7"/>
  </si>
  <si>
    <t>②　消費転換率の値をリストから選択</t>
    <phoneticPr fontId="7"/>
  </si>
  <si>
    <t>電機機械メーカーの誘致による経済波及効果</t>
    <phoneticPr fontId="7"/>
  </si>
  <si>
    <t>45部門</t>
    <phoneticPr fontId="7"/>
  </si>
  <si>
    <t>生産増加額又は操業にかかる生産額</t>
    <phoneticPr fontId="7"/>
  </si>
  <si>
    <t>県内産・県外産の区分不明
（購入者価格）</t>
    <phoneticPr fontId="7"/>
  </si>
  <si>
    <t>県内産の需要のみ
(購入者価格)</t>
    <phoneticPr fontId="7"/>
  </si>
  <si>
    <t>県内産の需要のみ
(生産者価格)</t>
    <phoneticPr fontId="7"/>
  </si>
  <si>
    <t>合　計</t>
    <phoneticPr fontId="7"/>
  </si>
  <si>
    <t>※ 消費転換率＝消費支出／実収入（家計調査年報による。）</t>
    <phoneticPr fontId="7"/>
  </si>
  <si>
    <t>※ 広島市から離れた場所の波及効果を求める際は，中国地方の値を選択してください。</t>
    <phoneticPr fontId="7"/>
  </si>
  <si>
    <t>④　分析事項のメモ欄</t>
    <phoneticPr fontId="7"/>
  </si>
  <si>
    <t>電気機械メーカーの工場の立地に伴い，
初期投資：工場建設費100億円，製造機械設備購入費40億円，
　　　　　　　機械設備リース５億円，土木設計（建築サービス）５億円
の需要（購入者価格）が発生し，ならびに
新たな生産活動：電気機械生産額100億円が発生する場合の
経済波及効果を試算した。　　　　　　　　　　（○月□日）</t>
    <phoneticPr fontId="7"/>
  </si>
  <si>
    <t>総括表</t>
  </si>
  <si>
    <t>分析事例</t>
  </si>
  <si>
    <t>２　当初設定</t>
  </si>
  <si>
    <t>３　分析結果</t>
  </si>
  <si>
    <t>直接効果</t>
  </si>
  <si>
    <t>一次波及効果</t>
  </si>
  <si>
    <t>二次波及効果</t>
  </si>
  <si>
    <t>合計（総合効果）</t>
  </si>
  <si>
    <t>生産誘発額</t>
  </si>
  <si>
    <t>粗付加価値誘発額</t>
  </si>
  <si>
    <t>雇用者所得誘発額</t>
  </si>
  <si>
    <t>就業誘発者数</t>
  </si>
  <si>
    <t>雇用誘発者数</t>
  </si>
  <si>
    <t>１　分析事項のメモ欄</t>
    <phoneticPr fontId="26"/>
  </si>
  <si>
    <t>県内最終需要増加額(生産者価格）＋生産増加額＝直接効果</t>
    <phoneticPr fontId="26"/>
  </si>
  <si>
    <t>種　　別</t>
    <phoneticPr fontId="26"/>
  </si>
  <si>
    <t>（単位：人）</t>
    <phoneticPr fontId="26"/>
  </si>
  <si>
    <t>最終需要増加額積算</t>
  </si>
  <si>
    <t>I－m[県内自給率]＊</t>
  </si>
  <si>
    <t>F1=</t>
  </si>
  <si>
    <t>F2=</t>
  </si>
  <si>
    <t>f3=F3=</t>
  </si>
  <si>
    <t>[県内需要計(直接効果)]</t>
  </si>
  <si>
    <t>Ａ[投入係数]＊</t>
  </si>
  <si>
    <t>ｖ[粗付加価値率]＊</t>
  </si>
  <si>
    <t>ｗ[雇用者所得率]＊</t>
  </si>
  <si>
    <t>e[就業係数]＊</t>
  </si>
  <si>
    <t>　ｌ[雇用係数]＊</t>
  </si>
  <si>
    <t xml:space="preserve"> ｖ（Ｆ＋Ⅹ0）[粗付加価値誘発額(直接)]</t>
  </si>
  <si>
    <t>ｅ（Ｆ＋Ⅹ0）[就業誘発者数（人）]</t>
  </si>
  <si>
    <t>ｌ（Ｆ＋Ⅹ0）[雇用誘発者数（人）]</t>
  </si>
  <si>
    <t>ｗ（Ｆ＋Ⅹ0）[雇用者所得誘発額(直接)]</t>
  </si>
  <si>
    <t>県外へ</t>
  </si>
  <si>
    <t>IM[開放経済型逆行列係数]＊</t>
  </si>
  <si>
    <t xml:space="preserve">  ｋ[消費転換率]＊</t>
  </si>
  <si>
    <t>１次波及効果</t>
  </si>
  <si>
    <t xml:space="preserve">  　</t>
  </si>
  <si>
    <t>Ⅹ11[生産誘発額(間接１次)]</t>
  </si>
  <si>
    <t xml:space="preserve">  e[就業係数]＊</t>
  </si>
  <si>
    <t xml:space="preserve">  l[雇用係数]＊</t>
  </si>
  <si>
    <t>価値率]＊</t>
  </si>
  <si>
    <t>所得率]＊</t>
  </si>
  <si>
    <t>ｖ（Ⅹ１＋Ⅹ11）[粗付加価値誘発額(１次)]</t>
  </si>
  <si>
    <t>ｅ（Ⅹ１＋Ⅹ11）[就業誘発者数（人）]</t>
  </si>
  <si>
    <t>ｌ（Ⅹ１＋Ⅹ11）[雇用誘発者数（人）]</t>
  </si>
  <si>
    <t xml:space="preserve"> ｗ（Ⅹ１＋Ⅹ11）[雇用者所得誘発額(１次)]</t>
  </si>
  <si>
    <t>２次波及効果</t>
  </si>
  <si>
    <t>Ⅹ２[生産誘発額(間接２次)］</t>
  </si>
  <si>
    <t>IM[開放経済型</t>
  </si>
  <si>
    <t xml:space="preserve">  逆行列係数]＊</t>
  </si>
  <si>
    <t>所得率]＊　　</t>
  </si>
  <si>
    <t>合計「総合効果」</t>
  </si>
  <si>
    <t>ｖⅩ２[粗付加価値誘発額(２次)]</t>
  </si>
  <si>
    <t>ｅⅩ２[就業誘発者数（人）]</t>
  </si>
  <si>
    <t>ｌⅩ２[雇用誘発者数（人）]</t>
  </si>
  <si>
    <t>就業誘発者数（人）</t>
  </si>
  <si>
    <t>雇用誘発者数（人）</t>
  </si>
  <si>
    <t>ｗⅩ２[雇用者所得誘発額(２次)]</t>
  </si>
  <si>
    <t>手順</t>
  </si>
  <si>
    <t>推　　　　　計　　　　　内　　　　　容</t>
  </si>
  <si>
    <t>推　　　計　　　式</t>
  </si>
  <si>
    <t>効　果</t>
  </si>
  <si>
    <t>①</t>
  </si>
  <si>
    <t>②</t>
  </si>
  <si>
    <t>③</t>
  </si>
  <si>
    <t>④</t>
  </si>
  <si>
    <t>⑤</t>
  </si>
  <si>
    <t>生産誘発額（Ⅹ）＝F＋Ⅹ１＋Ⅹ２，粗付加価値誘発額（V）＝ｖＦ＋ｖⅩ１＋ⅴⅩ２，雇用者所得誘発額（Ｗ）＝ｗＦ＋ｗⅩ１＋ｗⅩ２，就業誘発者数（Ｅ）＝ｅＦ＋ｅⅩ１＋ｅⅩ２，雇用誘発者数（Ｌ）＝ｌＦ＋ｌⅩ１＋ｌⅩ２</t>
  </si>
  <si>
    <t>総合効果</t>
  </si>
  <si>
    <t>経済波及効果フロー</t>
    <phoneticPr fontId="9"/>
  </si>
  <si>
    <t>生産額増加</t>
    <phoneticPr fontId="9"/>
  </si>
  <si>
    <t>マージン調整※（下記推計内容，推計式のとおり）後，</t>
    <phoneticPr fontId="9"/>
  </si>
  <si>
    <t>マージン調整（※）</t>
    <phoneticPr fontId="9"/>
  </si>
  <si>
    <t>I－m[県内自給率]＊</t>
    <phoneticPr fontId="9"/>
  </si>
  <si>
    <t>Ⅹ0=</t>
    <phoneticPr fontId="9"/>
  </si>
  <si>
    <t>F＝F1＋F2＋F3=</t>
    <phoneticPr fontId="9"/>
  </si>
  <si>
    <t>ＡＦ[原材料需要増加額（１次）]</t>
    <phoneticPr fontId="9"/>
  </si>
  <si>
    <t>（I－m）AＦ[（原材料）需要増加額(県内１次)]</t>
    <phoneticPr fontId="9"/>
  </si>
  <si>
    <t>IM’[開放経済型逆行列係数]（外生化
済み）＊Ⅹ0－生産増加額（直接効果）</t>
    <phoneticPr fontId="9"/>
  </si>
  <si>
    <t>Ⅹ１[生産誘発額(間接１次)]</t>
    <phoneticPr fontId="9"/>
  </si>
  <si>
    <t>ｋｗ⊿Ⅹ１[民間消費支出増加額]</t>
    <phoneticPr fontId="9"/>
  </si>
  <si>
    <t>ｖ[粗付加　</t>
    <phoneticPr fontId="9"/>
  </si>
  <si>
    <t xml:space="preserve">ｗ[雇用者 </t>
    <phoneticPr fontId="9"/>
  </si>
  <si>
    <t xml:space="preserve">  ｃ[消費パターン]＊　</t>
    <phoneticPr fontId="9"/>
  </si>
  <si>
    <t>民間消費支出増加額（部門計∑）</t>
    <phoneticPr fontId="9"/>
  </si>
  <si>
    <t>ｃ∑（ｋｗ⊿Ⅹ１）[産業部門別民間消費支出増加額]</t>
    <phoneticPr fontId="9"/>
  </si>
  <si>
    <t>I－m[県内自給率]＊ 　</t>
    <phoneticPr fontId="9"/>
  </si>
  <si>
    <t>（I－m）ｃ∑（ｋｗ⊿Ⅹ１）[県内需要増加額(２次)]</t>
    <phoneticPr fontId="9"/>
  </si>
  <si>
    <t>ｗ[雇用者</t>
    <phoneticPr fontId="9"/>
  </si>
  <si>
    <t xml:space="preserve">e[就業係数]＊  </t>
    <phoneticPr fontId="9"/>
  </si>
  <si>
    <t xml:space="preserve"> l[雇用係数]＊</t>
    <phoneticPr fontId="9"/>
  </si>
  <si>
    <t>県内産・県外産の区分不明（購入者価格），県内産需要のみ（購入者価格），県内産需要のみ（生産者価格）の３種類の最終需要増加額について，購入者価格については，マージン調整※（流通マージン（商業マージン＋運輸マージン）を差し引き，差し引いた商業マージン及び運輸マージンを商業部門，運輸部門のそれぞれに加算して生産者価格を算出）し，県内産・県外産の区分不明の需要増加額については，県内自給率を乗じて県内産の需要増加額を算出する。</t>
    <phoneticPr fontId="9"/>
  </si>
  <si>
    <t>(I－m)＊｛（I－cm－tm）＊ｆ１＋cm＊ｆ１＋tm＊ｆ１｝＋｛（I－cm－tm）＊ｆ２＋cm＊ｆ２＋tm＊ｆ２｝＋ｆ３＝Ｆ
I：単位行列，ｆ１：県内産・県外産の区分不明（購入者価格），cm：商業マージン率，tm：運輸マージン率，I－m：県内自給率，ｆ２：県内産需要のみ（購入者価格），ｆ３：県内産需要のみ（生産者価格），Ｆ：県内需要計(直接効果)</t>
    <phoneticPr fontId="9"/>
  </si>
  <si>
    <t>操業開始による生産増加額を入力する。</t>
    <phoneticPr fontId="9"/>
  </si>
  <si>
    <t>Ⅹ0：生産増加額（直接効果）</t>
    <phoneticPr fontId="9"/>
  </si>
  <si>
    <t>操業開始による生産増加額</t>
    <phoneticPr fontId="9"/>
  </si>
  <si>
    <t>①で得られた県内最終需要増加額（生産者価格）によって誘発される（原材料）需要増加額を算出するとともに，その他４種類の効果（粗付加価値誘発額，雇用者所得誘発額，就業誘発者数及び雇用誘発者数）について②の生産増加額による効果を加え算出する。</t>
    <phoneticPr fontId="9"/>
  </si>
  <si>
    <t>ｖ＊（Ｆ＋Ⅹ0）＝ｖ（Ｆ＋Ⅹ0），ｗ＊（Ｆ＋Ⅹ0）＝ｗ（Ｆ＋Ⅹ0），ｅ＊（Ｆ＋Ⅹ0）＝ｅ（Ｆ＋Ⅹ0），ｌ＊（Ｆ＋Ⅹ0）＝ｌ（Ｆ＋Ⅹ0），Ａ＊Ｆ＝ＡＦ
Ｆ：県内需要計(直接効果)，⊿Ⅹ[生産増加額（直接効果）]，ｖ：粗付加価値率，ｗ：雇用者所得率，e：就業係数，ｌ：雇用係数，Ａ：投入係数，
ｖ（Ｆ＋Ⅹ0）：粗付加価値誘発額(直接)，ｗ（Ｆ＋Ⅹ0）：雇用者所得誘発額(直接)，ｅ（Ｆ＋Ⅹ0）：就業誘発者数，ｌ（Ｆ＋Ⅹ0）：雇用誘発者数，ＡＦ：原材料需要増加額(１次波及効果計算過程)</t>
    <phoneticPr fontId="9"/>
  </si>
  <si>
    <t>直接効果（波及効果計算過程を含む）</t>
    <phoneticPr fontId="9"/>
  </si>
  <si>
    <t>③の５種類の効果のうち，（原材料）需要増加額に県内自給率を乗じて県内の（原材料）需要増加額を算出し，これに（開放経済型）逆行列係数を乗じることで県内の生産誘発額（間接１次波及効果）を算出する。また，この生産誘発額によって誘発される４種類の１次効果（粗付加価値誘発額，雇用者所得誘発額，就業誘発者数及び雇用誘発者数）について③の生産増加額による効果を加え算出する。</t>
    <phoneticPr fontId="9"/>
  </si>
  <si>
    <t>IM＊（I－m）＊ＡＦ＝Ⅹ１，IM’＊Ⅹ0＝Ⅹ0＋Ⅹ11
ｖ＊（Ⅹ１＋Ⅹ11）＝ｖ（Ⅹ１＋Ⅹ11）， ｗ＊（Ⅹ１＋Ⅹ11）＝ｗ（Ⅹ１＋Ⅹ11），ｅ＊（Ⅹ１＋Ⅹ11）＝ｅ（Ⅹ１＋Ⅹ11），ｌ＊（Ⅹ１＋Ⅹ11）＝ｌ（Ⅹ１＋Ⅹ11）
IM：開放経済型逆行列係数，I－m：県内自給率，ＡＦ：原材料需要増加額(１次波及効果計算過程)，Ⅹ１：生産誘発額(間接１次)，IM’：開放経済型逆行列係数（外生化済み），Ⅹ0：生産増加額（直接効果），Ⅹ11：生産誘発額(生産額増加にゆる間接１次効果)
ｖ：粗付加価値率，ｗ：雇用者所得率，e：就業係数，ｌ：雇用係数，
ｖ（Ⅹ１＋Ⅹ11）：粗付加価値誘発額(１次)， ｗ（Ⅹ１＋Ⅹ11）：雇用者所得誘発額(１次)，ｅ（Ⅹ１＋Ⅹ11）：就業誘発者数(１次)，ｌ（Ⅹ１＋Ⅹ11）：雇用誘発者数(１次)</t>
    <phoneticPr fontId="9"/>
  </si>
  <si>
    <t>間接１次波及効果</t>
    <phoneticPr fontId="9"/>
  </si>
  <si>
    <t>③，④で算出した雇用者所得誘発額を合算し求めた雇用者所得誘発額（直接効果＋間接１次波及効果）に消費転換率を乗じた後，産業部門計の値を求め，この値に民間消費支出額の産業別構成費を乗じて産業別の消費支出の誘発額を算出し，県内自給率を乗じ，県内の２次の需要増加額を算出する。これに（開放経済型）逆行列係数を乗じることで県内の生産誘発額（間接２次波及効果）を算出する。また，この生産誘発額によって誘発される４種類の２次効果（粗付加価値誘発額，雇用者所得誘発額，就業誘発者数及び雇用誘発者数）を算出する。</t>
    <phoneticPr fontId="9"/>
  </si>
  <si>
    <t>ｗ（Ｆ＋Ⅹ0）＋ｗ（Ⅹ１＋Ⅹ11）＝ｗ⊿Ⅹ１，c＊∑（ｋ＊ｗ⊿Ⅹ１）＝c∑（ｋｗ⊿Ⅹ１），
（I－m）＊ｃ∑（ｋｗ⊿Ⅹ１）＝（I－m）ｃ∑（ｋｗ⊿Ⅹ１），IM＊（I－m）ｃ∑（ｋｗ⊿Ⅹ１）＝Ⅹ２，
ｖ＊Ⅹ２＝ｖⅩ２， ｗ＊Ⅹ２＝ｗⅩ２，ｅ＊Ⅹ２＝ｅⅩ２，ｌ＊Ⅹ２＝ｌⅩ２
ｗ⊿Ⅹ１：雇用者所得誘発額(直接+１次)，ｋ：消費転換率，c：消費パターン（産業部門別），ｃ∑（ｋｗ⊿Ⅹ１）：産業部門別民間消費支出増加額，I－m：県内自給率，IM：開放経済型逆行列係数，Ⅹ２：生産誘発額(間接２次)，
ｖ：粗付加価値率，ｗ：雇用者所得率，e：就業係数，ｌ：雇用係数，
ｖⅩ２：粗付加価値誘発額(２次)， ｗⅩ２：雇用者所得誘発額(２次)，ｅⅩ２：就業誘発者数(２次)，ｌⅩ２：雇用誘発者数(２次)</t>
    <phoneticPr fontId="9"/>
  </si>
  <si>
    <t>間接２次波及効果</t>
    <phoneticPr fontId="9"/>
  </si>
  <si>
    <t>⑥</t>
    <phoneticPr fontId="9"/>
  </si>
  <si>
    <t>③，④，⑤で算出した直接効果，１次波及効果，２次波及効果における各種誘発額及び誘発者数をそれぞれ合計し，総合効果を算出する。</t>
    <phoneticPr fontId="9"/>
  </si>
  <si>
    <r>
      <t>f3</t>
    </r>
    <r>
      <rPr>
        <sz val="9"/>
        <rFont val="ＭＳ ゴシック"/>
        <family val="3"/>
        <charset val="128"/>
      </rPr>
      <t>[県内産需要のみ(生産者価格)]</t>
    </r>
    <phoneticPr fontId="9"/>
  </si>
  <si>
    <t>← 県内・県外の区分不明 (購入者価格) →</t>
  </si>
  <si>
    <t>+</t>
  </si>
  <si>
    <t>← 県内需要のみ(購入者価格) →</t>
  </si>
  <si>
    <t>生産者価格</t>
  </si>
  <si>
    <t>=</t>
  </si>
  <si>
    <t>→</t>
  </si>
  <si>
    <t>波及効果計算</t>
  </si>
  <si>
    <t>（1次波及効果フロー）</t>
  </si>
  <si>
    <t>↓</t>
  </si>
  <si>
    <t>需要増加額</t>
  </si>
  <si>
    <t>商業マージン</t>
  </si>
  <si>
    <t>運輸マージン</t>
  </si>
  <si>
    <t>県内需要</t>
  </si>
  <si>
    <t>県内需要計</t>
  </si>
  <si>
    <t>(区分不明)</t>
  </si>
  <si>
    <t>-</t>
  </si>
  <si>
    <t>(県内のみ)</t>
  </si>
  <si>
    <t>(県内１次分)</t>
  </si>
  <si>
    <t>(間接1次)</t>
  </si>
  <si>
    <t>f1</t>
  </si>
  <si>
    <t>(マージン調整)</t>
  </si>
  <si>
    <t>F1</t>
  </si>
  <si>
    <t>f2</t>
  </si>
  <si>
    <t>F2</t>
  </si>
  <si>
    <t>f3=F3</t>
  </si>
  <si>
    <t>F</t>
  </si>
  <si>
    <t>X1</t>
  </si>
  <si>
    <t>合計</t>
  </si>
  <si>
    <t>直接効果</t>
    <phoneticPr fontId="7"/>
  </si>
  <si>
    <t>1次波及効果
（設備投資）</t>
    <phoneticPr fontId="7"/>
  </si>
  <si>
    <t>生産増加額</t>
    <phoneticPr fontId="7"/>
  </si>
  <si>
    <t>1次波及効果
（生産増加）</t>
    <phoneticPr fontId="7"/>
  </si>
  <si>
    <t>自給率×</t>
    <phoneticPr fontId="7"/>
  </si>
  <si>
    <t>投入係数×</t>
    <phoneticPr fontId="7"/>
  </si>
  <si>
    <t>自給率×</t>
    <phoneticPr fontId="7"/>
  </si>
  <si>
    <t>逆行列係数×</t>
    <phoneticPr fontId="7"/>
  </si>
  <si>
    <t>逆行列係数
（外生化済み）×</t>
    <phoneticPr fontId="7"/>
  </si>
  <si>
    <t>生産誘発額</t>
    <phoneticPr fontId="7"/>
  </si>
  <si>
    <t>45部門</t>
    <phoneticPr fontId="7"/>
  </si>
  <si>
    <t>（直接効果）</t>
    <phoneticPr fontId="7"/>
  </si>
  <si>
    <t>(直接＋間接1次)</t>
    <phoneticPr fontId="7"/>
  </si>
  <si>
    <t>(間接1次)</t>
    <phoneticPr fontId="7"/>
  </si>
  <si>
    <t>Ⅹ0</t>
    <phoneticPr fontId="7"/>
  </si>
  <si>
    <t>⊿Ⅹ＋X11</t>
    <phoneticPr fontId="7"/>
  </si>
  <si>
    <t>X11</t>
    <phoneticPr fontId="7"/>
  </si>
  <si>
    <t>← 雇用者所得誘発額 →</t>
  </si>
  <si>
    <t>2次波及効果</t>
  </si>
  <si>
    <t>（2次波及効果フロー）</t>
  </si>
  <si>
    <t>雇用者所得</t>
  </si>
  <si>
    <t>民間消費支出</t>
  </si>
  <si>
    <t>誘発額</t>
  </si>
  <si>
    <t>増加額</t>
  </si>
  <si>
    <t>(２次分)</t>
  </si>
  <si>
    <t>(県内２次分)</t>
  </si>
  <si>
    <t>(間接2次)</t>
  </si>
  <si>
    <t>X2</t>
  </si>
  <si>
    <t>雇用者所得率×</t>
    <phoneticPr fontId="7"/>
  </si>
  <si>
    <t>消費転換率×</t>
    <phoneticPr fontId="7"/>
  </si>
  <si>
    <t>民間消費構成比×</t>
    <phoneticPr fontId="7"/>
  </si>
  <si>
    <t>自給率×</t>
    <phoneticPr fontId="7"/>
  </si>
  <si>
    <t>逆行列係数×</t>
    <phoneticPr fontId="7"/>
  </si>
  <si>
    <t>45部門</t>
    <phoneticPr fontId="7"/>
  </si>
  <si>
    <t>波及効果合計（直接＋間接1次＋間接2次）</t>
  </si>
  <si>
    <t>（総合効果フロー）</t>
  </si>
  <si>
    <t>(合計)</t>
  </si>
  <si>
    <t>(人)</t>
  </si>
  <si>
    <t>X</t>
  </si>
  <si>
    <t>Ｅ</t>
  </si>
  <si>
    <t>Ｌ</t>
  </si>
  <si>
    <t>就業係数×</t>
    <phoneticPr fontId="7"/>
  </si>
  <si>
    <t>雇用係数×</t>
    <phoneticPr fontId="7"/>
  </si>
  <si>
    <t>↓</t>
    <phoneticPr fontId="7"/>
  </si>
  <si>
    <t>45部門</t>
    <phoneticPr fontId="7"/>
  </si>
  <si>
    <t>各種係数</t>
  </si>
  <si>
    <t>県内自給率</t>
  </si>
  <si>
    <t>就業係数</t>
  </si>
  <si>
    <t>雇用係数</t>
  </si>
  <si>
    <t>粗付加価値率</t>
  </si>
  <si>
    <t>雇用者所得率</t>
  </si>
  <si>
    <t>県内総生産</t>
  </si>
  <si>
    <t>名目値（県内総生産への寄与を計算）</t>
  </si>
  <si>
    <t>（百万円当り）</t>
  </si>
  <si>
    <t>構成比</t>
  </si>
  <si>
    <t>cm</t>
  </si>
  <si>
    <t>tm</t>
  </si>
  <si>
    <t>I-m</t>
  </si>
  <si>
    <t>e</t>
  </si>
  <si>
    <t>l</t>
  </si>
  <si>
    <t>v</t>
  </si>
  <si>
    <t>w</t>
  </si>
  <si>
    <t>c</t>
  </si>
  <si>
    <t>係数</t>
  </si>
  <si>
    <t>説明</t>
  </si>
  <si>
    <t>商業マージン率</t>
    <phoneticPr fontId="7"/>
  </si>
  <si>
    <t>運輸マージン率</t>
    <phoneticPr fontId="7"/>
  </si>
  <si>
    <t>45部門</t>
    <phoneticPr fontId="7"/>
  </si>
  <si>
    <t>購入者価格と生産者価格との差額のうち，商業部門に投入さ</t>
    <phoneticPr fontId="7"/>
  </si>
  <si>
    <t>商業マージン額／総需要により算出。</t>
    <phoneticPr fontId="7"/>
  </si>
  <si>
    <t>購入者価格と生産者価格との差額のうち，運輸部門に投入さ</t>
    <phoneticPr fontId="7"/>
  </si>
  <si>
    <t>運輸マージン額／総需要により算出。</t>
    <phoneticPr fontId="7"/>
  </si>
  <si>
    <t>県内で発生した需要のうち，移輸入分を含まず，県内で生産</t>
    <phoneticPr fontId="7"/>
  </si>
  <si>
    <t>された財・サービスのみによって賄われる割合。</t>
    <phoneticPr fontId="7"/>
  </si>
  <si>
    <t>各産業が生産を1単位増加したときに，新たな就業者が何人</t>
    <phoneticPr fontId="7"/>
  </si>
  <si>
    <t>必要になるかを示す係数。</t>
    <phoneticPr fontId="7"/>
  </si>
  <si>
    <t>各産業が生産を1単位増加したときに，新たな雇用者が何人</t>
    <phoneticPr fontId="7"/>
  </si>
  <si>
    <t>必要になるかを示す係数。</t>
    <phoneticPr fontId="7"/>
  </si>
  <si>
    <t>生産活動によって新たに生じた価値が生産額の何割を占める</t>
    <phoneticPr fontId="7"/>
  </si>
  <si>
    <t>かを示す率。</t>
    <phoneticPr fontId="7"/>
  </si>
  <si>
    <t>生産活動によって新たに生じた雇用者所得が生産額の何割を</t>
    <phoneticPr fontId="7"/>
  </si>
  <si>
    <t>占めるかを示す率。</t>
    <phoneticPr fontId="7"/>
  </si>
  <si>
    <t>各産業が生産した財・サービスのうち，最終的に民間消費に</t>
    <phoneticPr fontId="7"/>
  </si>
  <si>
    <t>回された金額の産業別構成比。</t>
    <phoneticPr fontId="7"/>
  </si>
  <si>
    <t>投入係数表　A</t>
    <phoneticPr fontId="40"/>
  </si>
  <si>
    <t>逆行列係数表 [I-(I-M)A]-1型</t>
  </si>
  <si>
    <t>外生化</t>
    <phoneticPr fontId="38"/>
  </si>
  <si>
    <r>
      <t>f1</t>
    </r>
    <r>
      <rPr>
        <sz val="9"/>
        <rFont val="ＭＳ ゴシック"/>
        <family val="3"/>
        <charset val="128"/>
      </rPr>
      <t>[県内産・県外産の区分不明（購入者価格）]</t>
    </r>
    <phoneticPr fontId="9"/>
  </si>
  <si>
    <r>
      <t>f2</t>
    </r>
    <r>
      <rPr>
        <sz val="9"/>
        <rFont val="ＭＳ ゴシック"/>
        <family val="3"/>
        <charset val="128"/>
      </rPr>
      <t>[県内産需要のみ（購入者価格）]</t>
    </r>
    <phoneticPr fontId="9"/>
  </si>
  <si>
    <r>
      <t>Ⅹ0</t>
    </r>
    <r>
      <rPr>
        <sz val="9"/>
        <rFont val="ＭＳ ゴシック"/>
        <family val="3"/>
        <charset val="128"/>
      </rPr>
      <t>[操業開始による生産額増加]</t>
    </r>
    <phoneticPr fontId="9"/>
  </si>
  <si>
    <r>
      <t>Ⅹ0</t>
    </r>
    <r>
      <rPr>
        <sz val="9"/>
        <rFont val="ＭＳ ゴシック"/>
        <family val="3"/>
        <charset val="128"/>
      </rPr>
      <t>[生産増加額（直接効果）]</t>
    </r>
    <phoneticPr fontId="9"/>
  </si>
  <si>
    <r>
      <t>れた金額及びその割合。国の平成2</t>
    </r>
    <r>
      <rPr>
        <u/>
        <sz val="10"/>
        <color rgb="FFFF0000"/>
        <rFont val="ＭＳ ゴシック"/>
        <family val="3"/>
        <charset val="128"/>
      </rPr>
      <t>7</t>
    </r>
    <r>
      <rPr>
        <sz val="10"/>
        <rFont val="ＭＳ ゴシック"/>
        <family val="3"/>
        <charset val="128"/>
      </rPr>
      <t>年産業連関表の</t>
    </r>
    <phoneticPr fontId="7"/>
  </si>
  <si>
    <t>令和元年</t>
    <rPh sb="0" eb="2">
      <t>レイワ</t>
    </rPh>
    <rPh sb="2" eb="3">
      <t>ガン</t>
    </rPh>
    <rPh sb="3" eb="4">
      <t>ネン</t>
    </rPh>
    <phoneticPr fontId="1"/>
  </si>
  <si>
    <t>平成30年</t>
    <rPh sb="0" eb="2">
      <t>ヘイセイ</t>
    </rPh>
    <rPh sb="4" eb="5">
      <t>ネン</t>
    </rPh>
    <phoneticPr fontId="1"/>
  </si>
  <si>
    <t>平成29年</t>
  </si>
  <si>
    <t>平成29年－令和元年平均</t>
    <rPh sb="4" eb="5">
      <t>ネン</t>
    </rPh>
    <rPh sb="6" eb="8">
      <t>レイワ</t>
    </rPh>
    <rPh sb="8" eb="9">
      <t>ガン</t>
    </rPh>
    <phoneticPr fontId="12"/>
  </si>
  <si>
    <t>↓数値アリ（注）</t>
    <rPh sb="1" eb="3">
      <t>スウチ</t>
    </rPh>
    <rPh sb="6" eb="7">
      <t>チュウ</t>
    </rPh>
    <phoneticPr fontId="1"/>
  </si>
  <si>
    <t>広島市消費転換率（令和元年）</t>
    <rPh sb="9" eb="11">
      <t>レイワ</t>
    </rPh>
    <rPh sb="11" eb="12">
      <t>ガン</t>
    </rPh>
    <rPh sb="12" eb="13">
      <t>ネン</t>
    </rPh>
    <phoneticPr fontId="9"/>
  </si>
  <si>
    <t>令和元年</t>
    <rPh sb="0" eb="2">
      <t>レイワ</t>
    </rPh>
    <rPh sb="2" eb="3">
      <t>ガン</t>
    </rPh>
    <phoneticPr fontId="9"/>
  </si>
  <si>
    <t>広島市消費転換率（平成30年）</t>
  </si>
  <si>
    <t>平成30年</t>
  </si>
  <si>
    <t>広島市消費転換率（平成29年）</t>
  </si>
  <si>
    <t>広島市消費転換率（平成29年-令和元年平均値）</t>
    <rPh sb="13" eb="14">
      <t>ネン</t>
    </rPh>
    <rPh sb="15" eb="17">
      <t>レイワ</t>
    </rPh>
    <rPh sb="17" eb="18">
      <t>ガン</t>
    </rPh>
    <phoneticPr fontId="9"/>
  </si>
  <si>
    <t>平成29年－令和元年平均</t>
  </si>
  <si>
    <t>中国地方消費転換率（令和元年）</t>
    <rPh sb="10" eb="12">
      <t>レイワ</t>
    </rPh>
    <rPh sb="12" eb="13">
      <t>ガン</t>
    </rPh>
    <phoneticPr fontId="9"/>
  </si>
  <si>
    <t>中国地方消費転換率（平成30年）</t>
  </si>
  <si>
    <t>中国地方消費転換率（平成29年）</t>
  </si>
  <si>
    <t>中国地方消費転換率（平成29年-令和元年平均値）</t>
  </si>
  <si>
    <t>0.567622</t>
  </si>
  <si>
    <r>
      <t xml:space="preserve">平成27年広島県産業連関表経済波及効果分析ツール
</t>
    </r>
    <r>
      <rPr>
        <b/>
        <sz val="15"/>
        <color rgb="FF0000FF"/>
        <rFont val="ＭＳ ゴシック"/>
        <family val="3"/>
        <charset val="128"/>
      </rPr>
      <t>☆入力シート『①～④の各欄の赤枠白地の箇所に，文字or数字を入力またはプルダウンでリストから選択してください。』</t>
    </r>
    <phoneticPr fontId="7"/>
  </si>
  <si>
    <t>平成30年度広島県県民経済計算の平成27年度値(単位：億円)</t>
    <phoneticPr fontId="7"/>
  </si>
  <si>
    <t>れた金額及びその割合。国の平成27年産業連関表の</t>
    <phoneticPr fontId="7"/>
  </si>
  <si>
    <t>ｗ（Ｆ＋Ⅹ0）＋ｗ（Ⅹ１＋Ⅹ11）＝ｗ⊿Ⅹ１[雇用者所得誘発額(直接＋１次)]</t>
    <phoneticPr fontId="9"/>
  </si>
  <si>
    <t>(直接分)</t>
  </si>
  <si>
    <t>01</t>
  </si>
  <si>
    <t>農林漁業</t>
  </si>
  <si>
    <t>06</t>
  </si>
  <si>
    <t>鉱業</t>
  </si>
  <si>
    <t>11</t>
  </si>
  <si>
    <t>飲食料品</t>
  </si>
  <si>
    <t>14</t>
  </si>
  <si>
    <t>繊維製品</t>
  </si>
  <si>
    <t>15</t>
  </si>
  <si>
    <t>衣服・その他の繊維製品</t>
  </si>
  <si>
    <t>16</t>
  </si>
  <si>
    <t>木材・木製品</t>
  </si>
  <si>
    <t>17</t>
  </si>
  <si>
    <t>家具・装備品</t>
  </si>
  <si>
    <t>18</t>
  </si>
  <si>
    <t>パルプ・紙・板紙・加工紙</t>
  </si>
  <si>
    <t>19</t>
  </si>
  <si>
    <t>印刷・製版・製本</t>
  </si>
  <si>
    <t>20</t>
  </si>
  <si>
    <t>化学製品</t>
  </si>
  <si>
    <t>21</t>
  </si>
  <si>
    <t>石油・石炭製品</t>
  </si>
  <si>
    <t>22</t>
  </si>
  <si>
    <t>プラスチック製品</t>
  </si>
  <si>
    <t>23</t>
  </si>
  <si>
    <t>ゴム製品</t>
  </si>
  <si>
    <t>24</t>
  </si>
  <si>
    <t>なめし革・革製品・毛皮</t>
  </si>
  <si>
    <t>25</t>
  </si>
  <si>
    <t>窯業・土石製品</t>
  </si>
  <si>
    <t>26</t>
  </si>
  <si>
    <t>鉄鋼</t>
  </si>
  <si>
    <t>27</t>
  </si>
  <si>
    <t>非鉄金属</t>
  </si>
  <si>
    <t>28</t>
  </si>
  <si>
    <t>金属製品</t>
  </si>
  <si>
    <t>29</t>
  </si>
  <si>
    <t>はん用機械</t>
  </si>
  <si>
    <t>30</t>
  </si>
  <si>
    <t>生産用機械</t>
  </si>
  <si>
    <t>31</t>
  </si>
  <si>
    <t>業務用機械</t>
  </si>
  <si>
    <t>32</t>
  </si>
  <si>
    <t>電子部品</t>
  </si>
  <si>
    <t>33</t>
  </si>
  <si>
    <t>電気機械</t>
  </si>
  <si>
    <t>34</t>
  </si>
  <si>
    <t>情報通信機器</t>
  </si>
  <si>
    <t>35</t>
  </si>
  <si>
    <t>自動車</t>
  </si>
  <si>
    <t>36</t>
  </si>
  <si>
    <t>船舶・同修理</t>
  </si>
  <si>
    <t>37</t>
  </si>
  <si>
    <t>その他の輸送機械・同修理</t>
  </si>
  <si>
    <t>39</t>
  </si>
  <si>
    <t>その他の製造工業製品</t>
  </si>
  <si>
    <t>41</t>
  </si>
  <si>
    <t>建設</t>
  </si>
  <si>
    <t>46</t>
  </si>
  <si>
    <t>電力・ガス・熱供給</t>
  </si>
  <si>
    <t>47</t>
  </si>
  <si>
    <t>水道</t>
  </si>
  <si>
    <t>48</t>
  </si>
  <si>
    <t>廃棄物処理</t>
  </si>
  <si>
    <t>51</t>
  </si>
  <si>
    <t>商業</t>
  </si>
  <si>
    <t>53</t>
  </si>
  <si>
    <t>金融・保険</t>
  </si>
  <si>
    <t>55</t>
  </si>
  <si>
    <t>不動産</t>
  </si>
  <si>
    <t>57</t>
  </si>
  <si>
    <t>運輸・郵便</t>
  </si>
  <si>
    <t>59</t>
  </si>
  <si>
    <t>情報通信</t>
  </si>
  <si>
    <t>61</t>
  </si>
  <si>
    <t>公務</t>
  </si>
  <si>
    <t>63</t>
  </si>
  <si>
    <t>教育・研究</t>
  </si>
  <si>
    <t>64</t>
  </si>
  <si>
    <t>医療・福祉</t>
  </si>
  <si>
    <t>65</t>
  </si>
  <si>
    <t>他に分類されない会員制団体</t>
  </si>
  <si>
    <t>66</t>
  </si>
  <si>
    <t>対事業所サービス</t>
  </si>
  <si>
    <t>67</t>
  </si>
  <si>
    <t>対個人サービス</t>
  </si>
  <si>
    <t>68</t>
  </si>
  <si>
    <t>事務用品</t>
  </si>
  <si>
    <t>69</t>
  </si>
  <si>
    <t>分類不明</t>
  </si>
  <si>
    <t>70</t>
  </si>
  <si>
    <t>内生部門計</t>
  </si>
  <si>
    <t>71</t>
  </si>
  <si>
    <t>家計外消費支出（行）</t>
  </si>
  <si>
    <t>91</t>
  </si>
  <si>
    <t>92</t>
  </si>
  <si>
    <t>営業余剰</t>
  </si>
  <si>
    <t>93</t>
  </si>
  <si>
    <t>資本減耗引当</t>
  </si>
  <si>
    <t>94</t>
  </si>
  <si>
    <t>間接税（関税・輸入品商品税を除く。）</t>
  </si>
  <si>
    <t>95</t>
  </si>
  <si>
    <t>（控除）経常補助金</t>
  </si>
  <si>
    <t>96</t>
  </si>
  <si>
    <t>粗付加価値部門計</t>
  </si>
  <si>
    <t>97</t>
  </si>
  <si>
    <t>県内生産額</t>
  </si>
  <si>
    <t>行和</t>
  </si>
  <si>
    <t>感応度計数</t>
  </si>
  <si>
    <t>列和</t>
  </si>
  <si>
    <t>影響力計数</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</si>
</sst>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000_ "/>
    <numFmt numFmtId="177" formatCode="#,##0.0;[Red]\-#,##0.0\ "/>
    <numFmt numFmtId="178" formatCode="#,##0.0;&quot;△ &quot;#,##0.0"/>
    <numFmt numFmtId="179" formatCode="#,##0.000000;&quot;△ &quot;#,##0.000000"/>
    <numFmt numFmtId="180" formatCode="#,##0.0;[Red]\-#,##0.0"/>
    <numFmt numFmtId="181" formatCode="0.00&quot;百&quot;&quot;万&quot;&quot;円&quot;"/>
    <numFmt numFmtId="182" formatCode="0.0;&quot;△ &quot;0.0"/>
    <numFmt numFmtId="183" formatCode="#,##0;&quot;▲ &quot;#,##0"/>
    <numFmt numFmtId="184" formatCode="#,##0.0;&quot;▲ &quot;#,##0.0"/>
    <numFmt numFmtId="185" formatCode="0.0_ "/>
    <numFmt numFmtId="186" formatCode="#,##0;&quot;△ &quot;#,##0"/>
    <numFmt numFmtId="187" formatCode="#,##0.0"/>
    <numFmt numFmtId="188" formatCode="#,##0.0_ "/>
    <numFmt numFmtId="189" formatCode="0.000000"/>
    <numFmt numFmtId="190" formatCode="#,##0.000000"/>
    <numFmt numFmtId="191" formatCode="#,##0.000000;[Red]\-#,##0.0000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b/>
      <sz val="16"/>
      <color indexed="12"/>
      <name val="ＭＳ ゴシック"/>
      <family val="3"/>
      <charset val="128"/>
    </font>
    <font>
      <sz val="11"/>
      <name val="ＭＳ ゴシック"/>
      <family val="3"/>
      <charset val="128"/>
    </font>
    <font>
      <b/>
      <sz val="15"/>
      <name val="ＭＳ ゴシック"/>
      <family val="3"/>
      <charset val="128"/>
    </font>
    <font>
      <u/>
      <sz val="12.6"/>
      <color indexed="12"/>
      <name val="ＭＳ 明朝"/>
      <family val="1"/>
      <charset val="128"/>
    </font>
    <font>
      <b/>
      <sz val="14"/>
      <name val="ＭＳ ゴシック"/>
      <family val="3"/>
      <charset val="128"/>
    </font>
    <font>
      <sz val="12"/>
      <name val="ＭＳ ゴシック"/>
      <family val="3"/>
      <charset val="128"/>
    </font>
    <font>
      <sz val="11"/>
      <name val="ＭＳ Ｐゴシック"/>
      <family val="3"/>
      <charset val="128"/>
    </font>
    <font>
      <b/>
      <sz val="11"/>
      <name val="ＭＳ ゴシック"/>
      <family val="3"/>
      <charset val="128"/>
    </font>
    <font>
      <b/>
      <sz val="12"/>
      <color indexed="9"/>
      <name val="ＭＳ ゴシック"/>
      <family val="3"/>
      <charset val="128"/>
    </font>
    <font>
      <sz val="13"/>
      <name val="ＭＳ ゴシック"/>
      <family val="3"/>
      <charset val="128"/>
    </font>
    <font>
      <sz val="10"/>
      <name val="ＭＳ ゴシック"/>
      <family val="3"/>
      <charset val="128"/>
    </font>
    <font>
      <b/>
      <sz val="10"/>
      <name val="ＭＳ ゴシック"/>
      <family val="3"/>
      <charset val="128"/>
    </font>
    <font>
      <sz val="12"/>
      <color indexed="8"/>
      <name val="ＭＳ ゴシック"/>
      <family val="3"/>
      <charset val="128"/>
    </font>
    <font>
      <sz val="4"/>
      <color indexed="41"/>
      <name val="ＭＳ ゴシック"/>
      <family val="3"/>
      <charset val="128"/>
    </font>
    <font>
      <sz val="1"/>
      <color indexed="41"/>
      <name val="ＭＳ ゴシック"/>
      <family val="3"/>
      <charset val="128"/>
    </font>
    <font>
      <sz val="11"/>
      <name val="明朝"/>
      <family val="1"/>
      <charset val="128"/>
    </font>
    <font>
      <sz val="10"/>
      <color indexed="41"/>
      <name val="ＭＳ ゴシック"/>
      <family val="3"/>
      <charset val="128"/>
    </font>
    <font>
      <sz val="11"/>
      <color indexed="41"/>
      <name val="ＭＳ ゴシック"/>
      <family val="3"/>
      <charset val="128"/>
    </font>
    <font>
      <sz val="11.5"/>
      <name val="ＭＳ ゴシック"/>
      <family val="3"/>
      <charset val="128"/>
    </font>
    <font>
      <sz val="13"/>
      <color indexed="8"/>
      <name val="ＭＳ ゴシック"/>
      <family val="3"/>
      <charset val="128"/>
    </font>
    <font>
      <b/>
      <sz val="15"/>
      <color rgb="FF0000FF"/>
      <name val="ＭＳ ゴシック"/>
      <family val="3"/>
      <charset val="128"/>
    </font>
    <font>
      <sz val="9"/>
      <name val="ＭＳ ゴシック"/>
      <family val="3"/>
      <charset val="128"/>
    </font>
    <font>
      <u/>
      <sz val="11"/>
      <color indexed="36"/>
      <name val="ＭＳ Ｐゴシック"/>
      <family val="3"/>
      <charset val="128"/>
    </font>
    <font>
      <b/>
      <u/>
      <sz val="10.5"/>
      <name val="ＭＳ ゴシック"/>
      <family val="3"/>
      <charset val="128"/>
    </font>
    <font>
      <sz val="10.5"/>
      <name val="ＭＳ ゴシック"/>
      <family val="3"/>
      <charset val="128"/>
    </font>
    <font>
      <b/>
      <sz val="9"/>
      <name val="ＭＳ ゴシック"/>
      <family val="3"/>
      <charset val="128"/>
    </font>
    <font>
      <sz val="8"/>
      <name val="ＭＳ ゴシック"/>
      <family val="3"/>
      <charset val="128"/>
    </font>
    <font>
      <b/>
      <sz val="12"/>
      <name val="ＭＳ ゴシック"/>
      <family val="3"/>
      <charset val="128"/>
    </font>
    <font>
      <b/>
      <sz val="11"/>
      <color indexed="54"/>
      <name val="ＭＳ ゴシック"/>
      <family val="3"/>
      <charset val="128"/>
    </font>
    <font>
      <b/>
      <sz val="10"/>
      <color indexed="10"/>
      <name val="ＭＳ ゴシック"/>
      <family val="3"/>
      <charset val="128"/>
    </font>
    <font>
      <sz val="11"/>
      <color theme="1"/>
      <name val="ＭＳ ゴシック"/>
      <family val="3"/>
      <charset val="128"/>
    </font>
    <font>
      <sz val="9"/>
      <color indexed="81"/>
      <name val="ＭＳ Ｐゴシック"/>
      <family val="3"/>
      <charset val="128"/>
    </font>
    <font>
      <b/>
      <sz val="11"/>
      <color indexed="17"/>
      <name val="ＭＳ ゴシック"/>
      <family val="3"/>
      <charset val="128"/>
    </font>
    <font>
      <b/>
      <sz val="11"/>
      <color indexed="61"/>
      <name val="ＭＳ ゴシック"/>
      <family val="3"/>
      <charset val="128"/>
    </font>
    <font>
      <sz val="6"/>
      <name val="ＭＳ Ｐ明朝"/>
      <family val="1"/>
      <charset val="128"/>
    </font>
    <font>
      <sz val="12"/>
      <name val="ＭＳ 明朝"/>
      <family val="1"/>
      <charset val="128"/>
    </font>
    <font>
      <u/>
      <sz val="11"/>
      <color indexed="12"/>
      <name val="ＭＳ Ｐゴシック"/>
      <family val="3"/>
      <charset val="128"/>
    </font>
    <font>
      <sz val="9"/>
      <color indexed="10"/>
      <name val="ＭＳ ゴシック"/>
      <family val="3"/>
      <charset val="128"/>
    </font>
    <font>
      <u/>
      <sz val="10"/>
      <color rgb="FFFF0000"/>
      <name val="ＭＳ ゴシック"/>
      <family val="3"/>
      <charset val="128"/>
    </font>
    <font>
      <b/>
      <sz val="14"/>
      <color theme="0"/>
      <name val="ＭＳ ゴシック"/>
      <family val="3"/>
      <charset val="128"/>
    </font>
    <font>
      <sz val="11"/>
      <color theme="0"/>
      <name val="ＭＳ ゴシック"/>
      <family val="3"/>
      <charset val="128"/>
    </font>
    <font>
      <sz val="9"/>
      <color indexed="81"/>
      <name val="ＭＳ Ｐゴシック"/>
      <family val="3"/>
      <charset val="128"/>
      <scheme val="minor"/>
    </font>
  </fonts>
  <fills count="21">
    <fill>
      <patternFill patternType="none"/>
    </fill>
    <fill>
      <patternFill patternType="gray125"/>
    </fill>
    <fill>
      <patternFill patternType="solid">
        <fgColor indexed="41"/>
        <bgColor indexed="64"/>
      </patternFill>
    </fill>
    <fill>
      <patternFill patternType="solid">
        <fgColor indexed="12"/>
        <bgColor indexed="64"/>
      </patternFill>
    </fill>
    <fill>
      <patternFill patternType="solid">
        <fgColor indexed="9"/>
        <bgColor indexed="64"/>
      </patternFill>
    </fill>
    <fill>
      <patternFill patternType="solid">
        <fgColor indexed="11"/>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5"/>
        <bgColor indexed="64"/>
      </patternFill>
    </fill>
    <fill>
      <patternFill patternType="solid">
        <fgColor indexed="46"/>
        <bgColor indexed="64"/>
      </patternFill>
    </fill>
    <fill>
      <patternFill patternType="solid">
        <fgColor indexed="31"/>
        <bgColor indexed="64"/>
      </patternFill>
    </fill>
    <fill>
      <patternFill patternType="solid">
        <fgColor indexed="40"/>
        <bgColor indexed="64"/>
      </patternFill>
    </fill>
    <fill>
      <patternFill patternType="solid">
        <fgColor indexed="14"/>
        <bgColor indexed="64"/>
      </patternFill>
    </fill>
    <fill>
      <patternFill patternType="solid">
        <fgColor indexed="26"/>
        <bgColor indexed="64"/>
      </patternFill>
    </fill>
    <fill>
      <patternFill patternType="solid">
        <fgColor indexed="13"/>
        <bgColor indexed="64"/>
      </patternFill>
    </fill>
    <fill>
      <patternFill patternType="gray125">
        <fgColor indexed="22"/>
      </patternFill>
    </fill>
    <fill>
      <patternFill patternType="solid">
        <fgColor rgb="FFCCCCFF"/>
        <bgColor indexed="64"/>
      </patternFill>
    </fill>
    <fill>
      <patternFill patternType="solid">
        <fgColor indexed="44"/>
        <bgColor indexed="64"/>
      </patternFill>
    </fill>
    <fill>
      <patternFill patternType="solid">
        <fgColor indexed="45"/>
        <bgColor indexed="64"/>
      </patternFill>
    </fill>
  </fills>
  <borders count="239">
    <border>
      <left/>
      <right/>
      <top/>
      <bottom/>
      <diagonal/>
    </border>
    <border>
      <left style="thin">
        <color indexed="23"/>
      </left>
      <right/>
      <top style="thin">
        <color indexed="23"/>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indexed="23"/>
      </left>
      <right/>
      <top/>
      <bottom/>
      <diagonal/>
    </border>
    <border>
      <left/>
      <right style="thin">
        <color theme="0" tint="-0.499984740745262"/>
      </right>
      <top/>
      <bottom/>
      <diagonal/>
    </border>
    <border>
      <left style="thin">
        <color indexed="64"/>
      </left>
      <right/>
      <top style="thin">
        <color indexed="64"/>
      </top>
      <bottom style="thin">
        <color indexed="64"/>
      </bottom>
      <diagonal/>
    </border>
    <border>
      <left/>
      <right style="medium">
        <color indexed="10"/>
      </right>
      <top style="thin">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23"/>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ck">
        <color rgb="FFFF0000"/>
      </left>
      <right style="thin">
        <color indexed="64"/>
      </right>
      <top style="thick">
        <color indexed="10"/>
      </top>
      <bottom/>
      <diagonal/>
    </border>
    <border>
      <left style="thin">
        <color indexed="64"/>
      </left>
      <right style="thin">
        <color indexed="64"/>
      </right>
      <top style="thick">
        <color indexed="10"/>
      </top>
      <bottom/>
      <diagonal/>
    </border>
    <border>
      <left/>
      <right style="thick">
        <color indexed="10"/>
      </right>
      <top style="thick">
        <color indexed="10"/>
      </top>
      <bottom/>
      <diagonal/>
    </border>
    <border>
      <left style="thick">
        <color rgb="FFFF0000"/>
      </left>
      <right style="thick">
        <color indexed="10"/>
      </right>
      <top style="thick">
        <color indexed="10"/>
      </top>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ck">
        <color rgb="FFFF0000"/>
      </left>
      <right style="thin">
        <color indexed="64"/>
      </right>
      <top/>
      <bottom/>
      <diagonal/>
    </border>
    <border>
      <left/>
      <right style="thick">
        <color indexed="10"/>
      </right>
      <top/>
      <bottom/>
      <diagonal/>
    </border>
    <border>
      <left style="thick">
        <color rgb="FFFF0000"/>
      </left>
      <right style="thick">
        <color indexed="10"/>
      </right>
      <top/>
      <bottom/>
      <diagonal/>
    </border>
    <border>
      <left/>
      <right style="dotted">
        <color indexed="64"/>
      </right>
      <top/>
      <bottom style="thin">
        <color indexed="64"/>
      </bottom>
      <diagonal/>
    </border>
    <border>
      <left style="thin">
        <color indexed="64"/>
      </left>
      <right style="thin">
        <color indexed="64"/>
      </right>
      <top/>
      <bottom style="hair">
        <color indexed="64"/>
      </bottom>
      <diagonal/>
    </border>
    <border>
      <left style="thick">
        <color rgb="FFFF0000"/>
      </left>
      <right style="thin">
        <color indexed="64"/>
      </right>
      <top/>
      <bottom style="hair">
        <color indexed="64"/>
      </bottom>
      <diagonal/>
    </border>
    <border>
      <left/>
      <right style="thick">
        <color indexed="10"/>
      </right>
      <top/>
      <bottom style="hair">
        <color indexed="64"/>
      </bottom>
      <diagonal/>
    </border>
    <border>
      <left/>
      <right/>
      <top/>
      <bottom style="hair">
        <color indexed="64"/>
      </bottom>
      <diagonal/>
    </border>
    <border>
      <left style="thick">
        <color rgb="FFFF0000"/>
      </left>
      <right style="thick">
        <color indexed="10"/>
      </right>
      <top/>
      <bottom style="hair">
        <color indexed="64"/>
      </bottom>
      <diagonal/>
    </border>
    <border>
      <left/>
      <right/>
      <top style="hair">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right/>
      <top/>
      <bottom style="thin">
        <color indexed="64"/>
      </bottom>
      <diagonal/>
    </border>
    <border>
      <left style="thick">
        <color rgb="FFFF0000"/>
      </left>
      <right style="thin">
        <color indexed="64"/>
      </right>
      <top/>
      <bottom style="thick">
        <color indexed="10"/>
      </bottom>
      <diagonal/>
    </border>
    <border>
      <left style="thin">
        <color indexed="64"/>
      </left>
      <right style="thin">
        <color indexed="64"/>
      </right>
      <top/>
      <bottom style="thick">
        <color indexed="10"/>
      </bottom>
      <diagonal/>
    </border>
    <border>
      <left/>
      <right style="thick">
        <color indexed="10"/>
      </right>
      <top/>
      <bottom style="thick">
        <color indexed="10"/>
      </bottom>
      <diagonal/>
    </border>
    <border>
      <left style="thick">
        <color rgb="FFFF0000"/>
      </left>
      <right style="thick">
        <color indexed="10"/>
      </right>
      <top/>
      <bottom style="thick">
        <color indexed="10"/>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right style="thin">
        <color indexed="64"/>
      </right>
      <top style="thin">
        <color indexed="64"/>
      </top>
      <bottom style="thin">
        <color indexed="64"/>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medium">
        <color indexed="42"/>
      </left>
      <right/>
      <top style="medium">
        <color indexed="42"/>
      </top>
      <bottom/>
      <diagonal/>
    </border>
    <border>
      <left/>
      <right/>
      <top style="medium">
        <color indexed="42"/>
      </top>
      <bottom/>
      <diagonal/>
    </border>
    <border>
      <left style="medium">
        <color indexed="31"/>
      </left>
      <right/>
      <top style="medium">
        <color indexed="31"/>
      </top>
      <bottom/>
      <diagonal/>
    </border>
    <border>
      <left/>
      <right/>
      <top style="medium">
        <color indexed="31"/>
      </top>
      <bottom/>
      <diagonal/>
    </border>
    <border>
      <left/>
      <right style="medium">
        <color indexed="31"/>
      </right>
      <top style="medium">
        <color indexed="31"/>
      </top>
      <bottom/>
      <diagonal/>
    </border>
    <border>
      <left style="medium">
        <color indexed="42"/>
      </left>
      <right/>
      <top/>
      <bottom/>
      <diagonal/>
    </border>
    <border>
      <left style="medium">
        <color indexed="31"/>
      </left>
      <right/>
      <top/>
      <bottom/>
      <diagonal/>
    </border>
    <border>
      <left/>
      <right style="medium">
        <color indexed="31"/>
      </right>
      <top/>
      <bottom/>
      <diagonal/>
    </border>
    <border>
      <left style="medium">
        <color indexed="42"/>
      </left>
      <right/>
      <top/>
      <bottom style="medium">
        <color indexed="42"/>
      </bottom>
      <diagonal/>
    </border>
    <border>
      <left/>
      <right/>
      <top/>
      <bottom style="medium">
        <color indexed="42"/>
      </bottom>
      <diagonal/>
    </border>
    <border>
      <left style="medium">
        <color indexed="31"/>
      </left>
      <right/>
      <top/>
      <bottom style="medium">
        <color indexed="31"/>
      </bottom>
      <diagonal/>
    </border>
    <border>
      <left/>
      <right/>
      <top/>
      <bottom style="medium">
        <color indexed="31"/>
      </bottom>
      <diagonal/>
    </border>
    <border>
      <left/>
      <right style="medium">
        <color indexed="31"/>
      </right>
      <top/>
      <bottom style="medium">
        <color indexed="31"/>
      </bottom>
      <diagonal/>
    </border>
    <border>
      <left/>
      <right/>
      <top/>
      <bottom style="medium">
        <color indexed="40"/>
      </bottom>
      <diagonal/>
    </border>
    <border>
      <left style="medium">
        <color indexed="40"/>
      </left>
      <right/>
      <top style="medium">
        <color indexed="40"/>
      </top>
      <bottom/>
      <diagonal/>
    </border>
    <border>
      <left/>
      <right/>
      <top style="medium">
        <color indexed="40"/>
      </top>
      <bottom/>
      <diagonal/>
    </border>
    <border>
      <left/>
      <right style="medium">
        <color indexed="40"/>
      </right>
      <top style="medium">
        <color indexed="40"/>
      </top>
      <bottom/>
      <diagonal/>
    </border>
    <border>
      <left style="medium">
        <color indexed="40"/>
      </left>
      <right/>
      <top/>
      <bottom/>
      <diagonal/>
    </border>
    <border>
      <left/>
      <right style="medium">
        <color indexed="40"/>
      </right>
      <top/>
      <bottom/>
      <diagonal/>
    </border>
    <border>
      <left style="medium">
        <color indexed="40"/>
      </left>
      <right/>
      <top/>
      <bottom style="medium">
        <color indexed="40"/>
      </bottom>
      <diagonal/>
    </border>
    <border>
      <left/>
      <right style="medium">
        <color indexed="40"/>
      </right>
      <top/>
      <bottom style="medium">
        <color indexed="40"/>
      </bottom>
      <diagonal/>
    </border>
    <border>
      <left style="medium">
        <color indexed="40"/>
      </left>
      <right style="thin">
        <color indexed="64"/>
      </right>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bottom style="medium">
        <color indexed="15"/>
      </bottom>
      <diagonal/>
    </border>
    <border>
      <left style="medium">
        <color indexed="15"/>
      </left>
      <right/>
      <top style="medium">
        <color indexed="15"/>
      </top>
      <bottom/>
      <diagonal/>
    </border>
    <border>
      <left/>
      <right/>
      <top style="medium">
        <color indexed="15"/>
      </top>
      <bottom/>
      <diagonal/>
    </border>
    <border>
      <left/>
      <right style="medium">
        <color indexed="15"/>
      </right>
      <top style="medium">
        <color indexed="15"/>
      </top>
      <bottom/>
      <diagonal/>
    </border>
    <border>
      <left style="medium">
        <color indexed="15"/>
      </left>
      <right/>
      <top/>
      <bottom/>
      <diagonal/>
    </border>
    <border>
      <left/>
      <right style="medium">
        <color indexed="15"/>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medium">
        <color indexed="15"/>
      </left>
      <right/>
      <top/>
      <bottom style="medium">
        <color indexed="15"/>
      </bottom>
      <diagonal/>
    </border>
    <border>
      <left/>
      <right style="medium">
        <color indexed="15"/>
      </right>
      <top/>
      <bottom style="medium">
        <color indexed="15"/>
      </bottom>
      <diagonal/>
    </border>
    <border>
      <left style="medium">
        <color indexed="41"/>
      </left>
      <right/>
      <top style="medium">
        <color indexed="41"/>
      </top>
      <bottom/>
      <diagonal/>
    </border>
    <border>
      <left/>
      <right/>
      <top style="medium">
        <color indexed="41"/>
      </top>
      <bottom/>
      <diagonal/>
    </border>
    <border>
      <left/>
      <right style="medium">
        <color indexed="41"/>
      </right>
      <top style="medium">
        <color indexed="41"/>
      </top>
      <bottom/>
      <diagonal/>
    </border>
    <border>
      <left style="medium">
        <color indexed="41"/>
      </left>
      <right/>
      <top/>
      <bottom/>
      <diagonal/>
    </border>
    <border>
      <left/>
      <right style="medium">
        <color indexed="41"/>
      </right>
      <top/>
      <bottom/>
      <diagonal/>
    </border>
    <border>
      <left/>
      <right style="hair">
        <color indexed="64"/>
      </right>
      <top/>
      <bottom/>
      <diagonal/>
    </border>
    <border>
      <left style="hair">
        <color indexed="64"/>
      </left>
      <right style="thin">
        <color indexed="64"/>
      </right>
      <top/>
      <bottom/>
      <diagonal/>
    </border>
    <border>
      <left style="medium">
        <color indexed="14"/>
      </left>
      <right/>
      <top style="medium">
        <color indexed="14"/>
      </top>
      <bottom/>
      <diagonal/>
    </border>
    <border>
      <left/>
      <right/>
      <top style="medium">
        <color indexed="14"/>
      </top>
      <bottom/>
      <diagonal/>
    </border>
    <border>
      <left/>
      <right style="medium">
        <color indexed="14"/>
      </right>
      <top style="medium">
        <color indexed="14"/>
      </top>
      <bottom/>
      <diagonal/>
    </border>
    <border>
      <left style="medium">
        <color indexed="14"/>
      </left>
      <right/>
      <top/>
      <bottom/>
      <diagonal/>
    </border>
    <border>
      <left/>
      <right style="medium">
        <color indexed="14"/>
      </right>
      <top/>
      <bottom/>
      <diagonal/>
    </border>
    <border>
      <left style="medium">
        <color indexed="41"/>
      </left>
      <right/>
      <top/>
      <bottom style="medium">
        <color indexed="41"/>
      </bottom>
      <diagonal/>
    </border>
    <border>
      <left/>
      <right/>
      <top/>
      <bottom style="medium">
        <color indexed="41"/>
      </bottom>
      <diagonal/>
    </border>
    <border>
      <left/>
      <right style="medium">
        <color indexed="41"/>
      </right>
      <top/>
      <bottom style="medium">
        <color indexed="41"/>
      </bottom>
      <diagonal/>
    </border>
    <border>
      <left style="medium">
        <color indexed="14"/>
      </left>
      <right/>
      <top/>
      <bottom style="medium">
        <color indexed="14"/>
      </bottom>
      <diagonal/>
    </border>
    <border>
      <left/>
      <right/>
      <top/>
      <bottom style="medium">
        <color indexed="14"/>
      </bottom>
      <diagonal/>
    </border>
    <border>
      <left/>
      <right style="medium">
        <color indexed="14"/>
      </right>
      <top/>
      <bottom style="medium">
        <color indexed="14"/>
      </bottom>
      <diagonal/>
    </border>
    <border>
      <left style="double">
        <color indexed="23"/>
      </left>
      <right/>
      <top style="double">
        <color indexed="23"/>
      </top>
      <bottom style="double">
        <color indexed="23"/>
      </bottom>
      <diagonal/>
    </border>
    <border>
      <left/>
      <right/>
      <top style="double">
        <color indexed="23"/>
      </top>
      <bottom style="double">
        <color indexed="23"/>
      </bottom>
      <diagonal/>
    </border>
    <border>
      <left/>
      <right style="double">
        <color indexed="23"/>
      </right>
      <top style="double">
        <color indexed="23"/>
      </top>
      <bottom style="double">
        <color indexed="23"/>
      </bottom>
      <diagonal/>
    </border>
    <border>
      <left style="double">
        <color indexed="23"/>
      </left>
      <right style="double">
        <color indexed="23"/>
      </right>
      <top style="double">
        <color indexed="23"/>
      </top>
      <bottom style="double">
        <color indexed="23"/>
      </bottom>
      <diagonal/>
    </border>
    <border>
      <left style="double">
        <color indexed="64"/>
      </left>
      <right style="double">
        <color indexed="64"/>
      </right>
      <top style="double">
        <color indexed="64"/>
      </top>
      <bottom style="double">
        <color indexed="64"/>
      </bottom>
      <diagonal/>
    </border>
    <border diagonalUp="1">
      <left/>
      <right/>
      <top/>
      <bottom/>
      <diagonal style="medium">
        <color indexed="10"/>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hair">
        <color indexed="64"/>
      </right>
      <top/>
      <bottom style="dott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hair">
        <color indexed="64"/>
      </left>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top/>
      <bottom style="dotted">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auto="1"/>
      </left>
      <right style="thin">
        <color auto="1"/>
      </right>
      <top/>
      <bottom/>
      <diagonal/>
    </border>
  </borders>
  <cellStyleXfs count="12">
    <xf numFmtId="0" fontId="0" fillId="0" borderId="0"/>
    <xf numFmtId="38" fontId="2" fillId="0" borderId="0" applyFont="0" applyFill="0" applyBorder="0" applyAlignment="0" applyProtection="0">
      <alignment vertical="center"/>
    </xf>
    <xf numFmtId="0" fontId="5" fillId="0" borderId="0"/>
    <xf numFmtId="0" fontId="10" fillId="0" borderId="0"/>
    <xf numFmtId="0" fontId="19" fillId="0" borderId="0"/>
    <xf numFmtId="0" fontId="10" fillId="0" borderId="0"/>
    <xf numFmtId="0" fontId="10" fillId="0" borderId="0"/>
    <xf numFmtId="0" fontId="10" fillId="0" borderId="0"/>
    <xf numFmtId="0" fontId="39" fillId="0" borderId="0"/>
    <xf numFmtId="0" fontId="10" fillId="0" borderId="0">
      <alignment vertical="center"/>
    </xf>
    <xf numFmtId="0" fontId="39" fillId="0" borderId="0"/>
    <xf numFmtId="0" fontId="1" fillId="0" borderId="0">
      <alignment vertical="center"/>
    </xf>
  </cellStyleXfs>
  <cellXfs count="789">
    <xf numFmtId="0" fontId="0" fillId="0" borderId="0" xfId="0"/>
    <xf numFmtId="0" fontId="4" fillId="2" borderId="1" xfId="0" applyFont="1" applyFill="1" applyBorder="1" applyAlignment="1" applyProtection="1">
      <alignment horizontal="left"/>
    </xf>
    <xf numFmtId="0" fontId="8" fillId="0" borderId="0" xfId="0" applyFont="1" applyAlignment="1" applyProtection="1">
      <alignment vertical="center"/>
    </xf>
    <xf numFmtId="0" fontId="9" fillId="2" borderId="4" xfId="0" applyFont="1" applyFill="1" applyBorder="1" applyAlignment="1" applyProtection="1">
      <alignment vertical="center"/>
    </xf>
    <xf numFmtId="0" fontId="8"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9" fillId="2" borderId="0" xfId="3" applyFont="1" applyFill="1" applyBorder="1" applyAlignment="1" applyProtection="1">
      <alignment horizontal="center" vertical="center"/>
    </xf>
    <xf numFmtId="0" fontId="11" fillId="2" borderId="0" xfId="0" applyFont="1" applyFill="1" applyBorder="1" applyAlignment="1" applyProtection="1">
      <alignment vertical="center"/>
    </xf>
    <xf numFmtId="0" fontId="9" fillId="2" borderId="5" xfId="0" applyFont="1" applyFill="1" applyBorder="1" applyAlignment="1" applyProtection="1">
      <alignment vertical="center"/>
    </xf>
    <xf numFmtId="176" fontId="9" fillId="4" borderId="11" xfId="0" applyNumberFormat="1" applyFont="1" applyFill="1" applyBorder="1" applyAlignment="1" applyProtection="1">
      <alignment vertical="center"/>
      <protection locked="0"/>
    </xf>
    <xf numFmtId="0" fontId="14" fillId="2" borderId="0" xfId="0" applyFont="1" applyFill="1" applyBorder="1" applyProtection="1"/>
    <xf numFmtId="0" fontId="14" fillId="2" borderId="0" xfId="0" applyFont="1" applyFill="1" applyBorder="1" applyAlignment="1" applyProtection="1">
      <alignment horizontal="right"/>
    </xf>
    <xf numFmtId="0" fontId="14" fillId="2" borderId="0" xfId="3" applyFont="1" applyFill="1" applyBorder="1" applyAlignment="1" applyProtection="1"/>
    <xf numFmtId="0" fontId="14" fillId="2" borderId="0" xfId="0" applyFont="1" applyFill="1" applyBorder="1" applyAlignment="1" applyProtection="1"/>
    <xf numFmtId="0" fontId="14" fillId="2" borderId="0" xfId="3" applyFont="1" applyFill="1" applyBorder="1" applyAlignment="1" applyProtection="1">
      <alignment vertical="center"/>
    </xf>
    <xf numFmtId="0" fontId="9" fillId="2" borderId="21" xfId="3" applyFont="1" applyFill="1" applyBorder="1" applyAlignment="1" applyProtection="1">
      <alignment horizontal="center" vertical="center"/>
    </xf>
    <xf numFmtId="176" fontId="13" fillId="4" borderId="22" xfId="3" applyNumberFormat="1" applyFont="1" applyFill="1" applyBorder="1" applyAlignment="1" applyProtection="1">
      <alignment horizontal="center" vertical="center"/>
    </xf>
    <xf numFmtId="0" fontId="17" fillId="2" borderId="0" xfId="0" applyFont="1" applyFill="1" applyBorder="1" applyAlignment="1" applyProtection="1">
      <alignment vertical="center"/>
    </xf>
    <xf numFmtId="0" fontId="18" fillId="2" borderId="12" xfId="0" applyFont="1" applyFill="1" applyBorder="1" applyProtection="1"/>
    <xf numFmtId="0" fontId="9" fillId="2" borderId="27" xfId="3" applyFont="1" applyFill="1" applyBorder="1" applyAlignment="1" applyProtection="1">
      <alignment horizontal="center" vertical="center"/>
    </xf>
    <xf numFmtId="176" fontId="13" fillId="4" borderId="28" xfId="3" applyNumberFormat="1" applyFont="1" applyFill="1" applyBorder="1" applyAlignment="1" applyProtection="1">
      <alignment horizontal="center" vertical="center"/>
    </xf>
    <xf numFmtId="49" fontId="16" fillId="2" borderId="19" xfId="0" applyNumberFormat="1" applyFont="1" applyFill="1" applyBorder="1" applyAlignment="1" applyProtection="1">
      <alignment horizontal="center" vertical="center"/>
    </xf>
    <xf numFmtId="177" fontId="13" fillId="4" borderId="29" xfId="0" applyNumberFormat="1" applyFont="1" applyFill="1" applyBorder="1" applyAlignment="1" applyProtection="1">
      <alignment vertical="center"/>
      <protection locked="0"/>
    </xf>
    <xf numFmtId="177" fontId="13" fillId="4" borderId="30" xfId="0" applyNumberFormat="1" applyFont="1" applyFill="1" applyBorder="1" applyAlignment="1" applyProtection="1">
      <alignment vertical="center"/>
      <protection locked="0"/>
    </xf>
    <xf numFmtId="177" fontId="13" fillId="4" borderId="31" xfId="0" applyNumberFormat="1" applyFont="1" applyFill="1" applyBorder="1" applyAlignment="1" applyProtection="1">
      <alignment vertical="center"/>
      <protection locked="0"/>
    </xf>
    <xf numFmtId="177" fontId="13" fillId="2" borderId="15" xfId="0" applyNumberFormat="1" applyFont="1" applyFill="1" applyBorder="1" applyAlignment="1" applyProtection="1">
      <alignment vertical="center"/>
    </xf>
    <xf numFmtId="177" fontId="13" fillId="4" borderId="32" xfId="0" applyNumberFormat="1" applyFont="1" applyFill="1" applyBorder="1" applyAlignment="1" applyProtection="1">
      <alignment vertical="center"/>
      <protection locked="0"/>
    </xf>
    <xf numFmtId="0" fontId="9" fillId="2" borderId="33" xfId="3" applyFont="1" applyFill="1" applyBorder="1" applyAlignment="1" applyProtection="1">
      <alignment horizontal="center" vertical="center"/>
    </xf>
    <xf numFmtId="176" fontId="13" fillId="4" borderId="34" xfId="3" applyNumberFormat="1" applyFont="1" applyFill="1" applyBorder="1" applyAlignment="1" applyProtection="1">
      <alignment horizontal="center" vertical="center"/>
    </xf>
    <xf numFmtId="177" fontId="13" fillId="4" borderId="35" xfId="0" applyNumberFormat="1" applyFont="1" applyFill="1" applyBorder="1" applyAlignment="1" applyProtection="1">
      <alignment vertical="center"/>
      <protection locked="0"/>
    </xf>
    <xf numFmtId="177" fontId="13" fillId="4" borderId="19" xfId="0" applyNumberFormat="1" applyFont="1" applyFill="1" applyBorder="1" applyAlignment="1" applyProtection="1">
      <alignment vertical="center"/>
      <protection locked="0"/>
    </xf>
    <xf numFmtId="177" fontId="13" fillId="4" borderId="36" xfId="0" applyNumberFormat="1" applyFont="1" applyFill="1" applyBorder="1" applyAlignment="1" applyProtection="1">
      <alignment vertical="center"/>
      <protection locked="0"/>
    </xf>
    <xf numFmtId="177" fontId="13" fillId="2" borderId="0" xfId="0" applyNumberFormat="1" applyFont="1" applyFill="1" applyBorder="1" applyAlignment="1" applyProtection="1">
      <alignment vertical="center"/>
    </xf>
    <xf numFmtId="177" fontId="13" fillId="4" borderId="37" xfId="0" applyNumberFormat="1" applyFont="1" applyFill="1" applyBorder="1" applyAlignment="1" applyProtection="1">
      <alignment vertical="center"/>
      <protection locked="0"/>
    </xf>
    <xf numFmtId="0" fontId="9" fillId="2" borderId="21" xfId="0" applyFont="1" applyFill="1" applyBorder="1" applyAlignment="1" applyProtection="1">
      <alignment horizontal="center" vertical="center"/>
    </xf>
    <xf numFmtId="176" fontId="13" fillId="4" borderId="22" xfId="0" applyNumberFormat="1"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176" fontId="13" fillId="4" borderId="28" xfId="0" applyNumberFormat="1" applyFont="1" applyFill="1" applyBorder="1" applyAlignment="1" applyProtection="1">
      <alignment horizontal="center" vertical="center"/>
    </xf>
    <xf numFmtId="49" fontId="16" fillId="2" borderId="39" xfId="0" applyNumberFormat="1" applyFont="1" applyFill="1" applyBorder="1" applyAlignment="1" applyProtection="1">
      <alignment horizontal="center" vertical="center"/>
    </xf>
    <xf numFmtId="177" fontId="13" fillId="4" borderId="40" xfId="0" applyNumberFormat="1" applyFont="1" applyFill="1" applyBorder="1" applyAlignment="1" applyProtection="1">
      <alignment vertical="center"/>
      <protection locked="0"/>
    </xf>
    <xf numFmtId="177" fontId="13" fillId="4" borderId="39" xfId="0" applyNumberFormat="1" applyFont="1" applyFill="1" applyBorder="1" applyAlignment="1" applyProtection="1">
      <alignment vertical="center"/>
      <protection locked="0"/>
    </xf>
    <xf numFmtId="177" fontId="13" fillId="4" borderId="41" xfId="0" applyNumberFormat="1" applyFont="1" applyFill="1" applyBorder="1" applyAlignment="1" applyProtection="1">
      <alignment vertical="center"/>
      <protection locked="0"/>
    </xf>
    <xf numFmtId="177" fontId="13" fillId="2" borderId="42" xfId="0" applyNumberFormat="1" applyFont="1" applyFill="1" applyBorder="1" applyAlignment="1" applyProtection="1">
      <alignment vertical="center"/>
    </xf>
    <xf numFmtId="177" fontId="13" fillId="4" borderId="43" xfId="0" applyNumberFormat="1" applyFont="1" applyFill="1" applyBorder="1" applyAlignment="1" applyProtection="1">
      <alignment vertical="center"/>
      <protection locked="0"/>
    </xf>
    <xf numFmtId="0" fontId="9" fillId="2" borderId="45" xfId="3" applyFont="1" applyFill="1" applyBorder="1" applyAlignment="1" applyProtection="1">
      <alignment horizontal="center" vertical="center"/>
    </xf>
    <xf numFmtId="176" fontId="13" fillId="4" borderId="46" xfId="3" applyNumberFormat="1" applyFont="1" applyFill="1" applyBorder="1" applyAlignment="1" applyProtection="1">
      <alignment horizontal="center" vertical="center"/>
    </xf>
    <xf numFmtId="0" fontId="16" fillId="2" borderId="0" xfId="0" applyFont="1" applyFill="1" applyBorder="1" applyProtection="1"/>
    <xf numFmtId="0" fontId="20" fillId="2" borderId="0" xfId="0" applyFont="1" applyFill="1" applyBorder="1" applyProtection="1"/>
    <xf numFmtId="0" fontId="21" fillId="2" borderId="12" xfId="0" applyFont="1" applyFill="1" applyBorder="1" applyProtection="1"/>
    <xf numFmtId="0" fontId="14" fillId="2" borderId="0" xfId="0" applyFont="1" applyFill="1" applyBorder="1" applyAlignment="1" applyProtection="1">
      <alignment vertical="center"/>
    </xf>
    <xf numFmtId="0" fontId="14" fillId="2" borderId="12" xfId="0" applyFont="1" applyFill="1" applyBorder="1" applyProtection="1"/>
    <xf numFmtId="0" fontId="22" fillId="4" borderId="11" xfId="0" applyFont="1" applyFill="1" applyBorder="1" applyAlignment="1" applyProtection="1">
      <alignment horizontal="center" vertical="center"/>
      <protection locked="0"/>
    </xf>
    <xf numFmtId="0" fontId="9" fillId="2" borderId="18" xfId="0" applyFont="1" applyFill="1" applyBorder="1" applyAlignment="1" applyProtection="1">
      <alignment vertical="center"/>
    </xf>
    <xf numFmtId="0" fontId="23" fillId="4" borderId="47" xfId="0" applyFont="1" applyFill="1" applyBorder="1" applyAlignment="1" applyProtection="1">
      <alignment vertical="center"/>
    </xf>
    <xf numFmtId="0" fontId="13" fillId="2" borderId="47" xfId="0" applyFont="1" applyFill="1" applyBorder="1" applyAlignment="1" applyProtection="1">
      <alignment vertical="center"/>
    </xf>
    <xf numFmtId="0" fontId="23" fillId="2" borderId="47" xfId="0" applyFont="1" applyFill="1" applyBorder="1" applyAlignment="1" applyProtection="1">
      <alignment horizontal="center" vertical="center"/>
    </xf>
    <xf numFmtId="0" fontId="8" fillId="2" borderId="0" xfId="0" applyFont="1" applyFill="1" applyBorder="1" applyProtection="1"/>
    <xf numFmtId="49" fontId="16" fillId="2" borderId="25" xfId="0" applyNumberFormat="1" applyFont="1" applyFill="1" applyBorder="1" applyAlignment="1" applyProtection="1">
      <alignment horizontal="center" vertical="center"/>
    </xf>
    <xf numFmtId="177" fontId="13" fillId="4" borderId="54" xfId="0" applyNumberFormat="1" applyFont="1" applyFill="1" applyBorder="1" applyAlignment="1" applyProtection="1">
      <alignment vertical="center"/>
      <protection locked="0"/>
    </xf>
    <xf numFmtId="177" fontId="13" fillId="4" borderId="55" xfId="0" applyNumberFormat="1" applyFont="1" applyFill="1" applyBorder="1" applyAlignment="1" applyProtection="1">
      <alignment vertical="center"/>
      <protection locked="0"/>
    </xf>
    <xf numFmtId="177" fontId="13" fillId="4" borderId="56" xfId="0" applyNumberFormat="1" applyFont="1" applyFill="1" applyBorder="1" applyAlignment="1" applyProtection="1">
      <alignment vertical="center"/>
      <protection locked="0"/>
    </xf>
    <xf numFmtId="177" fontId="13" fillId="4" borderId="57" xfId="0" applyNumberFormat="1" applyFont="1" applyFill="1" applyBorder="1" applyAlignment="1" applyProtection="1">
      <alignment vertical="center"/>
      <protection locked="0"/>
    </xf>
    <xf numFmtId="0" fontId="23" fillId="2" borderId="6" xfId="0" applyFont="1" applyFill="1" applyBorder="1" applyAlignment="1" applyProtection="1">
      <alignment vertical="center"/>
    </xf>
    <xf numFmtId="0" fontId="23" fillId="2" borderId="61" xfId="0" applyFont="1" applyFill="1" applyBorder="1" applyAlignment="1" applyProtection="1">
      <alignment vertical="center"/>
    </xf>
    <xf numFmtId="177" fontId="13" fillId="2" borderId="23" xfId="0" applyNumberFormat="1" applyFont="1" applyFill="1" applyBorder="1" applyAlignment="1" applyProtection="1">
      <alignment vertical="center"/>
    </xf>
    <xf numFmtId="177" fontId="13" fillId="2" borderId="25" xfId="0" applyNumberFormat="1" applyFont="1" applyFill="1" applyBorder="1" applyAlignment="1" applyProtection="1">
      <alignment vertical="center"/>
    </xf>
    <xf numFmtId="177" fontId="13" fillId="2" borderId="24" xfId="0" applyNumberFormat="1" applyFont="1" applyFill="1" applyBorder="1" applyAlignment="1" applyProtection="1">
      <alignment vertical="center"/>
    </xf>
    <xf numFmtId="177" fontId="13" fillId="2" borderId="47" xfId="0" applyNumberFormat="1" applyFont="1" applyFill="1" applyBorder="1" applyAlignment="1" applyProtection="1">
      <alignment vertical="center"/>
    </xf>
    <xf numFmtId="38" fontId="14" fillId="4" borderId="0" xfId="1" applyFont="1" applyFill="1" applyAlignment="1" applyProtection="1">
      <alignment vertical="center"/>
    </xf>
    <xf numFmtId="38" fontId="14" fillId="7" borderId="47" xfId="1" applyFont="1" applyFill="1" applyBorder="1" applyAlignment="1" applyProtection="1">
      <alignment horizontal="center" vertical="center"/>
    </xf>
    <xf numFmtId="58" fontId="25" fillId="4" borderId="0" xfId="4" applyNumberFormat="1" applyFont="1" applyFill="1" applyBorder="1" applyAlignment="1" applyProtection="1">
      <alignment horizontal="centerContinuous" vertical="center"/>
    </xf>
    <xf numFmtId="38" fontId="14" fillId="4" borderId="65" xfId="1" applyFont="1" applyFill="1" applyBorder="1" applyAlignment="1" applyProtection="1">
      <alignment vertical="center"/>
    </xf>
    <xf numFmtId="38" fontId="14" fillId="4" borderId="66" xfId="1" applyFont="1" applyFill="1" applyBorder="1" applyAlignment="1" applyProtection="1">
      <alignment vertical="center"/>
    </xf>
    <xf numFmtId="38" fontId="14" fillId="4" borderId="67" xfId="1" applyFont="1" applyFill="1" applyBorder="1" applyAlignment="1" applyProtection="1">
      <alignment vertical="center"/>
    </xf>
    <xf numFmtId="38" fontId="14" fillId="4" borderId="0" xfId="1" applyFont="1" applyFill="1" applyBorder="1" applyAlignment="1" applyProtection="1">
      <alignment vertical="center"/>
    </xf>
    <xf numFmtId="38" fontId="14" fillId="4" borderId="0" xfId="1" applyFont="1" applyFill="1" applyBorder="1" applyAlignment="1" applyProtection="1">
      <alignment horizontal="right" vertical="center"/>
    </xf>
    <xf numFmtId="38" fontId="25" fillId="4" borderId="0" xfId="1" applyFont="1" applyFill="1" applyBorder="1" applyAlignment="1" applyProtection="1">
      <alignment horizontal="right" vertical="center"/>
    </xf>
    <xf numFmtId="178" fontId="14" fillId="4" borderId="76" xfId="1" applyNumberFormat="1" applyFont="1" applyFill="1" applyBorder="1" applyAlignment="1" applyProtection="1">
      <alignment horizontal="right" vertical="center"/>
    </xf>
    <xf numFmtId="179" fontId="14" fillId="4" borderId="80" xfId="1" applyNumberFormat="1" applyFont="1" applyFill="1" applyBorder="1" applyAlignment="1" applyProtection="1">
      <alignment horizontal="right" vertical="center"/>
    </xf>
    <xf numFmtId="38" fontId="25" fillId="4" borderId="0" xfId="1" applyFont="1" applyFill="1" applyBorder="1" applyAlignment="1" applyProtection="1">
      <alignment vertical="center"/>
    </xf>
    <xf numFmtId="38" fontId="25" fillId="4" borderId="0" xfId="1" applyFont="1" applyFill="1" applyBorder="1" applyAlignment="1" applyProtection="1">
      <alignment horizontal="center" vertical="center"/>
    </xf>
    <xf numFmtId="38" fontId="5" fillId="4" borderId="0" xfId="1" applyFont="1" applyFill="1" applyAlignment="1" applyProtection="1">
      <alignment vertical="center"/>
    </xf>
    <xf numFmtId="38" fontId="25" fillId="0" borderId="47" xfId="1" applyFont="1" applyBorder="1" applyAlignment="1" applyProtection="1">
      <alignment horizontal="center" vertical="center"/>
    </xf>
    <xf numFmtId="38" fontId="25" fillId="0" borderId="47" xfId="1" applyFont="1" applyFill="1" applyBorder="1" applyAlignment="1" applyProtection="1">
      <alignment horizontal="center" vertical="center"/>
    </xf>
    <xf numFmtId="38" fontId="25" fillId="7" borderId="47" xfId="1" applyFont="1" applyFill="1" applyBorder="1" applyAlignment="1" applyProtection="1">
      <alignment vertical="center"/>
    </xf>
    <xf numFmtId="180" fontId="25" fillId="7" borderId="47" xfId="1" applyNumberFormat="1" applyFont="1" applyFill="1" applyBorder="1" applyAlignment="1" applyProtection="1">
      <alignment vertical="center"/>
    </xf>
    <xf numFmtId="38" fontId="25" fillId="8" borderId="47" xfId="1" applyFont="1" applyFill="1" applyBorder="1" applyAlignment="1" applyProtection="1">
      <alignment vertical="center"/>
    </xf>
    <xf numFmtId="180" fontId="25" fillId="8" borderId="47" xfId="1" applyNumberFormat="1" applyFont="1" applyFill="1" applyBorder="1" applyAlignment="1" applyProtection="1">
      <alignment vertical="center"/>
    </xf>
    <xf numFmtId="38" fontId="14" fillId="4" borderId="0" xfId="1" applyFont="1" applyFill="1" applyAlignment="1" applyProtection="1">
      <alignment horizontal="right" vertical="center"/>
    </xf>
    <xf numFmtId="38" fontId="25" fillId="9" borderId="47" xfId="1" applyFont="1" applyFill="1" applyBorder="1" applyAlignment="1" applyProtection="1">
      <alignment vertical="center"/>
    </xf>
    <xf numFmtId="180" fontId="25" fillId="9" borderId="47" xfId="1" applyNumberFormat="1" applyFont="1" applyFill="1" applyBorder="1" applyAlignment="1" applyProtection="1">
      <alignment vertical="center"/>
    </xf>
    <xf numFmtId="38" fontId="25" fillId="10" borderId="47" xfId="1" applyFont="1" applyFill="1" applyBorder="1" applyAlignment="1" applyProtection="1">
      <alignment vertical="center"/>
    </xf>
    <xf numFmtId="38" fontId="25" fillId="11" borderId="47" xfId="1" applyFont="1" applyFill="1" applyBorder="1" applyAlignment="1" applyProtection="1">
      <alignment vertical="center"/>
    </xf>
    <xf numFmtId="38" fontId="14" fillId="4" borderId="0" xfId="1" applyFont="1" applyFill="1" applyAlignment="1" applyProtection="1">
      <alignment vertical="top"/>
    </xf>
    <xf numFmtId="38" fontId="25" fillId="4" borderId="0" xfId="1" applyFont="1" applyFill="1" applyBorder="1" applyAlignment="1" applyProtection="1">
      <alignment horizontal="center" vertical="top"/>
    </xf>
    <xf numFmtId="181" fontId="14" fillId="4" borderId="0" xfId="5" applyNumberFormat="1" applyFont="1" applyFill="1" applyAlignment="1" applyProtection="1">
      <alignment vertical="center"/>
    </xf>
    <xf numFmtId="49" fontId="5" fillId="4" borderId="0" xfId="6" applyNumberFormat="1" applyFont="1" applyFill="1" applyAlignment="1" applyProtection="1">
      <alignment vertical="center"/>
    </xf>
    <xf numFmtId="181" fontId="25" fillId="4" borderId="0" xfId="5" applyNumberFormat="1" applyFont="1" applyFill="1" applyAlignment="1" applyProtection="1">
      <alignment vertical="center"/>
    </xf>
    <xf numFmtId="0" fontId="14" fillId="4" borderId="0" xfId="0" applyFont="1" applyFill="1" applyBorder="1" applyAlignment="1" applyProtection="1">
      <alignment horizontal="right" vertical="center"/>
    </xf>
    <xf numFmtId="181" fontId="27" fillId="4" borderId="82" xfId="5" applyNumberFormat="1" applyFont="1" applyFill="1" applyBorder="1" applyAlignment="1" applyProtection="1">
      <alignment vertical="top"/>
    </xf>
    <xf numFmtId="181" fontId="25" fillId="4" borderId="83" xfId="5" applyNumberFormat="1" applyFont="1" applyFill="1" applyBorder="1" applyAlignment="1" applyProtection="1">
      <alignment vertical="center"/>
    </xf>
    <xf numFmtId="181" fontId="25" fillId="8" borderId="83" xfId="5" applyNumberFormat="1" applyFont="1" applyFill="1" applyBorder="1" applyAlignment="1" applyProtection="1">
      <alignment vertical="center"/>
    </xf>
    <xf numFmtId="181" fontId="14" fillId="8" borderId="83" xfId="5" applyNumberFormat="1" applyFont="1" applyFill="1" applyBorder="1" applyAlignment="1" applyProtection="1">
      <alignment vertical="center"/>
    </xf>
    <xf numFmtId="181" fontId="27" fillId="4" borderId="84" xfId="5" applyNumberFormat="1" applyFont="1" applyFill="1" applyBorder="1" applyAlignment="1" applyProtection="1">
      <alignment vertical="center"/>
    </xf>
    <xf numFmtId="181" fontId="14" fillId="4" borderId="85" xfId="5" applyNumberFormat="1" applyFont="1" applyFill="1" applyBorder="1" applyAlignment="1" applyProtection="1">
      <alignment vertical="center"/>
    </xf>
    <xf numFmtId="181" fontId="14" fillId="12" borderId="85" xfId="5" applyNumberFormat="1" applyFont="1" applyFill="1" applyBorder="1" applyAlignment="1" applyProtection="1">
      <alignment vertical="center"/>
    </xf>
    <xf numFmtId="181" fontId="14" fillId="12" borderId="86" xfId="5" applyNumberFormat="1" applyFont="1" applyFill="1" applyBorder="1" applyAlignment="1" applyProtection="1">
      <alignment vertical="center"/>
    </xf>
    <xf numFmtId="181" fontId="25" fillId="4" borderId="0" xfId="5" applyNumberFormat="1" applyFont="1" applyFill="1" applyAlignment="1" applyProtection="1">
      <alignment horizontal="right" vertical="center"/>
    </xf>
    <xf numFmtId="181" fontId="25" fillId="8" borderId="87" xfId="5" applyNumberFormat="1" applyFont="1" applyFill="1" applyBorder="1" applyAlignment="1" applyProtection="1">
      <alignment vertical="center"/>
    </xf>
    <xf numFmtId="181" fontId="25" fillId="8" borderId="0" xfId="5" applyNumberFormat="1" applyFont="1" applyFill="1" applyBorder="1" applyAlignment="1" applyProtection="1">
      <alignment vertical="center"/>
    </xf>
    <xf numFmtId="181" fontId="14" fillId="8" borderId="0" xfId="5" applyNumberFormat="1" applyFont="1" applyFill="1" applyBorder="1" applyAlignment="1" applyProtection="1">
      <alignment vertical="center"/>
    </xf>
    <xf numFmtId="181" fontId="14" fillId="12" borderId="88" xfId="5" applyNumberFormat="1" applyFont="1" applyFill="1" applyBorder="1" applyAlignment="1" applyProtection="1">
      <alignment vertical="center"/>
    </xf>
    <xf numFmtId="181" fontId="14" fillId="12" borderId="0" xfId="5" applyNumberFormat="1" applyFont="1" applyFill="1" applyBorder="1" applyAlignment="1" applyProtection="1">
      <alignment vertical="center"/>
    </xf>
    <xf numFmtId="181" fontId="14" fillId="12" borderId="89" xfId="5" applyNumberFormat="1" applyFont="1" applyFill="1" applyBorder="1" applyAlignment="1" applyProtection="1">
      <alignment vertical="center"/>
    </xf>
    <xf numFmtId="181" fontId="25" fillId="8" borderId="90" xfId="5" applyNumberFormat="1" applyFont="1" applyFill="1" applyBorder="1" applyAlignment="1" applyProtection="1">
      <alignment vertical="center"/>
    </xf>
    <xf numFmtId="181" fontId="25" fillId="8" borderId="91" xfId="5" applyNumberFormat="1" applyFont="1" applyFill="1" applyBorder="1" applyAlignment="1" applyProtection="1">
      <alignment vertical="center"/>
    </xf>
    <xf numFmtId="181" fontId="14" fillId="8" borderId="91" xfId="5" applyNumberFormat="1" applyFont="1" applyFill="1" applyBorder="1" applyAlignment="1" applyProtection="1">
      <alignment vertical="center"/>
    </xf>
    <xf numFmtId="181" fontId="14" fillId="12" borderId="92" xfId="5" applyNumberFormat="1" applyFont="1" applyFill="1" applyBorder="1" applyAlignment="1" applyProtection="1">
      <alignment vertical="center"/>
    </xf>
    <xf numFmtId="181" fontId="14" fillId="12" borderId="93" xfId="5" applyNumberFormat="1" applyFont="1" applyFill="1" applyBorder="1" applyAlignment="1" applyProtection="1">
      <alignment vertical="center"/>
    </xf>
    <xf numFmtId="181" fontId="14" fillId="12" borderId="94" xfId="5" applyNumberFormat="1" applyFont="1" applyFill="1" applyBorder="1" applyAlignment="1" applyProtection="1">
      <alignment vertical="center"/>
    </xf>
    <xf numFmtId="181" fontId="14" fillId="4" borderId="0" xfId="5" applyNumberFormat="1" applyFont="1" applyFill="1" applyAlignment="1" applyProtection="1"/>
    <xf numFmtId="0" fontId="25" fillId="4" borderId="83" xfId="0" applyFont="1" applyFill="1" applyBorder="1" applyAlignment="1">
      <alignment horizontal="left"/>
    </xf>
    <xf numFmtId="0" fontId="5" fillId="0" borderId="83" xfId="0" applyFont="1" applyBorder="1" applyAlignment="1"/>
    <xf numFmtId="181" fontId="25" fillId="4" borderId="0" xfId="5" applyNumberFormat="1" applyFont="1" applyFill="1" applyAlignment="1" applyProtection="1">
      <alignment horizontal="right"/>
    </xf>
    <xf numFmtId="181" fontId="25" fillId="4" borderId="0" xfId="5" applyNumberFormat="1" applyFont="1" applyFill="1" applyAlignment="1" applyProtection="1">
      <alignment horizontal="left"/>
    </xf>
    <xf numFmtId="0" fontId="5" fillId="4" borderId="83" xfId="0" applyFont="1" applyFill="1" applyBorder="1" applyAlignment="1">
      <alignment wrapText="1"/>
    </xf>
    <xf numFmtId="181" fontId="14" fillId="4" borderId="0" xfId="5" applyNumberFormat="1" applyFont="1" applyFill="1" applyAlignment="1" applyProtection="1">
      <alignment vertical="top"/>
    </xf>
    <xf numFmtId="181" fontId="25" fillId="4" borderId="0" xfId="5" applyNumberFormat="1" applyFont="1" applyFill="1" applyBorder="1" applyAlignment="1" applyProtection="1">
      <alignment vertical="top"/>
    </xf>
    <xf numFmtId="181" fontId="25" fillId="4" borderId="0" xfId="5" applyNumberFormat="1" applyFont="1" applyFill="1" applyBorder="1" applyAlignment="1" applyProtection="1">
      <alignment horizontal="right" vertical="top"/>
    </xf>
    <xf numFmtId="0" fontId="5" fillId="4" borderId="95" xfId="0" applyFont="1" applyFill="1" applyBorder="1" applyAlignment="1">
      <alignment vertical="top" wrapText="1"/>
    </xf>
    <xf numFmtId="0" fontId="25" fillId="4" borderId="95" xfId="0" applyFont="1" applyFill="1" applyBorder="1" applyAlignment="1">
      <alignment horizontal="right" vertical="top"/>
    </xf>
    <xf numFmtId="181" fontId="25" fillId="4" borderId="0" xfId="5" applyNumberFormat="1" applyFont="1" applyFill="1" applyAlignment="1" applyProtection="1">
      <alignment vertical="top"/>
    </xf>
    <xf numFmtId="181" fontId="25" fillId="4" borderId="0" xfId="5" applyNumberFormat="1" applyFont="1" applyFill="1" applyBorder="1" applyAlignment="1" applyProtection="1">
      <alignment horizontal="center" vertical="top"/>
    </xf>
    <xf numFmtId="181" fontId="27" fillId="4" borderId="96" xfId="5" applyNumberFormat="1" applyFont="1" applyFill="1" applyBorder="1" applyAlignment="1" applyProtection="1">
      <alignment vertical="top"/>
    </xf>
    <xf numFmtId="181" fontId="25" fillId="4" borderId="97" xfId="5" applyNumberFormat="1" applyFont="1" applyFill="1" applyBorder="1" applyAlignment="1" applyProtection="1">
      <alignment vertical="center"/>
    </xf>
    <xf numFmtId="181" fontId="25" fillId="13" borderId="97" xfId="5" applyNumberFormat="1" applyFont="1" applyFill="1" applyBorder="1" applyAlignment="1" applyProtection="1">
      <alignment vertical="center"/>
    </xf>
    <xf numFmtId="181" fontId="14" fillId="13" borderId="97" xfId="5" applyNumberFormat="1" applyFont="1" applyFill="1" applyBorder="1" applyAlignment="1" applyProtection="1">
      <alignment vertical="center"/>
    </xf>
    <xf numFmtId="181" fontId="14" fillId="13" borderId="98" xfId="5" applyNumberFormat="1" applyFont="1" applyFill="1" applyBorder="1" applyAlignment="1" applyProtection="1">
      <alignment vertical="center"/>
    </xf>
    <xf numFmtId="181" fontId="25" fillId="13" borderId="99" xfId="5" applyNumberFormat="1" applyFont="1" applyFill="1" applyBorder="1" applyAlignment="1" applyProtection="1">
      <alignment vertical="center"/>
    </xf>
    <xf numFmtId="181" fontId="11" fillId="4" borderId="15" xfId="5" applyNumberFormat="1" applyFont="1" applyFill="1" applyBorder="1" applyAlignment="1" applyProtection="1">
      <alignment horizontal="right" vertical="center"/>
    </xf>
    <xf numFmtId="182" fontId="28" fillId="4" borderId="15" xfId="5" applyNumberFormat="1" applyFont="1" applyFill="1" applyBorder="1" applyAlignment="1" applyProtection="1">
      <alignment horizontal="left" vertical="center"/>
    </xf>
    <xf numFmtId="181" fontId="25" fillId="4" borderId="17" xfId="5" applyNumberFormat="1" applyFont="1" applyFill="1" applyBorder="1" applyAlignment="1" applyProtection="1">
      <alignment horizontal="center" vertical="center"/>
    </xf>
    <xf numFmtId="181" fontId="14" fillId="13" borderId="100" xfId="5" applyNumberFormat="1" applyFont="1" applyFill="1" applyBorder="1" applyAlignment="1" applyProtection="1">
      <alignment vertical="center"/>
    </xf>
    <xf numFmtId="181" fontId="11" fillId="4" borderId="0" xfId="5" applyNumberFormat="1" applyFont="1" applyFill="1" applyBorder="1" applyAlignment="1" applyProtection="1">
      <alignment horizontal="right" vertical="center"/>
    </xf>
    <xf numFmtId="181" fontId="25" fillId="4" borderId="0" xfId="5" applyNumberFormat="1" applyFont="1" applyFill="1" applyBorder="1" applyAlignment="1" applyProtection="1">
      <alignment horizontal="left" vertical="center"/>
    </xf>
    <xf numFmtId="0" fontId="5" fillId="4" borderId="0" xfId="0" applyFont="1" applyFill="1" applyBorder="1" applyAlignment="1" applyProtection="1">
      <alignment horizontal="left" vertical="center"/>
    </xf>
    <xf numFmtId="183" fontId="25" fillId="4" borderId="0" xfId="5" applyNumberFormat="1" applyFont="1" applyFill="1" applyBorder="1" applyAlignment="1" applyProtection="1">
      <alignment horizontal="center" vertical="center"/>
    </xf>
    <xf numFmtId="181" fontId="25" fillId="13" borderId="101" xfId="5" applyNumberFormat="1" applyFont="1" applyFill="1" applyBorder="1" applyAlignment="1" applyProtection="1">
      <alignment vertical="center"/>
    </xf>
    <xf numFmtId="181" fontId="25" fillId="13" borderId="95" xfId="5" applyNumberFormat="1" applyFont="1" applyFill="1" applyBorder="1" applyAlignment="1" applyProtection="1">
      <alignment vertical="center"/>
    </xf>
    <xf numFmtId="184" fontId="28" fillId="13" borderId="95" xfId="5" applyNumberFormat="1" applyFont="1" applyFill="1" applyBorder="1" applyAlignment="1" applyProtection="1">
      <alignment horizontal="center" vertical="center"/>
    </xf>
    <xf numFmtId="181" fontId="14" fillId="13" borderId="102" xfId="5" applyNumberFormat="1" applyFont="1" applyFill="1" applyBorder="1" applyAlignment="1" applyProtection="1">
      <alignment vertical="center"/>
    </xf>
    <xf numFmtId="181" fontId="25" fillId="13" borderId="96" xfId="5" applyNumberFormat="1" applyFont="1" applyFill="1" applyBorder="1" applyAlignment="1" applyProtection="1">
      <alignment vertical="center"/>
    </xf>
    <xf numFmtId="181" fontId="14" fillId="4" borderId="97" xfId="5" applyNumberFormat="1" applyFont="1" applyFill="1" applyBorder="1" applyAlignment="1" applyProtection="1">
      <alignment vertical="center"/>
    </xf>
    <xf numFmtId="181" fontId="25" fillId="4" borderId="0" xfId="5" applyNumberFormat="1" applyFont="1" applyFill="1" applyBorder="1" applyAlignment="1" applyProtection="1">
      <alignment vertical="center"/>
    </xf>
    <xf numFmtId="181" fontId="29" fillId="4" borderId="0" xfId="5" applyNumberFormat="1" applyFont="1" applyFill="1" applyBorder="1" applyAlignment="1" applyProtection="1">
      <alignment vertical="center"/>
    </xf>
    <xf numFmtId="181" fontId="14" fillId="4" borderId="0" xfId="5" applyNumberFormat="1" applyFont="1" applyFill="1" applyBorder="1" applyAlignment="1" applyProtection="1">
      <alignment horizontal="right" vertical="center"/>
    </xf>
    <xf numFmtId="181" fontId="14" fillId="4" borderId="0" xfId="5" applyNumberFormat="1" applyFont="1" applyFill="1" applyBorder="1" applyAlignment="1" applyProtection="1">
      <alignment horizontal="left" vertical="center"/>
    </xf>
    <xf numFmtId="181" fontId="14" fillId="4" borderId="0" xfId="5" applyNumberFormat="1" applyFont="1" applyFill="1" applyBorder="1" applyAlignment="1" applyProtection="1">
      <alignment vertical="center"/>
    </xf>
    <xf numFmtId="181" fontId="14" fillId="4" borderId="0" xfId="5" applyNumberFormat="1" applyFont="1" applyFill="1" applyBorder="1" applyAlignment="1" applyProtection="1">
      <alignment horizontal="center" vertical="center"/>
    </xf>
    <xf numFmtId="181" fontId="25" fillId="4" borderId="0" xfId="5" applyNumberFormat="1" applyFont="1" applyFill="1" applyBorder="1" applyAlignment="1" applyProtection="1">
      <alignment horizontal="right" vertical="center"/>
    </xf>
    <xf numFmtId="181" fontId="14" fillId="4" borderId="0" xfId="5" applyNumberFormat="1" applyFont="1" applyFill="1" applyBorder="1" applyAlignment="1" applyProtection="1">
      <alignment vertical="top"/>
    </xf>
    <xf numFmtId="0" fontId="14" fillId="4" borderId="17" xfId="0" applyFont="1" applyFill="1" applyBorder="1" applyAlignment="1">
      <alignment horizontal="center" vertical="center"/>
    </xf>
    <xf numFmtId="0" fontId="5" fillId="13" borderId="103" xfId="0" applyFont="1" applyFill="1" applyBorder="1" applyAlignment="1" applyProtection="1"/>
    <xf numFmtId="181" fontId="25" fillId="13" borderId="100" xfId="5" applyNumberFormat="1" applyFont="1" applyFill="1" applyBorder="1" applyAlignment="1" applyProtection="1">
      <alignment vertical="center"/>
    </xf>
    <xf numFmtId="0" fontId="5" fillId="4" borderId="17" xfId="0" applyFont="1" applyFill="1" applyBorder="1" applyAlignment="1">
      <alignment horizontal="center" vertical="center"/>
    </xf>
    <xf numFmtId="0" fontId="28" fillId="13" borderId="103" xfId="0" applyFont="1" applyFill="1" applyBorder="1" applyAlignment="1" applyProtection="1">
      <alignment vertical="center"/>
    </xf>
    <xf numFmtId="181" fontId="14" fillId="13" borderId="95" xfId="5" applyNumberFormat="1" applyFont="1" applyFill="1" applyBorder="1" applyAlignment="1" applyProtection="1">
      <alignment vertical="center"/>
    </xf>
    <xf numFmtId="181" fontId="14" fillId="4" borderId="0" xfId="5" applyNumberFormat="1" applyFont="1" applyFill="1" applyAlignment="1" applyProtection="1">
      <alignment horizontal="right"/>
    </xf>
    <xf numFmtId="181" fontId="25" fillId="4" borderId="0" xfId="5" applyNumberFormat="1" applyFont="1" applyFill="1" applyBorder="1" applyAlignment="1" applyProtection="1">
      <alignment vertical="center" wrapText="1"/>
    </xf>
    <xf numFmtId="0" fontId="5" fillId="4" borderId="0" xfId="0" applyFont="1" applyFill="1" applyAlignment="1"/>
    <xf numFmtId="0" fontId="5" fillId="4" borderId="108" xfId="0" applyFont="1" applyFill="1" applyBorder="1" applyAlignment="1"/>
    <xf numFmtId="181" fontId="5" fillId="4" borderId="0" xfId="5" applyNumberFormat="1" applyFont="1" applyFill="1" applyAlignment="1" applyProtection="1">
      <alignment horizontal="center" vertical="center"/>
    </xf>
    <xf numFmtId="181" fontId="5" fillId="4" borderId="0" xfId="5" applyNumberFormat="1" applyFont="1" applyFill="1" applyAlignment="1" applyProtection="1">
      <alignment horizontal="right" vertical="center"/>
    </xf>
    <xf numFmtId="181" fontId="27" fillId="4" borderId="109" xfId="5" applyNumberFormat="1" applyFont="1" applyFill="1" applyBorder="1" applyAlignment="1" applyProtection="1">
      <alignment vertical="top"/>
    </xf>
    <xf numFmtId="181" fontId="25" fillId="4" borderId="110" xfId="5" applyNumberFormat="1" applyFont="1" applyFill="1" applyBorder="1" applyAlignment="1" applyProtection="1">
      <alignment vertical="center"/>
    </xf>
    <xf numFmtId="181" fontId="25" fillId="10" borderId="110" xfId="5" applyNumberFormat="1" applyFont="1" applyFill="1" applyBorder="1" applyAlignment="1" applyProtection="1">
      <alignment vertical="center"/>
    </xf>
    <xf numFmtId="181" fontId="14" fillId="10" borderId="110" xfId="5" applyNumberFormat="1" applyFont="1" applyFill="1" applyBorder="1" applyAlignment="1" applyProtection="1">
      <alignment vertical="center"/>
    </xf>
    <xf numFmtId="181" fontId="14" fillId="10" borderId="111" xfId="5" applyNumberFormat="1" applyFont="1" applyFill="1" applyBorder="1" applyAlignment="1" applyProtection="1">
      <alignment vertical="center"/>
    </xf>
    <xf numFmtId="181" fontId="25" fillId="4" borderId="0" xfId="5" applyNumberFormat="1" applyFont="1" applyFill="1" applyBorder="1" applyAlignment="1" applyProtection="1">
      <alignment horizontal="center" vertical="center" wrapText="1"/>
    </xf>
    <xf numFmtId="181" fontId="25" fillId="10" borderId="112" xfId="5" applyNumberFormat="1" applyFont="1" applyFill="1" applyBorder="1" applyAlignment="1" applyProtection="1">
      <alignment vertical="center"/>
    </xf>
    <xf numFmtId="181" fontId="25" fillId="10" borderId="113" xfId="5" applyNumberFormat="1" applyFont="1" applyFill="1" applyBorder="1" applyAlignment="1" applyProtection="1">
      <alignment vertical="center"/>
    </xf>
    <xf numFmtId="184" fontId="25" fillId="4" borderId="0" xfId="5" applyNumberFormat="1" applyFont="1" applyFill="1" applyBorder="1" applyAlignment="1" applyProtection="1">
      <alignment horizontal="center" vertical="center"/>
    </xf>
    <xf numFmtId="0" fontId="28" fillId="4" borderId="0" xfId="0" applyFont="1" applyFill="1" applyBorder="1" applyAlignment="1" applyProtection="1"/>
    <xf numFmtId="181" fontId="14" fillId="10" borderId="113" xfId="5" applyNumberFormat="1" applyFont="1" applyFill="1" applyBorder="1" applyAlignment="1" applyProtection="1">
      <alignment vertical="center"/>
    </xf>
    <xf numFmtId="181" fontId="25" fillId="4" borderId="0" xfId="5" applyNumberFormat="1" applyFont="1" applyFill="1" applyBorder="1" applyAlignment="1" applyProtection="1"/>
    <xf numFmtId="181" fontId="14" fillId="4" borderId="0" xfId="5" applyNumberFormat="1" applyFont="1" applyFill="1" applyBorder="1" applyAlignment="1" applyProtection="1">
      <alignment horizontal="center"/>
    </xf>
    <xf numFmtId="181" fontId="14" fillId="4" borderId="0" xfId="5" applyNumberFormat="1" applyFont="1" applyFill="1" applyBorder="1" applyAlignment="1" applyProtection="1"/>
    <xf numFmtId="181" fontId="14" fillId="4" borderId="0" xfId="5" applyNumberFormat="1" applyFont="1" applyFill="1" applyBorder="1" applyAlignment="1" applyProtection="1">
      <alignment horizontal="right"/>
    </xf>
    <xf numFmtId="181" fontId="14" fillId="4" borderId="0" xfId="5" applyNumberFormat="1" applyFont="1" applyFill="1" applyBorder="1" applyAlignment="1" applyProtection="1">
      <alignment horizontal="center" vertical="top"/>
    </xf>
    <xf numFmtId="181" fontId="14" fillId="4" borderId="0" xfId="5" applyNumberFormat="1" applyFont="1" applyFill="1" applyBorder="1" applyAlignment="1" applyProtection="1">
      <alignment horizontal="right" vertical="top"/>
    </xf>
    <xf numFmtId="181" fontId="25" fillId="10" borderId="117" xfId="5" applyNumberFormat="1" applyFont="1" applyFill="1" applyBorder="1" applyAlignment="1" applyProtection="1">
      <alignment vertical="center"/>
    </xf>
    <xf numFmtId="181" fontId="25" fillId="10" borderId="108" xfId="5" applyNumberFormat="1" applyFont="1" applyFill="1" applyBorder="1" applyAlignment="1" applyProtection="1">
      <alignment vertical="center"/>
    </xf>
    <xf numFmtId="181" fontId="14" fillId="10" borderId="108" xfId="5" applyNumberFormat="1" applyFont="1" applyFill="1" applyBorder="1" applyAlignment="1" applyProtection="1">
      <alignment vertical="center"/>
    </xf>
    <xf numFmtId="181" fontId="14" fillId="10" borderId="118" xfId="5" applyNumberFormat="1" applyFont="1" applyFill="1" applyBorder="1" applyAlignment="1" applyProtection="1">
      <alignment vertical="center"/>
    </xf>
    <xf numFmtId="181" fontId="27" fillId="4" borderId="119" xfId="5" applyNumberFormat="1" applyFont="1" applyFill="1" applyBorder="1" applyAlignment="1" applyProtection="1">
      <alignment vertical="top"/>
    </xf>
    <xf numFmtId="181" fontId="25" fillId="4" borderId="120" xfId="5" applyNumberFormat="1" applyFont="1" applyFill="1" applyBorder="1" applyAlignment="1" applyProtection="1">
      <alignment vertical="center"/>
    </xf>
    <xf numFmtId="181" fontId="25" fillId="2" borderId="120" xfId="5" applyNumberFormat="1" applyFont="1" applyFill="1" applyBorder="1" applyAlignment="1" applyProtection="1">
      <alignment vertical="center"/>
    </xf>
    <xf numFmtId="181" fontId="14" fillId="2" borderId="120" xfId="5" applyNumberFormat="1" applyFont="1" applyFill="1" applyBorder="1" applyAlignment="1" applyProtection="1">
      <alignment vertical="center"/>
    </xf>
    <xf numFmtId="181" fontId="14" fillId="2" borderId="121" xfId="5" applyNumberFormat="1" applyFont="1" applyFill="1" applyBorder="1" applyAlignment="1" applyProtection="1">
      <alignment vertical="center"/>
    </xf>
    <xf numFmtId="181" fontId="25" fillId="2" borderId="122" xfId="5" applyNumberFormat="1" applyFont="1" applyFill="1" applyBorder="1" applyAlignment="1" applyProtection="1">
      <alignment vertical="center"/>
    </xf>
    <xf numFmtId="181" fontId="25" fillId="2" borderId="123" xfId="5" applyNumberFormat="1" applyFont="1" applyFill="1" applyBorder="1" applyAlignment="1" applyProtection="1">
      <alignment horizontal="center" vertical="center"/>
    </xf>
    <xf numFmtId="181" fontId="25" fillId="4" borderId="0" xfId="5" applyNumberFormat="1" applyFont="1" applyFill="1" applyAlignment="1" applyProtection="1"/>
    <xf numFmtId="181" fontId="25" fillId="2" borderId="123" xfId="5" applyNumberFormat="1" applyFont="1" applyFill="1" applyBorder="1" applyAlignment="1" applyProtection="1">
      <alignment vertical="center"/>
    </xf>
    <xf numFmtId="181" fontId="25" fillId="0" borderId="0" xfId="5" applyNumberFormat="1" applyFont="1" applyFill="1" applyBorder="1" applyAlignment="1" applyProtection="1">
      <alignment vertical="center"/>
    </xf>
    <xf numFmtId="181" fontId="14" fillId="2" borderId="123" xfId="5" applyNumberFormat="1" applyFont="1" applyFill="1" applyBorder="1" applyAlignment="1" applyProtection="1">
      <alignment vertical="center"/>
    </xf>
    <xf numFmtId="181" fontId="14" fillId="4" borderId="0" xfId="5" applyNumberFormat="1" applyFont="1" applyFill="1" applyBorder="1" applyAlignment="1" applyProtection="1">
      <alignment horizontal="left" vertical="top"/>
    </xf>
    <xf numFmtId="181" fontId="27" fillId="4" borderId="126" xfId="5" applyNumberFormat="1" applyFont="1" applyFill="1" applyBorder="1" applyAlignment="1" applyProtection="1">
      <alignment vertical="top"/>
    </xf>
    <xf numFmtId="181" fontId="14" fillId="4" borderId="127" xfId="5" applyNumberFormat="1" applyFont="1" applyFill="1" applyBorder="1" applyAlignment="1" applyProtection="1">
      <alignment vertical="center"/>
    </xf>
    <xf numFmtId="181" fontId="14" fillId="14" borderId="127" xfId="5" applyNumberFormat="1" applyFont="1" applyFill="1" applyBorder="1" applyAlignment="1" applyProtection="1">
      <alignment vertical="center"/>
    </xf>
    <xf numFmtId="181" fontId="25" fillId="14" borderId="127" xfId="5" applyNumberFormat="1" applyFont="1" applyFill="1" applyBorder="1" applyAlignment="1" applyProtection="1">
      <alignment vertical="center"/>
    </xf>
    <xf numFmtId="181" fontId="14" fillId="14" borderId="128" xfId="5" applyNumberFormat="1" applyFont="1" applyFill="1" applyBorder="1" applyAlignment="1" applyProtection="1">
      <alignment vertical="center"/>
    </xf>
    <xf numFmtId="181" fontId="14" fillId="14" borderId="129" xfId="5" applyNumberFormat="1" applyFont="1" applyFill="1" applyBorder="1" applyAlignment="1" applyProtection="1">
      <alignment vertical="center"/>
    </xf>
    <xf numFmtId="181" fontId="14" fillId="14" borderId="0" xfId="5" applyNumberFormat="1" applyFont="1" applyFill="1" applyBorder="1" applyAlignment="1" applyProtection="1">
      <alignment vertical="center"/>
    </xf>
    <xf numFmtId="182" fontId="14" fillId="14" borderId="0" xfId="5" applyNumberFormat="1" applyFont="1" applyFill="1" applyBorder="1" applyAlignment="1" applyProtection="1">
      <alignment vertical="center"/>
    </xf>
    <xf numFmtId="181" fontId="14" fillId="14" borderId="130" xfId="5" applyNumberFormat="1" applyFont="1" applyFill="1" applyBorder="1" applyAlignment="1" applyProtection="1">
      <alignment vertical="center"/>
    </xf>
    <xf numFmtId="181" fontId="25" fillId="4" borderId="0" xfId="5" applyNumberFormat="1" applyFont="1" applyFill="1" applyBorder="1" applyAlignment="1" applyProtection="1">
      <alignment horizontal="center" vertical="center" textRotation="255" wrapText="1"/>
    </xf>
    <xf numFmtId="182" fontId="14" fillId="4" borderId="0" xfId="5" applyNumberFormat="1" applyFont="1" applyFill="1" applyAlignment="1" applyProtection="1">
      <alignment vertical="center"/>
    </xf>
    <xf numFmtId="181" fontId="25" fillId="2" borderId="131" xfId="5" applyNumberFormat="1" applyFont="1" applyFill="1" applyBorder="1" applyAlignment="1" applyProtection="1">
      <alignment vertical="center"/>
    </xf>
    <xf numFmtId="181" fontId="25" fillId="2" borderId="132" xfId="5" applyNumberFormat="1" applyFont="1" applyFill="1" applyBorder="1" applyAlignment="1" applyProtection="1">
      <alignment vertical="center"/>
    </xf>
    <xf numFmtId="181" fontId="14" fillId="2" borderId="132" xfId="5" applyNumberFormat="1" applyFont="1" applyFill="1" applyBorder="1" applyAlignment="1" applyProtection="1">
      <alignment vertical="center"/>
    </xf>
    <xf numFmtId="181" fontId="14" fillId="2" borderId="133" xfId="5" applyNumberFormat="1" applyFont="1" applyFill="1" applyBorder="1" applyAlignment="1" applyProtection="1">
      <alignment vertical="center"/>
    </xf>
    <xf numFmtId="181" fontId="14" fillId="14" borderId="134" xfId="5" applyNumberFormat="1" applyFont="1" applyFill="1" applyBorder="1" applyAlignment="1" applyProtection="1">
      <alignment vertical="center"/>
    </xf>
    <xf numFmtId="181" fontId="14" fillId="14" borderId="135" xfId="5" applyNumberFormat="1" applyFont="1" applyFill="1" applyBorder="1" applyAlignment="1" applyProtection="1">
      <alignment vertical="center"/>
    </xf>
    <xf numFmtId="181" fontId="14" fillId="14" borderId="136" xfId="5" applyNumberFormat="1" applyFont="1" applyFill="1" applyBorder="1" applyAlignment="1" applyProtection="1">
      <alignment vertical="center"/>
    </xf>
    <xf numFmtId="0" fontId="14" fillId="0" borderId="0" xfId="0" applyFont="1" applyAlignment="1">
      <alignment vertical="center"/>
    </xf>
    <xf numFmtId="0" fontId="14" fillId="7" borderId="137" xfId="0" applyFont="1" applyFill="1" applyBorder="1" applyAlignment="1">
      <alignment horizontal="centerContinuous" vertical="center"/>
    </xf>
    <xf numFmtId="0" fontId="14" fillId="7" borderId="138" xfId="0" applyFont="1" applyFill="1" applyBorder="1" applyAlignment="1">
      <alignment horizontal="centerContinuous" vertical="center"/>
    </xf>
    <xf numFmtId="0" fontId="14" fillId="7" borderId="139" xfId="0" applyFont="1" applyFill="1" applyBorder="1" applyAlignment="1">
      <alignment horizontal="centerContinuous" vertical="center"/>
    </xf>
    <xf numFmtId="0" fontId="11" fillId="0" borderId="0" xfId="0" applyFont="1" applyAlignment="1">
      <alignment horizontal="center" vertical="center"/>
    </xf>
    <xf numFmtId="0" fontId="14" fillId="8" borderId="137" xfId="0" applyFont="1" applyFill="1" applyBorder="1" applyAlignment="1">
      <alignment horizontal="centerContinuous" vertical="center"/>
    </xf>
    <xf numFmtId="0" fontId="14" fillId="8" borderId="138" xfId="0" applyFont="1" applyFill="1" applyBorder="1" applyAlignment="1">
      <alignment horizontal="centerContinuous" vertical="center"/>
    </xf>
    <xf numFmtId="0" fontId="14" fillId="8" borderId="139" xfId="0" applyFont="1" applyFill="1" applyBorder="1" applyAlignment="1">
      <alignment horizontal="centerContinuous" vertical="center"/>
    </xf>
    <xf numFmtId="0" fontId="14" fillId="15" borderId="140" xfId="0" applyFont="1" applyFill="1" applyBorder="1" applyAlignment="1">
      <alignment horizontal="center" vertical="center"/>
    </xf>
    <xf numFmtId="0" fontId="15" fillId="16" borderId="141" xfId="0" applyFont="1" applyFill="1" applyBorder="1" applyAlignment="1">
      <alignment horizontal="center" vertical="center"/>
    </xf>
    <xf numFmtId="0" fontId="15" fillId="0" borderId="0" xfId="0" applyFont="1" applyAlignment="1">
      <alignment horizontal="center" vertical="center"/>
    </xf>
    <xf numFmtId="0" fontId="14" fillId="17" borderId="137" xfId="0" applyFont="1" applyFill="1" applyBorder="1" applyAlignment="1">
      <alignment horizontal="centerContinuous" vertical="center"/>
    </xf>
    <xf numFmtId="0" fontId="14" fillId="17" borderId="138" xfId="0" applyFont="1" applyFill="1" applyBorder="1" applyAlignment="1">
      <alignment horizontal="centerContinuous" vertical="center"/>
    </xf>
    <xf numFmtId="0" fontId="14" fillId="17" borderId="139" xfId="0" applyFont="1" applyFill="1" applyBorder="1" applyAlignment="1">
      <alignment horizontal="centerContinuous" vertical="center"/>
    </xf>
    <xf numFmtId="0" fontId="15" fillId="10" borderId="141" xfId="0" applyFont="1" applyFill="1" applyBorder="1" applyAlignment="1">
      <alignment horizontal="center" vertical="center" wrapText="1"/>
    </xf>
    <xf numFmtId="0" fontId="31" fillId="0" borderId="0" xfId="0" applyFont="1"/>
    <xf numFmtId="0" fontId="14" fillId="0" borderId="0" xfId="0" applyFont="1"/>
    <xf numFmtId="0" fontId="32" fillId="0" borderId="0" xfId="0" applyFont="1" applyAlignment="1">
      <alignment vertical="center"/>
    </xf>
    <xf numFmtId="0" fontId="14" fillId="0" borderId="18" xfId="0" applyFont="1" applyBorder="1" applyAlignment="1">
      <alignment vertical="center"/>
    </xf>
    <xf numFmtId="0" fontId="14" fillId="9" borderId="47" xfId="0" applyFont="1" applyFill="1" applyBorder="1" applyAlignment="1">
      <alignment horizontal="center" vertical="center"/>
    </xf>
    <xf numFmtId="0" fontId="14" fillId="12" borderId="47" xfId="0" applyFont="1" applyFill="1" applyBorder="1" applyAlignment="1">
      <alignment horizontal="center" vertical="center"/>
    </xf>
    <xf numFmtId="0" fontId="14" fillId="10" borderId="47" xfId="0" applyFont="1" applyFill="1" applyBorder="1" applyAlignment="1">
      <alignment horizontal="center" vertical="center"/>
    </xf>
    <xf numFmtId="0" fontId="14" fillId="4" borderId="0" xfId="0" applyFont="1" applyFill="1" applyBorder="1" applyAlignment="1">
      <alignment horizontal="right"/>
    </xf>
    <xf numFmtId="0" fontId="14" fillId="0" borderId="142" xfId="0" applyFont="1" applyBorder="1"/>
    <xf numFmtId="0" fontId="33" fillId="0" borderId="0" xfId="0" applyFont="1" applyAlignment="1">
      <alignment horizontal="center"/>
    </xf>
    <xf numFmtId="0" fontId="14" fillId="0" borderId="0" xfId="0" applyFont="1" applyAlignment="1">
      <alignment horizontal="right"/>
    </xf>
    <xf numFmtId="0" fontId="14" fillId="0" borderId="0" xfId="0" applyFont="1" applyBorder="1" applyAlignment="1">
      <alignment horizontal="right"/>
    </xf>
    <xf numFmtId="0" fontId="14" fillId="7" borderId="16" xfId="0" applyFont="1" applyFill="1" applyBorder="1" applyAlignment="1">
      <alignment horizontal="center"/>
    </xf>
    <xf numFmtId="0" fontId="14" fillId="12" borderId="16" xfId="0" applyFont="1" applyFill="1" applyBorder="1" applyAlignment="1">
      <alignment horizontal="center"/>
    </xf>
    <xf numFmtId="0" fontId="14" fillId="8" borderId="16" xfId="0" applyFont="1" applyFill="1" applyBorder="1" applyAlignment="1">
      <alignment horizontal="center"/>
    </xf>
    <xf numFmtId="0" fontId="14" fillId="15" borderId="16" xfId="0" applyFont="1" applyFill="1" applyBorder="1" applyAlignment="1">
      <alignment horizontal="center"/>
    </xf>
    <xf numFmtId="0" fontId="15" fillId="16" borderId="143" xfId="0" applyFont="1" applyFill="1" applyBorder="1" applyAlignment="1">
      <alignment horizontal="center"/>
    </xf>
    <xf numFmtId="0" fontId="14" fillId="17" borderId="16" xfId="0" applyFont="1" applyFill="1" applyBorder="1" applyAlignment="1">
      <alignment horizontal="center"/>
    </xf>
    <xf numFmtId="0" fontId="15" fillId="10" borderId="143" xfId="0" applyFont="1" applyFill="1" applyBorder="1" applyAlignment="1">
      <alignment horizontal="center"/>
    </xf>
    <xf numFmtId="0" fontId="14" fillId="10" borderId="143" xfId="0" applyFont="1" applyFill="1" applyBorder="1" applyAlignment="1">
      <alignment horizontal="center"/>
    </xf>
    <xf numFmtId="0" fontId="11" fillId="0" borderId="17" xfId="0" applyFont="1" applyBorder="1" applyAlignment="1">
      <alignment horizontal="centerContinuous"/>
    </xf>
    <xf numFmtId="0" fontId="14" fillId="7" borderId="19" xfId="0" applyFont="1" applyFill="1" applyBorder="1" applyAlignment="1">
      <alignment horizontal="center"/>
    </xf>
    <xf numFmtId="0" fontId="11" fillId="0" borderId="0" xfId="0" applyFont="1" applyAlignment="1">
      <alignment horizontal="center"/>
    </xf>
    <xf numFmtId="0" fontId="14" fillId="12" borderId="19" xfId="0" applyFont="1" applyFill="1" applyBorder="1" applyAlignment="1">
      <alignment horizontal="center"/>
    </xf>
    <xf numFmtId="0" fontId="14" fillId="8" borderId="19" xfId="0" applyFont="1" applyFill="1" applyBorder="1" applyAlignment="1">
      <alignment horizontal="center"/>
    </xf>
    <xf numFmtId="0" fontId="15" fillId="0" borderId="0" xfId="0" applyFont="1" applyAlignment="1">
      <alignment horizontal="center"/>
    </xf>
    <xf numFmtId="0" fontId="14" fillId="15" borderId="19" xfId="0" applyFont="1" applyFill="1" applyBorder="1" applyAlignment="1">
      <alignment horizontal="center"/>
    </xf>
    <xf numFmtId="0" fontId="15" fillId="0" borderId="0" xfId="0" applyFont="1" applyAlignment="1"/>
    <xf numFmtId="0" fontId="15" fillId="16" borderId="144" xfId="0" applyFont="1" applyFill="1" applyBorder="1" applyAlignment="1">
      <alignment horizontal="center"/>
    </xf>
    <xf numFmtId="0" fontId="14" fillId="17" borderId="19" xfId="0" applyFont="1" applyFill="1" applyBorder="1" applyAlignment="1">
      <alignment horizontal="center"/>
    </xf>
    <xf numFmtId="0" fontId="15" fillId="10" borderId="144" xfId="0" applyFont="1" applyFill="1" applyBorder="1" applyAlignment="1">
      <alignment horizontal="center"/>
    </xf>
    <xf numFmtId="0" fontId="25" fillId="10" borderId="144" xfId="0" applyFont="1" applyFill="1" applyBorder="1" applyAlignment="1">
      <alignment horizontal="center"/>
    </xf>
    <xf numFmtId="0" fontId="29" fillId="10" borderId="144" xfId="0" applyFont="1" applyFill="1" applyBorder="1" applyAlignment="1">
      <alignment horizontal="center"/>
    </xf>
    <xf numFmtId="0" fontId="14" fillId="7" borderId="25" xfId="0" applyFont="1" applyFill="1" applyBorder="1" applyAlignment="1">
      <alignment horizontal="center"/>
    </xf>
    <xf numFmtId="0" fontId="14" fillId="12" borderId="25" xfId="0" applyFont="1" applyFill="1" applyBorder="1" applyAlignment="1">
      <alignment horizontal="center"/>
    </xf>
    <xf numFmtId="0" fontId="25" fillId="7" borderId="25" xfId="0" applyFont="1" applyFill="1" applyBorder="1" applyAlignment="1">
      <alignment horizontal="center"/>
    </xf>
    <xf numFmtId="0" fontId="14" fillId="8" borderId="25" xfId="0" applyFont="1" applyFill="1" applyBorder="1" applyAlignment="1">
      <alignment horizontal="center"/>
    </xf>
    <xf numFmtId="0" fontId="14" fillId="15" borderId="25" xfId="0" applyFont="1" applyFill="1" applyBorder="1" applyAlignment="1">
      <alignment horizontal="center"/>
    </xf>
    <xf numFmtId="0" fontId="15" fillId="16" borderId="145" xfId="0" applyFont="1" applyFill="1" applyBorder="1" applyAlignment="1">
      <alignment horizontal="center"/>
    </xf>
    <xf numFmtId="0" fontId="14" fillId="17" borderId="25" xfId="0" applyFont="1" applyFill="1" applyBorder="1" applyAlignment="1">
      <alignment horizontal="center"/>
    </xf>
    <xf numFmtId="0" fontId="15" fillId="10" borderId="145" xfId="0" applyFont="1" applyFill="1" applyBorder="1" applyAlignment="1">
      <alignment horizontal="center"/>
    </xf>
    <xf numFmtId="0" fontId="14" fillId="10" borderId="145" xfId="0" applyFont="1" applyFill="1" applyBorder="1" applyAlignment="1">
      <alignment horizontal="center"/>
    </xf>
    <xf numFmtId="49" fontId="14" fillId="0" borderId="19" xfId="0" applyNumberFormat="1" applyFont="1" applyBorder="1" applyAlignment="1">
      <alignment horizontal="center" vertical="center"/>
    </xf>
    <xf numFmtId="49" fontId="14" fillId="0" borderId="39" xfId="0" applyNumberFormat="1" applyFont="1" applyBorder="1" applyAlignment="1">
      <alignment horizontal="center" vertical="center"/>
    </xf>
    <xf numFmtId="182" fontId="11" fillId="0" borderId="0" xfId="0" applyNumberFormat="1" applyFont="1" applyFill="1" applyAlignment="1">
      <alignment horizontal="center"/>
    </xf>
    <xf numFmtId="185" fontId="11" fillId="0" borderId="0" xfId="0" applyNumberFormat="1" applyFont="1" applyFill="1" applyAlignment="1">
      <alignment horizontal="center"/>
    </xf>
    <xf numFmtId="49" fontId="14" fillId="0" borderId="25" xfId="0" applyNumberFormat="1" applyFont="1" applyBorder="1" applyAlignment="1">
      <alignment horizontal="center" vertical="center"/>
    </xf>
    <xf numFmtId="0" fontId="14" fillId="0" borderId="6" xfId="0" applyFont="1" applyBorder="1"/>
    <xf numFmtId="0" fontId="14" fillId="0" borderId="61" xfId="0" applyFont="1" applyBorder="1"/>
    <xf numFmtId="0" fontId="34" fillId="0" borderId="0" xfId="0" applyFont="1"/>
    <xf numFmtId="182" fontId="34" fillId="0" borderId="16" xfId="0" applyNumberFormat="1" applyFont="1" applyFill="1" applyBorder="1"/>
    <xf numFmtId="182" fontId="34" fillId="0" borderId="0" xfId="0" applyNumberFormat="1" applyFont="1" applyFill="1"/>
    <xf numFmtId="185" fontId="34" fillId="0" borderId="16" xfId="0" applyNumberFormat="1" applyFont="1" applyFill="1" applyBorder="1"/>
    <xf numFmtId="185" fontId="34" fillId="0" borderId="0" xfId="0" applyNumberFormat="1" applyFont="1" applyFill="1"/>
    <xf numFmtId="182" fontId="34" fillId="0" borderId="143" xfId="0" applyNumberFormat="1" applyFont="1" applyFill="1" applyBorder="1" applyAlignment="1"/>
    <xf numFmtId="182" fontId="34" fillId="0" borderId="143" xfId="0" applyNumberFormat="1" applyFont="1" applyFill="1" applyBorder="1"/>
    <xf numFmtId="182" fontId="34" fillId="0" borderId="19" xfId="0" applyNumberFormat="1" applyFont="1" applyFill="1" applyBorder="1"/>
    <xf numFmtId="185" fontId="34" fillId="0" borderId="19" xfId="0" applyNumberFormat="1" applyFont="1" applyFill="1" applyBorder="1"/>
    <xf numFmtId="182" fontId="34" fillId="0" borderId="144" xfId="0" applyNumberFormat="1" applyFont="1" applyFill="1" applyBorder="1" applyAlignment="1"/>
    <xf numFmtId="182" fontId="34" fillId="0" borderId="144" xfId="0" applyNumberFormat="1" applyFont="1" applyFill="1" applyBorder="1"/>
    <xf numFmtId="182" fontId="34" fillId="0" borderId="39" xfId="0" applyNumberFormat="1" applyFont="1" applyFill="1" applyBorder="1"/>
    <xf numFmtId="185" fontId="34" fillId="0" borderId="39" xfId="0" applyNumberFormat="1" applyFont="1" applyFill="1" applyBorder="1"/>
    <xf numFmtId="182" fontId="34" fillId="0" borderId="146" xfId="0" applyNumberFormat="1" applyFont="1" applyFill="1" applyBorder="1" applyAlignment="1"/>
    <xf numFmtId="182" fontId="34" fillId="0" borderId="146" xfId="0" applyNumberFormat="1" applyFont="1" applyFill="1" applyBorder="1"/>
    <xf numFmtId="185" fontId="34" fillId="18" borderId="19" xfId="0" applyNumberFormat="1" applyFont="1" applyFill="1" applyBorder="1"/>
    <xf numFmtId="182" fontId="34" fillId="18" borderId="19" xfId="0" applyNumberFormat="1" applyFont="1" applyFill="1" applyBorder="1"/>
    <xf numFmtId="182" fontId="34" fillId="0" borderId="25" xfId="0" applyNumberFormat="1" applyFont="1" applyFill="1" applyBorder="1"/>
    <xf numFmtId="185" fontId="34" fillId="0" borderId="25" xfId="0" applyNumberFormat="1" applyFont="1" applyFill="1" applyBorder="1"/>
    <xf numFmtId="182" fontId="34" fillId="0" borderId="145" xfId="0" applyNumberFormat="1" applyFont="1" applyFill="1" applyBorder="1" applyAlignment="1"/>
    <xf numFmtId="182" fontId="34" fillId="0" borderId="148" xfId="0" applyNumberFormat="1" applyFont="1" applyFill="1" applyBorder="1" applyAlignment="1"/>
    <xf numFmtId="182" fontId="34" fillId="0" borderId="148" xfId="0" applyNumberFormat="1" applyFont="1" applyFill="1" applyBorder="1"/>
    <xf numFmtId="0" fontId="15" fillId="5" borderId="141" xfId="0" applyFont="1" applyFill="1" applyBorder="1" applyAlignment="1">
      <alignment horizontal="center" vertical="center"/>
    </xf>
    <xf numFmtId="187" fontId="14" fillId="0" borderId="0" xfId="0" applyNumberFormat="1" applyFont="1" applyBorder="1"/>
    <xf numFmtId="0" fontId="36" fillId="0" borderId="0" xfId="0" applyFont="1" applyAlignment="1">
      <alignment vertical="center"/>
    </xf>
    <xf numFmtId="0" fontId="25" fillId="11" borderId="47" xfId="0" applyFont="1" applyFill="1" applyBorder="1" applyAlignment="1">
      <alignment horizontal="center" vertical="center"/>
    </xf>
    <xf numFmtId="187" fontId="14" fillId="0" borderId="0" xfId="0" applyNumberFormat="1" applyFont="1" applyBorder="1" applyAlignment="1">
      <alignment vertical="center"/>
    </xf>
    <xf numFmtId="187" fontId="25" fillId="19" borderId="47" xfId="0" applyNumberFormat="1" applyFont="1" applyFill="1" applyBorder="1" applyAlignment="1">
      <alignment horizontal="center" vertical="center" wrapText="1"/>
    </xf>
    <xf numFmtId="0" fontId="30" fillId="12" borderId="47" xfId="0" applyFont="1" applyFill="1" applyBorder="1" applyAlignment="1">
      <alignment horizontal="center" vertical="center"/>
    </xf>
    <xf numFmtId="0" fontId="14" fillId="5" borderId="47" xfId="0" applyFont="1" applyFill="1" applyBorder="1" applyAlignment="1">
      <alignment horizontal="center" vertical="center"/>
    </xf>
    <xf numFmtId="0" fontId="14" fillId="0" borderId="0" xfId="0" applyFont="1" applyBorder="1"/>
    <xf numFmtId="0" fontId="14" fillId="16" borderId="16" xfId="0" applyFont="1" applyFill="1" applyBorder="1" applyAlignment="1">
      <alignment horizontal="center"/>
    </xf>
    <xf numFmtId="0" fontId="14" fillId="10" borderId="16" xfId="0" applyFont="1" applyFill="1" applyBorder="1" applyAlignment="1">
      <alignment horizontal="center"/>
    </xf>
    <xf numFmtId="0" fontId="14" fillId="11" borderId="16" xfId="0" applyFont="1" applyFill="1" applyBorder="1" applyAlignment="1">
      <alignment horizontal="center"/>
    </xf>
    <xf numFmtId="187" fontId="15" fillId="19" borderId="143" xfId="0" applyNumberFormat="1" applyFont="1" applyFill="1" applyBorder="1" applyAlignment="1">
      <alignment horizontal="center"/>
    </xf>
    <xf numFmtId="0" fontId="15" fillId="5" borderId="143" xfId="0" applyFont="1" applyFill="1" applyBorder="1" applyAlignment="1">
      <alignment horizontal="center"/>
    </xf>
    <xf numFmtId="0" fontId="14" fillId="16" borderId="19" xfId="0" applyFont="1" applyFill="1" applyBorder="1" applyAlignment="1">
      <alignment horizontal="center"/>
    </xf>
    <xf numFmtId="0" fontId="14" fillId="10" borderId="19" xfId="0" applyFont="1" applyFill="1" applyBorder="1" applyAlignment="1">
      <alignment horizontal="center"/>
    </xf>
    <xf numFmtId="0" fontId="14" fillId="0" borderId="0" xfId="0" applyFont="1" applyAlignment="1">
      <alignment horizontal="center"/>
    </xf>
    <xf numFmtId="0" fontId="14" fillId="11" borderId="19" xfId="0" applyFont="1" applyFill="1" applyBorder="1" applyAlignment="1">
      <alignment horizontal="center"/>
    </xf>
    <xf numFmtId="187" fontId="15" fillId="19" borderId="144" xfId="0" applyNumberFormat="1" applyFont="1" applyFill="1" applyBorder="1" applyAlignment="1">
      <alignment horizontal="center"/>
    </xf>
    <xf numFmtId="0" fontId="15" fillId="5" borderId="144" xfId="0" applyFont="1" applyFill="1" applyBorder="1" applyAlignment="1">
      <alignment horizontal="center"/>
    </xf>
    <xf numFmtId="0" fontId="14" fillId="16" borderId="25" xfId="0" applyFont="1" applyFill="1" applyBorder="1" applyAlignment="1">
      <alignment horizontal="center"/>
    </xf>
    <xf numFmtId="0" fontId="14" fillId="10" borderId="25" xfId="0" applyFont="1" applyFill="1" applyBorder="1" applyAlignment="1">
      <alignment horizontal="center"/>
    </xf>
    <xf numFmtId="0" fontId="14" fillId="0" borderId="25" xfId="0" applyFont="1" applyFill="1" applyBorder="1" applyAlignment="1">
      <alignment horizontal="center"/>
    </xf>
    <xf numFmtId="0" fontId="14" fillId="11" borderId="25" xfId="0" applyFont="1" applyFill="1" applyBorder="1" applyAlignment="1">
      <alignment horizontal="center"/>
    </xf>
    <xf numFmtId="187" fontId="15" fillId="19" borderId="145" xfId="0" applyNumberFormat="1" applyFont="1" applyFill="1" applyBorder="1" applyAlignment="1">
      <alignment horizontal="center"/>
    </xf>
    <xf numFmtId="0" fontId="25" fillId="17" borderId="25" xfId="0" applyFont="1" applyFill="1" applyBorder="1" applyAlignment="1">
      <alignment horizontal="center"/>
    </xf>
    <xf numFmtId="0" fontId="15" fillId="5" borderId="145" xfId="0" applyFont="1" applyFill="1" applyBorder="1" applyAlignment="1">
      <alignment horizontal="center"/>
    </xf>
    <xf numFmtId="187" fontId="34" fillId="0" borderId="19" xfId="0" applyNumberFormat="1" applyFont="1" applyFill="1" applyBorder="1"/>
    <xf numFmtId="0" fontId="34" fillId="0" borderId="0" xfId="0" applyFont="1" applyFill="1"/>
    <xf numFmtId="187" fontId="34" fillId="0" borderId="0" xfId="0" applyNumberFormat="1" applyFont="1" applyFill="1" applyBorder="1"/>
    <xf numFmtId="187" fontId="34" fillId="0" borderId="143" xfId="0" applyNumberFormat="1" applyFont="1" applyFill="1" applyBorder="1"/>
    <xf numFmtId="187" fontId="34" fillId="0" borderId="16" xfId="0" applyNumberFormat="1" applyFont="1" applyFill="1" applyBorder="1"/>
    <xf numFmtId="187" fontId="34" fillId="0" borderId="144" xfId="0" applyNumberFormat="1" applyFont="1" applyFill="1" applyBorder="1"/>
    <xf numFmtId="187" fontId="34" fillId="0" borderId="39" xfId="0" applyNumberFormat="1" applyFont="1" applyFill="1" applyBorder="1"/>
    <xf numFmtId="187" fontId="34" fillId="0" borderId="146" xfId="0" applyNumberFormat="1" applyFont="1" applyFill="1" applyBorder="1"/>
    <xf numFmtId="187" fontId="34" fillId="0" borderId="25" xfId="0" applyNumberFormat="1" applyFont="1" applyFill="1" applyBorder="1"/>
    <xf numFmtId="187" fontId="34" fillId="0" borderId="47" xfId="0" applyNumberFormat="1" applyFont="1" applyFill="1" applyBorder="1"/>
    <xf numFmtId="187" fontId="34" fillId="0" borderId="148" xfId="0" applyNumberFormat="1" applyFont="1" applyFill="1" applyBorder="1"/>
    <xf numFmtId="0" fontId="15" fillId="6" borderId="141" xfId="0" applyFont="1" applyFill="1" applyBorder="1" applyAlignment="1">
      <alignment horizontal="center" vertical="center"/>
    </xf>
    <xf numFmtId="0" fontId="37" fillId="0" borderId="0" xfId="0" applyFont="1" applyAlignment="1">
      <alignment vertical="center"/>
    </xf>
    <xf numFmtId="0" fontId="14" fillId="6" borderId="47" xfId="0" applyFont="1" applyFill="1" applyBorder="1" applyAlignment="1">
      <alignment horizontal="center" vertical="center"/>
    </xf>
    <xf numFmtId="0" fontId="14" fillId="5" borderId="16" xfId="0" applyFont="1" applyFill="1" applyBorder="1" applyAlignment="1">
      <alignment horizontal="center"/>
    </xf>
    <xf numFmtId="0" fontId="15" fillId="20" borderId="143" xfId="0" applyFont="1" applyFill="1" applyBorder="1" applyAlignment="1">
      <alignment horizontal="center"/>
    </xf>
    <xf numFmtId="0" fontId="15" fillId="6" borderId="143" xfId="0" applyFont="1" applyFill="1" applyBorder="1" applyAlignment="1">
      <alignment horizontal="center"/>
    </xf>
    <xf numFmtId="0" fontId="14" fillId="5" borderId="19" xfId="0" applyFont="1" applyFill="1" applyBorder="1" applyAlignment="1">
      <alignment horizontal="center"/>
    </xf>
    <xf numFmtId="0" fontId="15" fillId="20" borderId="144" xfId="0" applyFont="1" applyFill="1" applyBorder="1" applyAlignment="1">
      <alignment horizontal="center"/>
    </xf>
    <xf numFmtId="0" fontId="15" fillId="6" borderId="144" xfId="0" applyFont="1" applyFill="1" applyBorder="1" applyAlignment="1">
      <alignment horizontal="center"/>
    </xf>
    <xf numFmtId="0" fontId="14" fillId="5" borderId="25" xfId="0" applyFont="1" applyFill="1" applyBorder="1" applyAlignment="1">
      <alignment horizontal="center"/>
    </xf>
    <xf numFmtId="0" fontId="15" fillId="20" borderId="145" xfId="0" applyFont="1" applyFill="1" applyBorder="1" applyAlignment="1">
      <alignment horizontal="center"/>
    </xf>
    <xf numFmtId="0" fontId="15" fillId="6" borderId="145" xfId="0" applyFont="1" applyFill="1" applyBorder="1" applyAlignment="1">
      <alignment horizontal="center"/>
    </xf>
    <xf numFmtId="3" fontId="34" fillId="0" borderId="143" xfId="0" applyNumberFormat="1" applyFont="1" applyFill="1" applyBorder="1"/>
    <xf numFmtId="3" fontId="34" fillId="0" borderId="144" xfId="0" applyNumberFormat="1" applyFont="1" applyFill="1" applyBorder="1"/>
    <xf numFmtId="3" fontId="34" fillId="0" borderId="146" xfId="0" applyNumberFormat="1" applyFont="1" applyFill="1" applyBorder="1"/>
    <xf numFmtId="3" fontId="34" fillId="0" borderId="145" xfId="0" applyNumberFormat="1" applyFont="1" applyFill="1" applyBorder="1"/>
    <xf numFmtId="188" fontId="34" fillId="0" borderId="148" xfId="0" applyNumberFormat="1" applyFont="1" applyFill="1" applyBorder="1"/>
    <xf numFmtId="3" fontId="34" fillId="0" borderId="148" xfId="0" applyNumberFormat="1" applyFont="1" applyFill="1" applyBorder="1"/>
    <xf numFmtId="0" fontId="31" fillId="4" borderId="0" xfId="2" applyFont="1" applyFill="1" applyProtection="1"/>
    <xf numFmtId="0" fontId="5" fillId="4" borderId="0" xfId="2" applyFont="1" applyFill="1" applyProtection="1"/>
    <xf numFmtId="0" fontId="5" fillId="4" borderId="13" xfId="2" applyFont="1" applyFill="1" applyBorder="1" applyAlignment="1" applyProtection="1"/>
    <xf numFmtId="0" fontId="5" fillId="4" borderId="14" xfId="2" applyFont="1" applyFill="1" applyBorder="1" applyAlignment="1" applyProtection="1"/>
    <xf numFmtId="0" fontId="14" fillId="4" borderId="16" xfId="2" applyFont="1" applyFill="1" applyBorder="1" applyAlignment="1" applyProtection="1">
      <alignment horizontal="center"/>
    </xf>
    <xf numFmtId="0" fontId="14" fillId="4" borderId="149" xfId="2" applyFont="1" applyFill="1" applyBorder="1" applyAlignment="1" applyProtection="1">
      <alignment horizontal="center"/>
    </xf>
    <xf numFmtId="0" fontId="14" fillId="4" borderId="150" xfId="2" applyFont="1" applyFill="1" applyBorder="1" applyAlignment="1" applyProtection="1">
      <alignment horizontal="centerContinuous"/>
    </xf>
    <xf numFmtId="0" fontId="14" fillId="4" borderId="151" xfId="2" applyFont="1" applyFill="1" applyBorder="1" applyAlignment="1" applyProtection="1">
      <alignment horizontal="centerContinuous"/>
    </xf>
    <xf numFmtId="0" fontId="14" fillId="4" borderId="152" xfId="2" applyFont="1" applyFill="1" applyBorder="1" applyAlignment="1" applyProtection="1">
      <alignment horizontal="centerContinuous"/>
    </xf>
    <xf numFmtId="0" fontId="11" fillId="4" borderId="17" xfId="2" applyFont="1" applyFill="1" applyBorder="1" applyAlignment="1" applyProtection="1">
      <alignment horizontal="centerContinuous"/>
    </xf>
    <xf numFmtId="0" fontId="5" fillId="4" borderId="18" xfId="2" applyFont="1" applyFill="1" applyBorder="1" applyAlignment="1" applyProtection="1">
      <alignment horizontal="centerContinuous"/>
    </xf>
    <xf numFmtId="0" fontId="14" fillId="4" borderId="19" xfId="2" applyFont="1" applyFill="1" applyBorder="1" applyAlignment="1" applyProtection="1">
      <alignment horizontal="center"/>
    </xf>
    <xf numFmtId="0" fontId="14" fillId="4" borderId="154" xfId="2" applyFont="1" applyFill="1" applyBorder="1" applyProtection="1">
      <protection locked="0"/>
    </xf>
    <xf numFmtId="0" fontId="14" fillId="4" borderId="154" xfId="2" applyFont="1" applyFill="1" applyBorder="1" applyProtection="1"/>
    <xf numFmtId="0" fontId="14" fillId="4" borderId="155" xfId="2" applyFont="1" applyFill="1" applyBorder="1" applyProtection="1"/>
    <xf numFmtId="0" fontId="5" fillId="4" borderId="23" xfId="2" applyFont="1" applyFill="1" applyBorder="1" applyAlignment="1" applyProtection="1"/>
    <xf numFmtId="0" fontId="5" fillId="4" borderId="24" xfId="2" applyFont="1" applyFill="1" applyBorder="1" applyAlignment="1" applyProtection="1"/>
    <xf numFmtId="0" fontId="14" fillId="4" borderId="0" xfId="2" applyFont="1" applyFill="1" applyProtection="1"/>
    <xf numFmtId="49" fontId="14" fillId="4" borderId="19" xfId="2" applyNumberFormat="1" applyFont="1" applyFill="1" applyBorder="1" applyAlignment="1" applyProtection="1">
      <alignment horizontal="center" vertical="center"/>
    </xf>
    <xf numFmtId="189" fontId="14" fillId="0" borderId="16" xfId="2" applyNumberFormat="1" applyFont="1" applyFill="1" applyBorder="1" applyAlignment="1" applyProtection="1"/>
    <xf numFmtId="0" fontId="14" fillId="4" borderId="156" xfId="2" applyFont="1" applyFill="1" applyBorder="1" applyAlignment="1" applyProtection="1">
      <alignment horizontal="center"/>
    </xf>
    <xf numFmtId="0" fontId="14" fillId="4" borderId="157" xfId="2" applyFont="1" applyFill="1" applyBorder="1" applyAlignment="1" applyProtection="1">
      <alignment horizontal="centerContinuous"/>
    </xf>
    <xf numFmtId="0" fontId="14" fillId="4" borderId="158" xfId="2" applyFont="1" applyFill="1" applyBorder="1" applyAlignment="1" applyProtection="1">
      <alignment horizontal="centerContinuous"/>
    </xf>
    <xf numFmtId="0" fontId="5" fillId="4" borderId="0" xfId="2" applyNumberFormat="1" applyFont="1" applyFill="1" applyProtection="1"/>
    <xf numFmtId="0" fontId="14" fillId="4" borderId="159" xfId="2" applyFont="1" applyFill="1" applyBorder="1" applyProtection="1"/>
    <xf numFmtId="0" fontId="14" fillId="4" borderId="13" xfId="2" applyFont="1" applyFill="1" applyBorder="1" applyProtection="1"/>
    <xf numFmtId="0" fontId="14" fillId="4" borderId="15" xfId="2" applyFont="1" applyFill="1" applyBorder="1" applyProtection="1"/>
    <xf numFmtId="0" fontId="14" fillId="4" borderId="160" xfId="2" applyFont="1" applyFill="1" applyBorder="1" applyProtection="1"/>
    <xf numFmtId="0" fontId="14" fillId="4" borderId="161" xfId="2" applyFont="1" applyFill="1" applyBorder="1" applyProtection="1"/>
    <xf numFmtId="0" fontId="14" fillId="4" borderId="17" xfId="2" applyFont="1" applyFill="1" applyBorder="1" applyProtection="1"/>
    <xf numFmtId="0" fontId="14" fillId="4" borderId="0" xfId="2" applyFont="1" applyFill="1" applyBorder="1" applyProtection="1"/>
    <xf numFmtId="0" fontId="14" fillId="4" borderId="162" xfId="2" applyFont="1" applyFill="1" applyBorder="1" applyProtection="1"/>
    <xf numFmtId="0" fontId="14" fillId="4" borderId="163" xfId="2" applyFont="1" applyFill="1" applyBorder="1" applyProtection="1"/>
    <xf numFmtId="0" fontId="14" fillId="4" borderId="23" xfId="2" applyFont="1" applyFill="1" applyBorder="1" applyProtection="1"/>
    <xf numFmtId="0" fontId="14" fillId="4" borderId="53" xfId="2" applyFont="1" applyFill="1" applyBorder="1" applyProtection="1"/>
    <xf numFmtId="0" fontId="14" fillId="4" borderId="164" xfId="2" applyFont="1" applyFill="1" applyBorder="1" applyProtection="1"/>
    <xf numFmtId="49" fontId="14" fillId="4" borderId="39" xfId="2" applyNumberFormat="1" applyFont="1" applyFill="1" applyBorder="1" applyAlignment="1" applyProtection="1">
      <alignment horizontal="center" vertical="center"/>
    </xf>
    <xf numFmtId="189" fontId="14" fillId="0" borderId="39" xfId="2" applyNumberFormat="1" applyFont="1" applyFill="1" applyBorder="1" applyAlignment="1" applyProtection="1"/>
    <xf numFmtId="0" fontId="14" fillId="4" borderId="165" xfId="2" applyFont="1" applyFill="1" applyBorder="1" applyProtection="1"/>
    <xf numFmtId="0" fontId="14" fillId="4" borderId="166" xfId="2" applyFont="1" applyFill="1" applyBorder="1" applyProtection="1"/>
    <xf numFmtId="49" fontId="14" fillId="4" borderId="25" xfId="2" applyNumberFormat="1" applyFont="1" applyFill="1" applyBorder="1" applyAlignment="1" applyProtection="1">
      <alignment horizontal="center" vertical="center"/>
    </xf>
    <xf numFmtId="189" fontId="14" fillId="0" borderId="25" xfId="2" applyNumberFormat="1" applyFont="1" applyFill="1" applyBorder="1" applyAlignment="1" applyProtection="1"/>
    <xf numFmtId="0" fontId="14" fillId="4" borderId="6" xfId="2" applyFont="1" applyFill="1" applyBorder="1" applyAlignment="1" applyProtection="1"/>
    <xf numFmtId="0" fontId="14" fillId="4" borderId="61" xfId="2" applyFont="1" applyFill="1" applyBorder="1" applyAlignment="1" applyProtection="1"/>
    <xf numFmtId="189" fontId="14" fillId="0" borderId="25" xfId="2" applyNumberFormat="1" applyFont="1" applyFill="1" applyBorder="1" applyAlignment="1" applyProtection="1">
      <alignment horizontal="right"/>
    </xf>
    <xf numFmtId="0" fontId="31" fillId="0" borderId="0" xfId="8" applyFont="1" applyFill="1"/>
    <xf numFmtId="0" fontId="5" fillId="0" borderId="0" xfId="9" applyFont="1" applyFill="1">
      <alignment vertical="center"/>
    </xf>
    <xf numFmtId="49" fontId="5" fillId="0" borderId="0" xfId="10" applyNumberFormat="1" applyFont="1" applyFill="1" applyBorder="1" applyAlignment="1">
      <alignment horizontal="center"/>
    </xf>
    <xf numFmtId="0" fontId="5" fillId="0" borderId="162" xfId="10" applyFont="1" applyFill="1" applyBorder="1" applyAlignment="1">
      <alignment horizontal="center"/>
    </xf>
    <xf numFmtId="49" fontId="5" fillId="0" borderId="154" xfId="10" applyNumberFormat="1" applyFont="1" applyFill="1" applyBorder="1" applyAlignment="1">
      <alignment horizontal="center" vertical="center" wrapText="1"/>
    </xf>
    <xf numFmtId="0" fontId="5" fillId="0" borderId="155" xfId="10" applyFont="1" applyFill="1" applyBorder="1" applyAlignment="1">
      <alignment horizontal="distributed" vertical="center" wrapText="1"/>
    </xf>
    <xf numFmtId="49" fontId="5" fillId="0" borderId="174" xfId="10" applyNumberFormat="1" applyFont="1" applyFill="1" applyBorder="1" applyAlignment="1">
      <alignment horizontal="center"/>
    </xf>
    <xf numFmtId="190" fontId="5" fillId="0" borderId="167" xfId="10" applyNumberFormat="1" applyFont="1" applyFill="1" applyBorder="1"/>
    <xf numFmtId="190" fontId="5" fillId="0" borderId="168" xfId="10" applyNumberFormat="1" applyFont="1" applyFill="1" applyBorder="1"/>
    <xf numFmtId="190" fontId="5" fillId="0" borderId="169" xfId="10" applyNumberFormat="1" applyFont="1" applyFill="1" applyBorder="1"/>
    <xf numFmtId="190" fontId="5" fillId="0" borderId="170" xfId="10" applyNumberFormat="1" applyFont="1" applyFill="1" applyBorder="1"/>
    <xf numFmtId="49" fontId="5" fillId="0" borderId="175" xfId="10" applyNumberFormat="1" applyFont="1" applyFill="1" applyBorder="1" applyAlignment="1">
      <alignment horizontal="center"/>
    </xf>
    <xf numFmtId="190" fontId="5" fillId="0" borderId="176" xfId="10" applyNumberFormat="1" applyFont="1" applyFill="1" applyBorder="1"/>
    <xf numFmtId="190" fontId="5" fillId="0" borderId="177" xfId="10" applyNumberFormat="1" applyFont="1" applyFill="1" applyBorder="1"/>
    <xf numFmtId="190" fontId="5" fillId="0" borderId="178" xfId="10" applyNumberFormat="1" applyFont="1" applyFill="1" applyBorder="1"/>
    <xf numFmtId="190" fontId="5" fillId="0" borderId="179" xfId="10" applyNumberFormat="1" applyFont="1" applyFill="1" applyBorder="1"/>
    <xf numFmtId="49" fontId="5" fillId="0" borderId="180" xfId="10" applyNumberFormat="1" applyFont="1" applyFill="1" applyBorder="1" applyAlignment="1">
      <alignment horizontal="center"/>
    </xf>
    <xf numFmtId="190" fontId="5" fillId="0" borderId="181" xfId="10" applyNumberFormat="1" applyFont="1" applyFill="1" applyBorder="1"/>
    <xf numFmtId="190" fontId="5" fillId="0" borderId="182" xfId="10" applyNumberFormat="1" applyFont="1" applyFill="1" applyBorder="1"/>
    <xf numFmtId="190" fontId="5" fillId="0" borderId="77" xfId="10" applyNumberFormat="1" applyFont="1" applyFill="1" applyBorder="1"/>
    <xf numFmtId="190" fontId="5" fillId="0" borderId="183" xfId="10" applyNumberFormat="1" applyFont="1" applyFill="1" applyBorder="1"/>
    <xf numFmtId="49" fontId="5" fillId="0" borderId="184" xfId="10" applyNumberFormat="1" applyFont="1" applyFill="1" applyBorder="1" applyAlignment="1">
      <alignment horizontal="center"/>
    </xf>
    <xf numFmtId="190" fontId="5" fillId="0" borderId="185" xfId="10" applyNumberFormat="1" applyFont="1" applyFill="1" applyBorder="1"/>
    <xf numFmtId="190" fontId="5" fillId="0" borderId="186" xfId="10" applyNumberFormat="1" applyFont="1" applyFill="1" applyBorder="1"/>
    <xf numFmtId="190" fontId="5" fillId="0" borderId="73" xfId="10" applyNumberFormat="1" applyFont="1" applyFill="1" applyBorder="1"/>
    <xf numFmtId="190" fontId="5" fillId="0" borderId="187" xfId="10" applyNumberFormat="1" applyFont="1" applyFill="1" applyBorder="1"/>
    <xf numFmtId="49" fontId="5" fillId="0" borderId="188" xfId="10" applyNumberFormat="1" applyFont="1" applyFill="1" applyBorder="1" applyAlignment="1">
      <alignment horizontal="center"/>
    </xf>
    <xf numFmtId="190" fontId="5" fillId="0" borderId="189" xfId="10" applyNumberFormat="1" applyFont="1" applyFill="1" applyBorder="1"/>
    <xf numFmtId="190" fontId="5" fillId="0" borderId="19" xfId="10" applyNumberFormat="1" applyFont="1" applyFill="1" applyBorder="1"/>
    <xf numFmtId="190" fontId="5" fillId="0" borderId="17" xfId="10" applyNumberFormat="1" applyFont="1" applyFill="1" applyBorder="1"/>
    <xf numFmtId="49" fontId="5" fillId="0" borderId="191" xfId="10" applyNumberFormat="1" applyFont="1" applyFill="1" applyBorder="1" applyAlignment="1">
      <alignment horizontal="center"/>
    </xf>
    <xf numFmtId="190" fontId="5" fillId="0" borderId="192" xfId="10" applyNumberFormat="1" applyFont="1" applyFill="1" applyBorder="1"/>
    <xf numFmtId="190" fontId="5" fillId="0" borderId="193" xfId="10" applyNumberFormat="1" applyFont="1" applyFill="1" applyBorder="1"/>
    <xf numFmtId="190" fontId="5" fillId="0" borderId="194" xfId="10" applyNumberFormat="1" applyFont="1" applyFill="1" applyBorder="1"/>
    <xf numFmtId="49" fontId="5" fillId="0" borderId="195" xfId="10" applyNumberFormat="1" applyFont="1" applyFill="1" applyBorder="1" applyAlignment="1">
      <alignment horizontal="center"/>
    </xf>
    <xf numFmtId="190" fontId="5" fillId="0" borderId="153" xfId="10" applyNumberFormat="1" applyFont="1" applyFill="1" applyBorder="1"/>
    <xf numFmtId="190" fontId="5" fillId="0" borderId="196" xfId="10" applyNumberFormat="1" applyFont="1" applyFill="1" applyBorder="1"/>
    <xf numFmtId="190" fontId="5" fillId="0" borderId="197" xfId="10" applyNumberFormat="1" applyFont="1" applyFill="1" applyBorder="1"/>
    <xf numFmtId="49" fontId="5" fillId="0" borderId="198" xfId="10" applyNumberFormat="1" applyFont="1" applyFill="1" applyBorder="1" applyAlignment="1">
      <alignment horizontal="center"/>
    </xf>
    <xf numFmtId="0" fontId="9" fillId="0" borderId="0" xfId="10" applyFont="1" applyFill="1"/>
    <xf numFmtId="0" fontId="41" fillId="0" borderId="0" xfId="10" applyFont="1" applyFill="1"/>
    <xf numFmtId="191" fontId="41" fillId="0" borderId="0" xfId="1" applyNumberFormat="1" applyFont="1" applyFill="1" applyAlignment="1"/>
    <xf numFmtId="190" fontId="5" fillId="0" borderId="171" xfId="10" applyNumberFormat="1" applyFont="1" applyFill="1" applyBorder="1"/>
    <xf numFmtId="190" fontId="5" fillId="0" borderId="173" xfId="10" applyNumberFormat="1" applyFont="1" applyFill="1" applyBorder="1"/>
    <xf numFmtId="190" fontId="5" fillId="0" borderId="0" xfId="10" applyNumberFormat="1" applyFont="1" applyFill="1" applyBorder="1"/>
    <xf numFmtId="190" fontId="9" fillId="0" borderId="0" xfId="10" applyNumberFormat="1" applyFont="1" applyFill="1"/>
    <xf numFmtId="190" fontId="5" fillId="0" borderId="205" xfId="10" applyNumberFormat="1" applyFont="1" applyFill="1" applyBorder="1"/>
    <xf numFmtId="190" fontId="5" fillId="0" borderId="206" xfId="10" applyNumberFormat="1" applyFont="1" applyFill="1" applyBorder="1"/>
    <xf numFmtId="0" fontId="31" fillId="0" borderId="0" xfId="8" applyFont="1"/>
    <xf numFmtId="0" fontId="9" fillId="0" borderId="0" xfId="10" applyFont="1"/>
    <xf numFmtId="0" fontId="31" fillId="0" borderId="0" xfId="10" applyFont="1"/>
    <xf numFmtId="49" fontId="25" fillId="0" borderId="0" xfId="10" applyNumberFormat="1" applyFont="1" applyBorder="1" applyAlignment="1">
      <alignment horizontal="center"/>
    </xf>
    <xf numFmtId="0" fontId="25" fillId="0" borderId="162" xfId="10" applyFont="1" applyBorder="1" applyAlignment="1">
      <alignment horizontal="center"/>
    </xf>
    <xf numFmtId="49" fontId="25" fillId="0" borderId="154" xfId="10" applyNumberFormat="1" applyFont="1" applyBorder="1" applyAlignment="1">
      <alignment horizontal="center" vertical="center" wrapText="1"/>
    </xf>
    <xf numFmtId="0" fontId="25" fillId="0" borderId="155" xfId="10" applyFont="1" applyBorder="1" applyAlignment="1">
      <alignment horizontal="distributed" vertical="center" wrapText="1"/>
    </xf>
    <xf numFmtId="0" fontId="41" fillId="0" borderId="0" xfId="10" applyFont="1"/>
    <xf numFmtId="190" fontId="5" fillId="0" borderId="161" xfId="10" applyNumberFormat="1" applyFont="1" applyBorder="1"/>
    <xf numFmtId="190" fontId="5" fillId="0" borderId="0" xfId="10" applyNumberFormat="1" applyFont="1" applyBorder="1"/>
    <xf numFmtId="191" fontId="41" fillId="0" borderId="0" xfId="1" applyNumberFormat="1" applyFont="1" applyAlignment="1"/>
    <xf numFmtId="190" fontId="5" fillId="0" borderId="207" xfId="10" applyNumberFormat="1" applyFont="1" applyBorder="1"/>
    <xf numFmtId="190" fontId="9" fillId="0" borderId="0" xfId="10" applyNumberFormat="1" applyFont="1"/>
    <xf numFmtId="0" fontId="12" fillId="3" borderId="6" xfId="3" applyFont="1" applyFill="1" applyBorder="1" applyAlignment="1" applyProtection="1">
      <alignment horizontal="center" vertical="center" wrapText="1"/>
    </xf>
    <xf numFmtId="181" fontId="25" fillId="4" borderId="17" xfId="5" applyNumberFormat="1" applyFont="1" applyFill="1" applyBorder="1" applyAlignment="1" applyProtection="1">
      <alignment horizontal="center" vertical="center" wrapText="1"/>
    </xf>
    <xf numFmtId="0" fontId="5" fillId="4" borderId="17" xfId="0" applyFont="1" applyFill="1" applyBorder="1" applyAlignment="1" applyProtection="1"/>
    <xf numFmtId="0" fontId="5" fillId="0" borderId="15" xfId="0" applyFont="1" applyBorder="1" applyAlignment="1" applyProtection="1"/>
    <xf numFmtId="0" fontId="5" fillId="0" borderId="0" xfId="0" applyFont="1" applyAlignment="1" applyProtection="1"/>
    <xf numFmtId="0" fontId="14" fillId="0" borderId="0" xfId="0" applyFont="1" applyAlignment="1"/>
    <xf numFmtId="182" fontId="28" fillId="0" borderId="15" xfId="5" applyNumberFormat="1" applyFont="1" applyFill="1" applyBorder="1" applyAlignment="1" applyProtection="1">
      <alignment horizontal="left" vertical="center"/>
    </xf>
    <xf numFmtId="181" fontId="11" fillId="4" borderId="13" xfId="5" applyNumberFormat="1" applyFont="1" applyFill="1" applyBorder="1" applyAlignment="1" applyProtection="1">
      <alignment horizontal="right" vertical="center"/>
    </xf>
    <xf numFmtId="181" fontId="25" fillId="4" borderId="0" xfId="5" applyNumberFormat="1" applyFont="1" applyFill="1" applyBorder="1" applyAlignment="1" applyProtection="1">
      <alignment horizontal="center" vertical="center"/>
    </xf>
    <xf numFmtId="181" fontId="25" fillId="4" borderId="18" xfId="5" applyNumberFormat="1" applyFont="1" applyFill="1" applyBorder="1" applyAlignment="1" applyProtection="1">
      <alignment horizontal="center" vertical="center"/>
    </xf>
    <xf numFmtId="181" fontId="25" fillId="4" borderId="15" xfId="5" applyNumberFormat="1" applyFont="1" applyFill="1" applyBorder="1" applyAlignment="1" applyProtection="1">
      <alignment horizontal="center" vertical="center"/>
    </xf>
    <xf numFmtId="181" fontId="25" fillId="4" borderId="14" xfId="5" applyNumberFormat="1" applyFont="1" applyFill="1" applyBorder="1" applyAlignment="1" applyProtection="1">
      <alignment horizontal="center" vertical="center"/>
    </xf>
    <xf numFmtId="0" fontId="34" fillId="2" borderId="2" xfId="0" applyFont="1" applyFill="1" applyBorder="1" applyProtection="1"/>
    <xf numFmtId="0" fontId="34" fillId="2" borderId="3" xfId="0" applyFont="1" applyFill="1" applyBorder="1" applyProtection="1"/>
    <xf numFmtId="0" fontId="34" fillId="2" borderId="0" xfId="3" applyFont="1" applyFill="1" applyBorder="1" applyAlignment="1" applyProtection="1">
      <alignment vertical="center"/>
    </xf>
    <xf numFmtId="0" fontId="34" fillId="0" borderId="0" xfId="0" applyFont="1" applyAlignment="1" applyProtection="1">
      <alignment vertical="center"/>
    </xf>
    <xf numFmtId="0" fontId="5" fillId="0" borderId="0" xfId="0" applyFont="1" applyAlignment="1" applyProtection="1">
      <alignment vertical="center"/>
    </xf>
    <xf numFmtId="0" fontId="34" fillId="2" borderId="4" xfId="0" applyFont="1" applyFill="1" applyBorder="1" applyProtection="1"/>
    <xf numFmtId="0" fontId="34" fillId="2" borderId="0" xfId="0" applyFont="1" applyFill="1" applyBorder="1" applyProtection="1"/>
    <xf numFmtId="0" fontId="34" fillId="2" borderId="5" xfId="0" applyFont="1" applyFill="1" applyBorder="1" applyProtection="1"/>
    <xf numFmtId="0" fontId="34" fillId="0" borderId="0" xfId="0" applyFont="1" applyProtection="1"/>
    <xf numFmtId="0" fontId="5" fillId="0" borderId="0" xfId="0" applyFont="1" applyProtection="1"/>
    <xf numFmtId="0" fontId="34" fillId="2" borderId="4" xfId="0" applyFont="1" applyFill="1" applyBorder="1" applyAlignment="1" applyProtection="1"/>
    <xf numFmtId="0" fontId="34" fillId="2" borderId="0" xfId="0" applyFont="1" applyFill="1" applyBorder="1" applyAlignment="1" applyProtection="1"/>
    <xf numFmtId="0" fontId="34" fillId="2" borderId="12" xfId="0" applyFont="1" applyFill="1" applyBorder="1" applyAlignment="1" applyProtection="1"/>
    <xf numFmtId="0" fontId="34" fillId="0" borderId="0" xfId="0" applyFont="1" applyAlignment="1" applyProtection="1"/>
    <xf numFmtId="0" fontId="34" fillId="2" borderId="12" xfId="0" applyFont="1" applyFill="1" applyBorder="1" applyProtection="1"/>
    <xf numFmtId="0" fontId="34" fillId="2" borderId="0" xfId="0" applyFont="1" applyFill="1" applyBorder="1" applyAlignment="1" applyProtection="1">
      <alignment vertical="center"/>
    </xf>
    <xf numFmtId="0" fontId="34" fillId="2" borderId="49" xfId="0" applyFont="1" applyFill="1" applyBorder="1" applyAlignment="1"/>
    <xf numFmtId="0" fontId="34" fillId="6" borderId="62" xfId="0" applyFont="1" applyFill="1" applyBorder="1" applyProtection="1"/>
    <xf numFmtId="0" fontId="34" fillId="6" borderId="63" xfId="0" applyFont="1" applyFill="1" applyBorder="1" applyProtection="1"/>
    <xf numFmtId="0" fontId="34" fillId="6" borderId="64" xfId="0" applyFont="1" applyFill="1" applyBorder="1" applyProtection="1"/>
    <xf numFmtId="0" fontId="34" fillId="0" borderId="0" xfId="0" applyFont="1" applyAlignment="1">
      <alignment vertical="center"/>
    </xf>
    <xf numFmtId="0" fontId="34" fillId="0" borderId="0" xfId="0" applyFont="1" applyAlignment="1">
      <alignment horizontal="center" vertical="center"/>
    </xf>
    <xf numFmtId="0" fontId="34" fillId="0" borderId="13" xfId="0" applyFont="1" applyBorder="1"/>
    <xf numFmtId="0" fontId="34" fillId="0" borderId="14" xfId="0" applyFont="1" applyBorder="1"/>
    <xf numFmtId="0" fontId="34" fillId="0" borderId="18" xfId="0" applyFont="1" applyBorder="1" applyAlignment="1">
      <alignment horizontal="centerContinuous"/>
    </xf>
    <xf numFmtId="0" fontId="34" fillId="0" borderId="23" xfId="0" applyFont="1" applyBorder="1"/>
    <xf numFmtId="0" fontId="34" fillId="0" borderId="24" xfId="0" applyFont="1" applyBorder="1"/>
    <xf numFmtId="190" fontId="5" fillId="0" borderId="211" xfId="10" applyNumberFormat="1" applyFont="1" applyFill="1" applyBorder="1"/>
    <xf numFmtId="190" fontId="5" fillId="0" borderId="212" xfId="10" applyNumberFormat="1" applyFont="1" applyFill="1" applyBorder="1"/>
    <xf numFmtId="190" fontId="5" fillId="0" borderId="213" xfId="10" applyNumberFormat="1" applyFont="1" applyFill="1" applyBorder="1"/>
    <xf numFmtId="190" fontId="5" fillId="0" borderId="215" xfId="10" applyNumberFormat="1" applyFont="1" applyFill="1" applyBorder="1"/>
    <xf numFmtId="190" fontId="5" fillId="0" borderId="39" xfId="10" applyNumberFormat="1" applyFont="1" applyFill="1" applyBorder="1"/>
    <xf numFmtId="190" fontId="5" fillId="0" borderId="216" xfId="10" applyNumberFormat="1" applyFont="1" applyFill="1" applyBorder="1"/>
    <xf numFmtId="49" fontId="5" fillId="0" borderId="219" xfId="10" applyNumberFormat="1" applyFont="1" applyFill="1" applyBorder="1" applyAlignment="1">
      <alignment horizontal="center"/>
    </xf>
    <xf numFmtId="49" fontId="5" fillId="0" borderId="221" xfId="10" applyNumberFormat="1" applyFont="1" applyFill="1" applyBorder="1" applyAlignment="1">
      <alignment horizontal="center"/>
    </xf>
    <xf numFmtId="190" fontId="5" fillId="0" borderId="172" xfId="10" applyNumberFormat="1" applyFont="1" applyFill="1" applyBorder="1"/>
    <xf numFmtId="190" fontId="5" fillId="0" borderId="224" xfId="10" applyNumberFormat="1" applyFont="1" applyFill="1" applyBorder="1"/>
    <xf numFmtId="190" fontId="5" fillId="0" borderId="174" xfId="10" applyNumberFormat="1" applyFont="1" applyFill="1" applyBorder="1"/>
    <xf numFmtId="190" fontId="5" fillId="0" borderId="175" xfId="10" applyNumberFormat="1" applyFont="1" applyFill="1" applyBorder="1"/>
    <xf numFmtId="190" fontId="5" fillId="0" borderId="227" xfId="10" applyNumberFormat="1" applyFont="1" applyFill="1" applyBorder="1"/>
    <xf numFmtId="190" fontId="5" fillId="0" borderId="202" xfId="10" applyNumberFormat="1" applyFont="1" applyFill="1" applyBorder="1"/>
    <xf numFmtId="190" fontId="5" fillId="0" borderId="228" xfId="10" applyNumberFormat="1" applyFont="1" applyFill="1" applyBorder="1"/>
    <xf numFmtId="190" fontId="5" fillId="0" borderId="204" xfId="10" applyNumberFormat="1" applyFont="1" applyFill="1" applyBorder="1"/>
    <xf numFmtId="190" fontId="5" fillId="0" borderId="188" xfId="10" applyNumberFormat="1" applyFont="1" applyFill="1" applyBorder="1"/>
    <xf numFmtId="190" fontId="5" fillId="0" borderId="229" xfId="10" applyNumberFormat="1" applyFont="1" applyFill="1" applyBorder="1"/>
    <xf numFmtId="190" fontId="5" fillId="0" borderId="184" xfId="10" applyNumberFormat="1" applyFont="1" applyFill="1" applyBorder="1"/>
    <xf numFmtId="190" fontId="5" fillId="0" borderId="230" xfId="10" applyNumberFormat="1" applyFont="1" applyFill="1" applyBorder="1"/>
    <xf numFmtId="190" fontId="5" fillId="0" borderId="219" xfId="10" applyNumberFormat="1" applyFont="1" applyFill="1" applyBorder="1"/>
    <xf numFmtId="190" fontId="5" fillId="0" borderId="231" xfId="10" applyNumberFormat="1" applyFont="1" applyFill="1" applyBorder="1"/>
    <xf numFmtId="190" fontId="5" fillId="0" borderId="180" xfId="10" applyNumberFormat="1" applyFont="1" applyFill="1" applyBorder="1"/>
    <xf numFmtId="190" fontId="5" fillId="0" borderId="232" xfId="10" applyNumberFormat="1" applyFont="1" applyFill="1" applyBorder="1"/>
    <xf numFmtId="190" fontId="5" fillId="0" borderId="233" xfId="10" applyNumberFormat="1" applyFont="1" applyFill="1" applyBorder="1"/>
    <xf numFmtId="190" fontId="5" fillId="0" borderId="234" xfId="10" applyNumberFormat="1" applyFont="1" applyFill="1" applyBorder="1"/>
    <xf numFmtId="190" fontId="5" fillId="0" borderId="235" xfId="10" applyNumberFormat="1" applyFont="1" applyFill="1" applyBorder="1"/>
    <xf numFmtId="190" fontId="5" fillId="0" borderId="76" xfId="10" applyNumberFormat="1" applyFont="1" applyFill="1" applyBorder="1"/>
    <xf numFmtId="190" fontId="5" fillId="0" borderId="80" xfId="10" applyNumberFormat="1" applyFont="1" applyFill="1" applyBorder="1"/>
    <xf numFmtId="190" fontId="5" fillId="0" borderId="236" xfId="10" applyNumberFormat="1" applyFont="1" applyFill="1" applyBorder="1"/>
    <xf numFmtId="190" fontId="5" fillId="0" borderId="237" xfId="10" applyNumberFormat="1" applyFont="1" applyFill="1" applyBorder="1"/>
    <xf numFmtId="0" fontId="5" fillId="4" borderId="19" xfId="2" applyFont="1" applyFill="1" applyBorder="1" applyAlignment="1" applyProtection="1">
      <alignment horizontal="center"/>
    </xf>
    <xf numFmtId="189" fontId="14" fillId="0" borderId="238" xfId="2" applyNumberFormat="1" applyFont="1" applyFill="1" applyBorder="1" applyAlignment="1" applyProtection="1"/>
    <xf numFmtId="189" fontId="14" fillId="0" borderId="212" xfId="2" applyNumberFormat="1" applyFont="1" applyFill="1" applyBorder="1" applyAlignment="1" applyProtection="1"/>
    <xf numFmtId="182" fontId="28" fillId="0" borderId="23" xfId="5" applyNumberFormat="1" applyFont="1" applyFill="1" applyBorder="1" applyAlignment="1" applyProtection="1">
      <alignment horizontal="centerContinuous" vertical="center"/>
    </xf>
    <xf numFmtId="0" fontId="5" fillId="0" borderId="53" xfId="0" applyFont="1" applyFill="1" applyBorder="1" applyAlignment="1">
      <alignment horizontal="centerContinuous" vertical="center"/>
    </xf>
    <xf numFmtId="0" fontId="5" fillId="0" borderId="24" xfId="0" applyFont="1" applyFill="1" applyBorder="1" applyAlignment="1">
      <alignment horizontal="centerContinuous" vertical="center"/>
    </xf>
    <xf numFmtId="182" fontId="28" fillId="0" borderId="53" xfId="5" applyNumberFormat="1" applyFont="1" applyFill="1" applyBorder="1" applyAlignment="1" applyProtection="1">
      <alignment horizontal="centerContinuous" vertical="center"/>
    </xf>
    <xf numFmtId="182" fontId="28" fillId="0" borderId="24" xfId="5" applyNumberFormat="1" applyFont="1" applyFill="1" applyBorder="1" applyAlignment="1" applyProtection="1">
      <alignment horizontal="centerContinuous" vertical="center"/>
    </xf>
    <xf numFmtId="184" fontId="28" fillId="0" borderId="23" xfId="5" applyNumberFormat="1" applyFont="1" applyFill="1" applyBorder="1" applyAlignment="1" applyProtection="1">
      <alignment horizontal="centerContinuous" vertical="center"/>
    </xf>
    <xf numFmtId="178" fontId="28" fillId="0" borderId="23" xfId="5" applyNumberFormat="1" applyFont="1" applyFill="1" applyBorder="1" applyAlignment="1" applyProtection="1">
      <alignment horizontal="centerContinuous" vertical="center"/>
    </xf>
    <xf numFmtId="178" fontId="28" fillId="0" borderId="53" xfId="5" applyNumberFormat="1" applyFont="1" applyFill="1" applyBorder="1" applyAlignment="1" applyProtection="1">
      <alignment horizontal="centerContinuous" vertical="center"/>
    </xf>
    <xf numFmtId="178" fontId="28" fillId="0" borderId="24" xfId="5" applyNumberFormat="1" applyFont="1" applyFill="1" applyBorder="1" applyAlignment="1" applyProtection="1">
      <alignment horizontal="centerContinuous" vertical="center"/>
    </xf>
    <xf numFmtId="182" fontId="28" fillId="0" borderId="23" xfId="0" applyNumberFormat="1" applyFont="1" applyFill="1" applyBorder="1" applyAlignment="1" applyProtection="1">
      <alignment horizontal="centerContinuous" vertical="center"/>
    </xf>
    <xf numFmtId="185" fontId="28" fillId="0" borderId="23" xfId="0" applyNumberFormat="1" applyFont="1" applyFill="1" applyBorder="1" applyAlignment="1" applyProtection="1">
      <alignment horizontal="centerContinuous" vertical="center"/>
    </xf>
    <xf numFmtId="186" fontId="28" fillId="0" borderId="23" xfId="5" applyNumberFormat="1" applyFont="1" applyFill="1" applyBorder="1" applyAlignment="1" applyProtection="1">
      <alignment horizontal="centerContinuous" vertical="center"/>
    </xf>
    <xf numFmtId="0" fontId="28" fillId="0" borderId="53" xfId="0" applyFont="1" applyFill="1" applyBorder="1" applyAlignment="1" applyProtection="1">
      <alignment horizontal="centerContinuous"/>
    </xf>
    <xf numFmtId="0" fontId="28" fillId="0" borderId="106" xfId="0" applyFont="1" applyFill="1" applyBorder="1" applyAlignment="1" applyProtection="1">
      <alignment horizontal="centerContinuous"/>
    </xf>
    <xf numFmtId="0" fontId="28" fillId="0" borderId="24" xfId="0" applyFont="1" applyFill="1" applyBorder="1" applyAlignment="1" applyProtection="1">
      <alignment horizontal="centerContinuous"/>
    </xf>
    <xf numFmtId="0" fontId="5" fillId="0" borderId="53" xfId="0" applyFont="1" applyFill="1" applyBorder="1" applyAlignment="1">
      <alignment horizontal="centerContinuous"/>
    </xf>
    <xf numFmtId="0" fontId="5" fillId="0" borderId="24" xfId="0" applyFont="1" applyFill="1" applyBorder="1" applyAlignment="1">
      <alignment horizontal="centerContinuous"/>
    </xf>
    <xf numFmtId="182" fontId="28" fillId="0" borderId="23" xfId="0" applyNumberFormat="1" applyFont="1" applyFill="1" applyBorder="1" applyAlignment="1">
      <alignment horizontal="centerContinuous" vertical="center"/>
    </xf>
    <xf numFmtId="182" fontId="28" fillId="0" borderId="53" xfId="0" applyNumberFormat="1" applyFont="1" applyFill="1" applyBorder="1" applyAlignment="1">
      <alignment horizontal="centerContinuous" vertical="center"/>
    </xf>
    <xf numFmtId="182" fontId="28" fillId="0" borderId="24" xfId="0" applyNumberFormat="1" applyFont="1" applyFill="1" applyBorder="1" applyAlignment="1">
      <alignment horizontal="centerContinuous" vertical="center"/>
    </xf>
    <xf numFmtId="0" fontId="5" fillId="0" borderId="106" xfId="0" applyFont="1" applyFill="1" applyBorder="1" applyAlignment="1">
      <alignment horizontal="centerContinuous" vertical="center"/>
    </xf>
    <xf numFmtId="184" fontId="28" fillId="0" borderId="116" xfId="5" applyNumberFormat="1" applyFont="1" applyFill="1" applyBorder="1" applyAlignment="1" applyProtection="1">
      <alignment horizontal="centerContinuous" vertical="center"/>
    </xf>
    <xf numFmtId="186" fontId="28" fillId="0" borderId="24" xfId="5" applyNumberFormat="1" applyFont="1" applyFill="1" applyBorder="1" applyAlignment="1" applyProtection="1">
      <alignment horizontal="centerContinuous" vertical="center"/>
    </xf>
    <xf numFmtId="0" fontId="28" fillId="0" borderId="24" xfId="0" applyFont="1" applyFill="1" applyBorder="1" applyAlignment="1" applyProtection="1">
      <alignment horizontal="centerContinuous" vertical="center"/>
    </xf>
    <xf numFmtId="186" fontId="28" fillId="0" borderId="24" xfId="0" applyNumberFormat="1" applyFont="1" applyFill="1" applyBorder="1" applyAlignment="1" applyProtection="1">
      <alignment horizontal="centerContinuous" vertical="center"/>
    </xf>
    <xf numFmtId="49" fontId="16" fillId="2" borderId="0" xfId="0" applyNumberFormat="1" applyFont="1" applyFill="1" applyBorder="1" applyAlignment="1" applyProtection="1">
      <alignment vertical="center"/>
    </xf>
    <xf numFmtId="49" fontId="16" fillId="2" borderId="44" xfId="0" applyNumberFormat="1" applyFont="1" applyFill="1" applyBorder="1" applyAlignment="1" applyProtection="1">
      <alignment vertical="center"/>
    </xf>
    <xf numFmtId="49" fontId="16" fillId="2" borderId="42" xfId="0" applyNumberFormat="1" applyFont="1" applyFill="1" applyBorder="1" applyAlignment="1" applyProtection="1">
      <alignment vertical="center"/>
    </xf>
    <xf numFmtId="49" fontId="16" fillId="2" borderId="53" xfId="0" applyNumberFormat="1" applyFont="1" applyFill="1" applyBorder="1" applyAlignment="1" applyProtection="1">
      <alignment vertical="center"/>
    </xf>
    <xf numFmtId="49" fontId="14" fillId="0" borderId="18" xfId="0" applyNumberFormat="1" applyFont="1" applyBorder="1" applyAlignment="1">
      <alignment vertical="center"/>
    </xf>
    <xf numFmtId="49" fontId="14" fillId="0" borderId="115" xfId="0" applyNumberFormat="1" applyFont="1" applyBorder="1" applyAlignment="1">
      <alignment vertical="center"/>
    </xf>
    <xf numFmtId="49" fontId="14" fillId="0" borderId="147" xfId="0" applyNumberFormat="1" applyFont="1" applyBorder="1" applyAlignment="1">
      <alignment vertical="center"/>
    </xf>
    <xf numFmtId="49" fontId="14" fillId="0" borderId="24" xfId="0" applyNumberFormat="1" applyFont="1" applyBorder="1" applyAlignment="1">
      <alignment vertical="center"/>
    </xf>
    <xf numFmtId="49" fontId="14" fillId="4" borderId="0" xfId="2" applyNumberFormat="1" applyFont="1" applyFill="1" applyBorder="1" applyAlignment="1" applyProtection="1">
      <alignment vertical="center"/>
    </xf>
    <xf numFmtId="49" fontId="14" fillId="4" borderId="44" xfId="2" applyNumberFormat="1" applyFont="1" applyFill="1" applyBorder="1" applyAlignment="1" applyProtection="1">
      <alignment vertical="center"/>
    </xf>
    <xf numFmtId="49" fontId="14" fillId="4" borderId="42" xfId="2" applyNumberFormat="1" applyFont="1" applyFill="1" applyBorder="1" applyAlignment="1" applyProtection="1">
      <alignment vertical="center"/>
    </xf>
    <xf numFmtId="49" fontId="14" fillId="4" borderId="53" xfId="2" applyNumberFormat="1" applyFont="1" applyFill="1" applyBorder="1" applyAlignment="1" applyProtection="1">
      <alignment vertical="center"/>
    </xf>
    <xf numFmtId="49" fontId="5" fillId="0" borderId="208" xfId="10" applyNumberFormat="1" applyFont="1" applyFill="1" applyBorder="1"/>
    <xf numFmtId="49" fontId="5" fillId="0" borderId="209" xfId="10" applyNumberFormat="1" applyFont="1" applyFill="1" applyBorder="1"/>
    <xf numFmtId="49" fontId="5" fillId="0" borderId="209" xfId="10" applyNumberFormat="1" applyFont="1" applyFill="1" applyBorder="1" applyAlignment="1">
      <alignment horizontal="left"/>
    </xf>
    <xf numFmtId="49" fontId="5" fillId="0" borderId="209" xfId="10" quotePrefix="1" applyNumberFormat="1" applyFont="1" applyFill="1" applyBorder="1" applyAlignment="1">
      <alignment horizontal="left"/>
    </xf>
    <xf numFmtId="49" fontId="5" fillId="0" borderId="210" xfId="10" applyNumberFormat="1" applyFont="1" applyFill="1" applyBorder="1"/>
    <xf numFmtId="49" fontId="5" fillId="0" borderId="214" xfId="10" applyNumberFormat="1" applyFont="1" applyFill="1" applyBorder="1"/>
    <xf numFmtId="49" fontId="5" fillId="0" borderId="210" xfId="10" applyNumberFormat="1" applyFont="1" applyFill="1" applyBorder="1" applyAlignment="1">
      <alignment horizontal="left"/>
    </xf>
    <xf numFmtId="49" fontId="5" fillId="0" borderId="214" xfId="10" applyNumberFormat="1" applyFont="1" applyFill="1" applyBorder="1" applyAlignment="1">
      <alignment horizontal="left"/>
    </xf>
    <xf numFmtId="49" fontId="5" fillId="0" borderId="114" xfId="10" applyNumberFormat="1" applyFont="1" applyFill="1" applyBorder="1"/>
    <xf numFmtId="49" fontId="5" fillId="0" borderId="217" xfId="10" quotePrefix="1" applyNumberFormat="1" applyFont="1" applyFill="1" applyBorder="1" applyAlignment="1">
      <alignment horizontal="left"/>
    </xf>
    <xf numFmtId="49" fontId="5" fillId="0" borderId="218" xfId="10" applyNumberFormat="1" applyFont="1" applyFill="1" applyBorder="1"/>
    <xf numFmtId="49" fontId="5" fillId="0" borderId="220" xfId="10" applyNumberFormat="1" applyFont="1" applyFill="1" applyBorder="1"/>
    <xf numFmtId="49" fontId="5" fillId="0" borderId="210" xfId="10" quotePrefix="1" applyNumberFormat="1" applyFont="1" applyFill="1" applyBorder="1" applyAlignment="1">
      <alignment horizontal="left"/>
    </xf>
    <xf numFmtId="49" fontId="5" fillId="0" borderId="222" xfId="10" applyNumberFormat="1" applyFont="1" applyFill="1" applyBorder="1"/>
    <xf numFmtId="49" fontId="5" fillId="0" borderId="223" xfId="10" applyNumberFormat="1" applyFont="1" applyFill="1" applyBorder="1"/>
    <xf numFmtId="49" fontId="5" fillId="0" borderId="167" xfId="10" applyNumberFormat="1" applyFont="1" applyFill="1" applyBorder="1" applyAlignment="1">
      <alignment horizontal="center" vertical="center"/>
    </xf>
    <xf numFmtId="49" fontId="5" fillId="0" borderId="168" xfId="10" applyNumberFormat="1" applyFont="1" applyFill="1" applyBorder="1" applyAlignment="1">
      <alignment horizontal="center" vertical="center"/>
    </xf>
    <xf numFmtId="49" fontId="5" fillId="0" borderId="169" xfId="10" applyNumberFormat="1" applyFont="1" applyFill="1" applyBorder="1" applyAlignment="1">
      <alignment horizontal="center" vertical="center"/>
    </xf>
    <xf numFmtId="49" fontId="5" fillId="0" borderId="170" xfId="10" applyNumberFormat="1" applyFont="1" applyFill="1" applyBorder="1" applyAlignment="1">
      <alignment horizontal="center" vertical="center"/>
    </xf>
    <xf numFmtId="49" fontId="5" fillId="0" borderId="189" xfId="10" quotePrefix="1" applyNumberFormat="1" applyFont="1" applyFill="1" applyBorder="1" applyAlignment="1" applyProtection="1">
      <alignment horizontal="left" vertical="top" wrapText="1"/>
    </xf>
    <xf numFmtId="49" fontId="5" fillId="0" borderId="19" xfId="10" applyNumberFormat="1" applyFont="1" applyFill="1" applyBorder="1" applyAlignment="1" applyProtection="1">
      <alignment horizontal="left" vertical="top" wrapText="1"/>
    </xf>
    <xf numFmtId="49" fontId="5" fillId="0" borderId="19" xfId="10" quotePrefix="1" applyNumberFormat="1" applyFont="1" applyFill="1" applyBorder="1" applyAlignment="1" applyProtection="1">
      <alignment horizontal="left" vertical="top" wrapText="1"/>
    </xf>
    <xf numFmtId="49" fontId="5" fillId="0" borderId="17" xfId="10" applyNumberFormat="1" applyFont="1" applyFill="1" applyBorder="1" applyAlignment="1" applyProtection="1">
      <alignment horizontal="left" vertical="top" wrapText="1"/>
    </xf>
    <xf numFmtId="49" fontId="5" fillId="0" borderId="17" xfId="10" quotePrefix="1" applyNumberFormat="1" applyFont="1" applyFill="1" applyBorder="1" applyAlignment="1" applyProtection="1">
      <alignment horizontal="left" vertical="top" wrapText="1"/>
    </xf>
    <xf numFmtId="49" fontId="5" fillId="0" borderId="190" xfId="10" applyNumberFormat="1" applyFont="1" applyFill="1" applyBorder="1" applyAlignment="1" applyProtection="1">
      <alignment horizontal="left" vertical="top" wrapText="1"/>
    </xf>
    <xf numFmtId="0" fontId="43" fillId="0" borderId="0" xfId="0" applyFont="1" applyFill="1" applyAlignment="1" applyProtection="1">
      <alignment vertical="center"/>
    </xf>
    <xf numFmtId="0" fontId="44" fillId="0" borderId="0" xfId="0" applyFont="1" applyFill="1" applyAlignment="1" applyProtection="1">
      <alignment vertical="center"/>
    </xf>
    <xf numFmtId="0" fontId="44" fillId="0" borderId="0" xfId="0" applyFont="1" applyFill="1" applyProtection="1"/>
    <xf numFmtId="0" fontId="44" fillId="0" borderId="0" xfId="0" applyFont="1" applyFill="1" applyAlignment="1" applyProtection="1"/>
    <xf numFmtId="0" fontId="44" fillId="0" borderId="0" xfId="0" applyNumberFormat="1" applyFont="1" applyFill="1" applyProtection="1"/>
    <xf numFmtId="0" fontId="44" fillId="0" borderId="0" xfId="0" applyNumberFormat="1"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Fill="1" applyBorder="1" applyProtection="1"/>
    <xf numFmtId="0" fontId="15" fillId="2" borderId="0" xfId="0" applyFont="1" applyFill="1" applyBorder="1" applyAlignment="1" applyProtection="1">
      <alignment horizontal="right"/>
    </xf>
    <xf numFmtId="0" fontId="13" fillId="2" borderId="47" xfId="0" applyFont="1" applyFill="1" applyBorder="1" applyAlignment="1" applyProtection="1">
      <alignment horizontal="center" vertical="center"/>
    </xf>
    <xf numFmtId="3" fontId="14" fillId="0" borderId="153" xfId="2" applyNumberFormat="1" applyFont="1" applyFill="1" applyBorder="1" applyProtection="1"/>
    <xf numFmtId="0" fontId="14" fillId="17" borderId="238" xfId="2" applyFont="1" applyFill="1" applyBorder="1" applyAlignment="1">
      <alignment horizontal="center"/>
    </xf>
    <xf numFmtId="0" fontId="25" fillId="10" borderId="47" xfId="0" applyFont="1" applyFill="1" applyBorder="1" applyAlignment="1">
      <alignment horizontal="center" vertical="center" wrapText="1"/>
    </xf>
    <xf numFmtId="0" fontId="9" fillId="2" borderId="13" xfId="3" applyFont="1" applyFill="1" applyBorder="1" applyAlignment="1" applyProtection="1">
      <alignment horizontal="center" vertical="center"/>
    </xf>
    <xf numFmtId="0" fontId="34" fillId="2" borderId="20"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23" xfId="0" applyFont="1" applyFill="1" applyBorder="1" applyAlignment="1">
      <alignment horizontal="center" vertical="center"/>
    </xf>
    <xf numFmtId="0" fontId="34" fillId="2" borderId="38" xfId="0" applyFont="1" applyFill="1" applyBorder="1" applyAlignment="1">
      <alignment horizontal="center" vertical="center"/>
    </xf>
    <xf numFmtId="0" fontId="9" fillId="2" borderId="13" xfId="0" applyFont="1" applyFill="1" applyBorder="1" applyAlignment="1" applyProtection="1">
      <alignment horizontal="center" vertical="center"/>
    </xf>
    <xf numFmtId="0" fontId="9" fillId="4" borderId="48" xfId="0" applyFont="1" applyFill="1" applyBorder="1" applyAlignment="1" applyProtection="1">
      <alignment vertical="top" wrapText="1"/>
      <protection locked="0"/>
    </xf>
    <xf numFmtId="0" fontId="9" fillId="4" borderId="49" xfId="0" applyFont="1" applyFill="1" applyBorder="1" applyAlignment="1" applyProtection="1">
      <protection locked="0"/>
    </xf>
    <xf numFmtId="0" fontId="9" fillId="4" borderId="50" xfId="0" applyFont="1" applyFill="1" applyBorder="1" applyAlignment="1" applyProtection="1">
      <protection locked="0"/>
    </xf>
    <xf numFmtId="0" fontId="9" fillId="4" borderId="51" xfId="0" applyFont="1" applyFill="1" applyBorder="1" applyAlignment="1" applyProtection="1">
      <protection locked="0"/>
    </xf>
    <xf numFmtId="0" fontId="9" fillId="4" borderId="0" xfId="0" applyFont="1" applyFill="1" applyBorder="1" applyAlignment="1" applyProtection="1">
      <protection locked="0"/>
    </xf>
    <xf numFmtId="0" fontId="9" fillId="4" borderId="52" xfId="0" applyFont="1" applyFill="1" applyBorder="1" applyAlignment="1" applyProtection="1">
      <protection locked="0"/>
    </xf>
    <xf numFmtId="0" fontId="9" fillId="4" borderId="58" xfId="0" applyFont="1" applyFill="1" applyBorder="1" applyAlignment="1" applyProtection="1">
      <protection locked="0"/>
    </xf>
    <xf numFmtId="0" fontId="9" fillId="4" borderId="59" xfId="0" applyFont="1" applyFill="1" applyBorder="1" applyAlignment="1" applyProtection="1">
      <protection locked="0"/>
    </xf>
    <xf numFmtId="0" fontId="9" fillId="4" borderId="60" xfId="0" applyFont="1" applyFill="1" applyBorder="1" applyAlignment="1" applyProtection="1">
      <protection locked="0"/>
    </xf>
    <xf numFmtId="0" fontId="6" fillId="2" borderId="2" xfId="2" applyFont="1" applyFill="1" applyBorder="1" applyAlignment="1" applyProtection="1">
      <alignment vertical="center" wrapText="1"/>
    </xf>
    <xf numFmtId="0" fontId="34" fillId="2" borderId="2" xfId="0" applyFont="1" applyFill="1" applyBorder="1" applyAlignment="1">
      <alignment vertical="center"/>
    </xf>
    <xf numFmtId="0" fontId="12" fillId="3" borderId="6" xfId="3" applyFont="1" applyFill="1" applyBorder="1" applyAlignment="1" applyProtection="1">
      <alignment horizontal="center" vertical="center" wrapText="1"/>
    </xf>
    <xf numFmtId="0" fontId="34" fillId="3" borderId="7" xfId="0" applyFont="1" applyFill="1" applyBorder="1" applyAlignment="1">
      <alignment horizontal="center" vertical="center" wrapText="1"/>
    </xf>
    <xf numFmtId="49" fontId="13" fillId="4" borderId="8" xfId="0" applyNumberFormat="1" applyFont="1" applyFill="1" applyBorder="1" applyAlignment="1" applyProtection="1">
      <alignment vertical="center"/>
      <protection locked="0"/>
    </xf>
    <xf numFmtId="0" fontId="34" fillId="4" borderId="9" xfId="0" applyFont="1" applyFill="1" applyBorder="1" applyAlignment="1" applyProtection="1">
      <alignment vertical="center"/>
      <protection locked="0"/>
    </xf>
    <xf numFmtId="0" fontId="34" fillId="4" borderId="10" xfId="0" applyFont="1" applyFill="1" applyBorder="1" applyAlignment="1" applyProtection="1">
      <alignment vertical="center"/>
      <protection locked="0"/>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24" xfId="0" applyFont="1" applyFill="1" applyBorder="1" applyAlignment="1" applyProtection="1">
      <alignment horizontal="center" vertical="center"/>
    </xf>
    <xf numFmtId="0" fontId="34" fillId="2" borderId="15" xfId="0" applyFont="1" applyFill="1" applyBorder="1" applyAlignment="1">
      <alignment vertical="center"/>
    </xf>
    <xf numFmtId="0" fontId="34" fillId="2" borderId="14" xfId="0" applyFont="1" applyFill="1" applyBorder="1" applyAlignment="1">
      <alignment vertical="center"/>
    </xf>
    <xf numFmtId="0" fontId="9" fillId="2" borderId="16" xfId="0" applyFont="1" applyFill="1" applyBorder="1" applyAlignment="1" applyProtection="1">
      <alignment horizontal="center" vertical="center" wrapText="1"/>
    </xf>
    <xf numFmtId="0" fontId="9" fillId="2" borderId="19" xfId="0" applyFont="1" applyFill="1" applyBorder="1" applyAlignment="1" applyProtection="1"/>
    <xf numFmtId="0" fontId="9" fillId="2" borderId="19" xfId="0" applyFont="1" applyFill="1" applyBorder="1" applyAlignment="1" applyProtection="1">
      <alignment vertical="center"/>
    </xf>
    <xf numFmtId="0" fontId="9" fillId="2" borderId="16" xfId="0" applyFont="1" applyFill="1" applyBorder="1" applyAlignment="1" applyProtection="1">
      <alignment horizontal="center" vertical="center"/>
    </xf>
    <xf numFmtId="0" fontId="34" fillId="2" borderId="25" xfId="0" applyFont="1" applyFill="1" applyBorder="1" applyAlignment="1">
      <alignment horizontal="center" vertical="center"/>
    </xf>
    <xf numFmtId="38" fontId="11" fillId="4" borderId="68" xfId="1" applyFont="1" applyFill="1" applyBorder="1" applyAlignment="1" applyProtection="1">
      <alignment horizontal="left" vertical="center"/>
    </xf>
    <xf numFmtId="38" fontId="11" fillId="4" borderId="0" xfId="1" applyFont="1" applyFill="1" applyBorder="1" applyAlignment="1" applyProtection="1">
      <alignment horizontal="left" vertical="center"/>
    </xf>
    <xf numFmtId="38" fontId="11" fillId="4" borderId="69" xfId="1" applyFont="1" applyFill="1" applyBorder="1" applyAlignment="1" applyProtection="1">
      <alignment horizontal="left" vertical="center"/>
    </xf>
    <xf numFmtId="38" fontId="11" fillId="4" borderId="70" xfId="1" applyFont="1" applyFill="1" applyBorder="1" applyAlignment="1" applyProtection="1">
      <alignment horizontal="left" vertical="center"/>
    </xf>
    <xf numFmtId="38" fontId="11" fillId="4" borderId="71" xfId="1" applyFont="1" applyFill="1" applyBorder="1" applyAlignment="1" applyProtection="1">
      <alignment horizontal="left" vertical="center"/>
    </xf>
    <xf numFmtId="38" fontId="11" fillId="4" borderId="72" xfId="1" applyFont="1" applyFill="1" applyBorder="1" applyAlignment="1" applyProtection="1">
      <alignment horizontal="left" vertical="center"/>
    </xf>
    <xf numFmtId="38" fontId="14" fillId="4" borderId="65" xfId="1" applyFont="1" applyFill="1" applyBorder="1" applyAlignment="1" applyProtection="1">
      <alignment horizontal="left" vertical="center" wrapText="1"/>
    </xf>
    <xf numFmtId="38" fontId="14" fillId="0" borderId="66" xfId="1" applyFont="1" applyBorder="1" applyAlignment="1" applyProtection="1">
      <alignment vertical="center" wrapText="1"/>
    </xf>
    <xf numFmtId="38" fontId="14" fillId="0" borderId="67" xfId="1" applyFont="1" applyBorder="1" applyAlignment="1" applyProtection="1">
      <alignment vertical="center" wrapText="1"/>
    </xf>
    <xf numFmtId="38" fontId="14" fillId="0" borderId="68" xfId="1" applyFont="1" applyBorder="1" applyAlignment="1" applyProtection="1">
      <alignment vertical="center" wrapText="1"/>
    </xf>
    <xf numFmtId="38" fontId="14" fillId="0" borderId="0" xfId="1" applyFont="1" applyAlignment="1" applyProtection="1">
      <alignment vertical="center" wrapText="1"/>
    </xf>
    <xf numFmtId="38" fontId="14" fillId="0" borderId="69" xfId="1" applyFont="1" applyBorder="1" applyAlignment="1" applyProtection="1">
      <alignment vertical="center" wrapText="1"/>
    </xf>
    <xf numFmtId="38" fontId="14" fillId="0" borderId="70" xfId="1" applyFont="1" applyBorder="1" applyAlignment="1" applyProtection="1">
      <alignment vertical="center" wrapText="1"/>
    </xf>
    <xf numFmtId="38" fontId="14" fillId="0" borderId="71" xfId="1" applyFont="1" applyBorder="1" applyAlignment="1" applyProtection="1">
      <alignment vertical="center" wrapText="1"/>
    </xf>
    <xf numFmtId="38" fontId="14" fillId="0" borderId="72" xfId="1" applyFont="1" applyBorder="1" applyAlignment="1" applyProtection="1">
      <alignment vertical="center" wrapText="1"/>
    </xf>
    <xf numFmtId="38" fontId="14" fillId="4" borderId="73" xfId="1" applyFont="1" applyFill="1" applyBorder="1" applyAlignment="1" applyProtection="1">
      <alignment vertical="center"/>
      <protection locked="0"/>
    </xf>
    <xf numFmtId="38" fontId="14" fillId="4" borderId="74" xfId="1" applyFont="1" applyFill="1" applyBorder="1" applyAlignment="1" applyProtection="1">
      <alignment vertical="center"/>
      <protection locked="0"/>
    </xf>
    <xf numFmtId="38" fontId="5" fillId="0" borderId="75" xfId="1" applyFont="1" applyBorder="1" applyAlignment="1">
      <alignment vertical="center"/>
    </xf>
    <xf numFmtId="38" fontId="14" fillId="4" borderId="77" xfId="1" applyFont="1" applyFill="1" applyBorder="1" applyAlignment="1" applyProtection="1">
      <alignment vertical="center"/>
    </xf>
    <xf numFmtId="38" fontId="14" fillId="4" borderId="78" xfId="1" applyFont="1" applyFill="1" applyBorder="1" applyAlignment="1" applyProtection="1">
      <alignment vertical="center"/>
    </xf>
    <xf numFmtId="38" fontId="5" fillId="0" borderId="79" xfId="1" applyFont="1" applyBorder="1" applyAlignment="1">
      <alignment vertical="center"/>
    </xf>
    <xf numFmtId="0" fontId="14" fillId="0" borderId="47" xfId="7" applyFont="1" applyFill="1" applyBorder="1" applyAlignment="1" applyProtection="1">
      <alignment horizontal="center" vertical="center" wrapText="1"/>
    </xf>
    <xf numFmtId="0" fontId="14" fillId="0" borderId="47" xfId="0" applyFont="1" applyBorder="1" applyAlignment="1" applyProtection="1">
      <alignment vertical="center" wrapText="1"/>
    </xf>
    <xf numFmtId="0" fontId="14" fillId="4" borderId="6" xfId="7" applyFont="1" applyFill="1" applyBorder="1" applyAlignment="1" applyProtection="1">
      <alignment vertical="center" wrapText="1"/>
    </xf>
    <xf numFmtId="0" fontId="5" fillId="0" borderId="81" xfId="0" applyFont="1" applyBorder="1" applyAlignment="1">
      <alignment vertical="center" wrapText="1"/>
    </xf>
    <xf numFmtId="0" fontId="5" fillId="0" borderId="61" xfId="0" applyFont="1" applyBorder="1" applyAlignment="1">
      <alignment vertical="center" wrapText="1"/>
    </xf>
    <xf numFmtId="0" fontId="14" fillId="0" borderId="6" xfId="0" applyFont="1" applyBorder="1" applyAlignment="1" applyProtection="1">
      <alignment vertical="center" wrapText="1"/>
    </xf>
    <xf numFmtId="181" fontId="14" fillId="4" borderId="6" xfId="5" applyNumberFormat="1" applyFont="1" applyFill="1" applyBorder="1" applyAlignment="1" applyProtection="1">
      <alignment vertical="center" wrapText="1"/>
    </xf>
    <xf numFmtId="181" fontId="14" fillId="4" borderId="81" xfId="5" applyNumberFormat="1" applyFont="1" applyFill="1" applyBorder="1" applyAlignment="1" applyProtection="1">
      <alignment vertical="center" wrapText="1"/>
    </xf>
    <xf numFmtId="181" fontId="14" fillId="4" borderId="61" xfId="5" applyNumberFormat="1" applyFont="1" applyFill="1" applyBorder="1" applyAlignment="1" applyProtection="1">
      <alignment vertical="center" wrapText="1"/>
    </xf>
    <xf numFmtId="0" fontId="14" fillId="0" borderId="6" xfId="7" applyFont="1" applyFill="1" applyBorder="1" applyAlignment="1" applyProtection="1">
      <alignment horizontal="center" vertical="center" wrapText="1"/>
    </xf>
    <xf numFmtId="0" fontId="14" fillId="4" borderId="47" xfId="7" applyFont="1" applyFill="1" applyBorder="1" applyAlignment="1" applyProtection="1">
      <alignment horizontal="center" vertical="center" wrapText="1"/>
    </xf>
    <xf numFmtId="0" fontId="14" fillId="4" borderId="6" xfId="7" applyFont="1" applyFill="1" applyBorder="1" applyAlignment="1" applyProtection="1">
      <alignment horizontal="center" vertical="center" wrapText="1"/>
    </xf>
    <xf numFmtId="0" fontId="5" fillId="0" borderId="81" xfId="0" applyFont="1" applyBorder="1" applyAlignment="1">
      <alignment wrapText="1"/>
    </xf>
    <xf numFmtId="0" fontId="5" fillId="0" borderId="61" xfId="0" applyFont="1" applyBorder="1" applyAlignment="1">
      <alignment wrapText="1"/>
    </xf>
    <xf numFmtId="0" fontId="5" fillId="0" borderId="6" xfId="0" applyFont="1" applyBorder="1" applyAlignment="1" applyProtection="1">
      <alignment horizontal="center" wrapText="1"/>
    </xf>
    <xf numFmtId="181" fontId="25" fillId="4" borderId="13" xfId="5" applyNumberFormat="1" applyFont="1" applyFill="1" applyBorder="1" applyAlignment="1" applyProtection="1">
      <alignment horizontal="center" vertical="center"/>
    </xf>
    <xf numFmtId="0" fontId="5" fillId="4" borderId="15" xfId="0" applyFont="1" applyFill="1" applyBorder="1" applyAlignment="1" applyProtection="1"/>
    <xf numFmtId="0" fontId="5" fillId="4" borderId="14" xfId="0" applyFont="1" applyFill="1" applyBorder="1" applyAlignment="1" applyProtection="1"/>
    <xf numFmtId="0" fontId="5" fillId="4" borderId="17" xfId="0" applyFont="1" applyFill="1" applyBorder="1" applyAlignment="1" applyProtection="1"/>
    <xf numFmtId="0" fontId="5" fillId="4" borderId="0" xfId="0" applyFont="1" applyFill="1" applyBorder="1" applyAlignment="1" applyProtection="1"/>
    <xf numFmtId="0" fontId="5" fillId="4" borderId="18" xfId="0" applyFont="1" applyFill="1" applyBorder="1" applyAlignment="1" applyProtection="1"/>
    <xf numFmtId="181" fontId="5" fillId="4" borderId="13" xfId="5" applyNumberFormat="1" applyFont="1" applyFill="1" applyBorder="1" applyAlignment="1" applyProtection="1">
      <alignment horizontal="center" vertical="center" wrapText="1"/>
    </xf>
    <xf numFmtId="0" fontId="5" fillId="0" borderId="15" xfId="0" applyFont="1" applyBorder="1" applyAlignment="1" applyProtection="1"/>
    <xf numFmtId="0" fontId="5" fillId="0" borderId="104" xfId="0" applyFont="1" applyBorder="1" applyAlignment="1" applyProtection="1"/>
    <xf numFmtId="0" fontId="5" fillId="0" borderId="17" xfId="0" applyFont="1" applyBorder="1" applyAlignment="1" applyProtection="1"/>
    <xf numFmtId="0" fontId="5" fillId="0" borderId="0" xfId="0" applyFont="1" applyAlignment="1" applyProtection="1"/>
    <xf numFmtId="0" fontId="5" fillId="0" borderId="0" xfId="0" applyFont="1" applyBorder="1" applyAlignment="1" applyProtection="1"/>
    <xf numFmtId="0" fontId="5" fillId="0" borderId="124" xfId="0" applyFont="1" applyBorder="1" applyAlignment="1" applyProtection="1"/>
    <xf numFmtId="181" fontId="25" fillId="4" borderId="105" xfId="5" applyNumberFormat="1" applyFont="1" applyFill="1" applyBorder="1" applyAlignment="1" applyProtection="1">
      <alignment horizontal="center" vertical="center" textRotation="255" wrapText="1"/>
    </xf>
    <xf numFmtId="0" fontId="5" fillId="0" borderId="125" xfId="0" applyFont="1" applyBorder="1" applyAlignment="1" applyProtection="1">
      <alignment horizontal="center" vertical="center"/>
    </xf>
    <xf numFmtId="0" fontId="5" fillId="0" borderId="107" xfId="0" applyFont="1" applyBorder="1" applyAlignment="1" applyProtection="1">
      <alignment horizontal="center" vertical="center"/>
    </xf>
    <xf numFmtId="181" fontId="25" fillId="4" borderId="13" xfId="5" applyNumberFormat="1" applyFont="1" applyFill="1" applyBorder="1" applyAlignment="1" applyProtection="1">
      <alignment horizontal="center" vertical="center" wrapText="1"/>
    </xf>
    <xf numFmtId="181" fontId="25" fillId="4" borderId="14" xfId="5" applyNumberFormat="1" applyFont="1" applyFill="1" applyBorder="1" applyAlignment="1" applyProtection="1">
      <alignment horizontal="center" vertical="center" wrapText="1"/>
    </xf>
    <xf numFmtId="181" fontId="25" fillId="4" borderId="17" xfId="5" applyNumberFormat="1" applyFont="1" applyFill="1" applyBorder="1" applyAlignment="1" applyProtection="1">
      <alignment horizontal="center" vertical="center" wrapText="1"/>
    </xf>
    <xf numFmtId="181" fontId="25" fillId="4" borderId="18" xfId="5" applyNumberFormat="1" applyFont="1" applyFill="1" applyBorder="1" applyAlignment="1" applyProtection="1">
      <alignment horizontal="center" vertical="center" wrapText="1"/>
    </xf>
    <xf numFmtId="181" fontId="25" fillId="4" borderId="114" xfId="5" applyNumberFormat="1" applyFont="1" applyFill="1" applyBorder="1" applyAlignment="1" applyProtection="1">
      <alignment horizontal="center" vertical="center" wrapText="1"/>
    </xf>
    <xf numFmtId="0" fontId="5" fillId="4" borderId="44" xfId="0" applyFont="1" applyFill="1" applyBorder="1" applyAlignment="1" applyProtection="1"/>
    <xf numFmtId="0" fontId="5" fillId="0" borderId="115" xfId="0" applyFont="1" applyBorder="1" applyAlignment="1"/>
    <xf numFmtId="181" fontId="25" fillId="4" borderId="13" xfId="5" applyNumberFormat="1" applyFont="1" applyFill="1" applyBorder="1" applyAlignment="1" applyProtection="1">
      <alignment horizontal="left" vertical="center" wrapText="1"/>
    </xf>
    <xf numFmtId="0" fontId="5" fillId="0" borderId="14" xfId="0" applyFont="1" applyBorder="1" applyAlignment="1"/>
    <xf numFmtId="0" fontId="5" fillId="4" borderId="14" xfId="0" applyFont="1" applyFill="1" applyBorder="1" applyAlignment="1" applyProtection="1">
      <alignment horizontal="center" vertical="center" wrapText="1"/>
    </xf>
    <xf numFmtId="0" fontId="5" fillId="4" borderId="17"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xf>
    <xf numFmtId="0" fontId="5" fillId="0" borderId="14" xfId="0" applyFont="1" applyBorder="1" applyAlignment="1" applyProtection="1"/>
    <xf numFmtId="0" fontId="5" fillId="0" borderId="18" xfId="0" applyFont="1" applyBorder="1" applyAlignment="1" applyProtection="1"/>
    <xf numFmtId="181" fontId="25" fillId="4" borderId="114" xfId="5" applyNumberFormat="1" applyFont="1" applyFill="1" applyBorder="1" applyAlignment="1" applyProtection="1">
      <alignment horizontal="center" vertical="center" shrinkToFit="1"/>
    </xf>
    <xf numFmtId="0" fontId="5" fillId="4" borderId="115" xfId="0" applyFont="1" applyFill="1" applyBorder="1" applyAlignment="1" applyProtection="1"/>
    <xf numFmtId="181" fontId="11" fillId="4" borderId="17" xfId="5" applyNumberFormat="1" applyFont="1" applyFill="1" applyBorder="1" applyAlignment="1" applyProtection="1">
      <alignment horizontal="center" vertical="center"/>
    </xf>
    <xf numFmtId="181" fontId="25" fillId="4" borderId="0" xfId="5" applyNumberFormat="1" applyFont="1" applyFill="1" applyBorder="1" applyAlignment="1" applyProtection="1">
      <alignment horizontal="center" vertical="center"/>
    </xf>
    <xf numFmtId="181" fontId="25" fillId="4" borderId="18" xfId="5" applyNumberFormat="1" applyFont="1" applyFill="1" applyBorder="1" applyAlignment="1" applyProtection="1">
      <alignment horizontal="center" vertical="center"/>
    </xf>
    <xf numFmtId="0" fontId="5" fillId="0" borderId="15" xfId="0" applyFont="1" applyBorder="1" applyAlignment="1"/>
    <xf numFmtId="0" fontId="5" fillId="0" borderId="104" xfId="0" applyFont="1" applyBorder="1" applyAlignment="1"/>
    <xf numFmtId="0" fontId="5" fillId="0" borderId="107" xfId="0" applyFont="1" applyBorder="1" applyAlignment="1"/>
    <xf numFmtId="184" fontId="28" fillId="4" borderId="0" xfId="5" applyNumberFormat="1" applyFont="1" applyFill="1" applyBorder="1" applyAlignment="1" applyProtection="1">
      <alignment horizontal="center" vertical="center"/>
    </xf>
    <xf numFmtId="0" fontId="5" fillId="0" borderId="0" xfId="0" applyFont="1" applyBorder="1" applyAlignment="1">
      <alignment horizontal="center" vertical="center"/>
    </xf>
    <xf numFmtId="182" fontId="28" fillId="4" borderId="0" xfId="0" applyNumberFormat="1" applyFont="1" applyFill="1" applyBorder="1" applyAlignment="1" applyProtection="1">
      <alignment horizontal="center" vertical="center"/>
    </xf>
    <xf numFmtId="182" fontId="5" fillId="0" borderId="0" xfId="0" applyNumberFormat="1" applyFont="1" applyBorder="1" applyAlignment="1">
      <alignment horizontal="center" vertical="center"/>
    </xf>
    <xf numFmtId="181" fontId="14" fillId="4" borderId="0" xfId="5" applyNumberFormat="1" applyFont="1" applyFill="1" applyAlignment="1" applyProtection="1">
      <alignment horizontal="right" vertical="center" wrapText="1"/>
    </xf>
    <xf numFmtId="0" fontId="14" fillId="0" borderId="0" xfId="0" applyFont="1" applyAlignment="1"/>
    <xf numFmtId="0" fontId="14" fillId="0" borderId="108" xfId="0" applyFont="1" applyBorder="1" applyAlignment="1"/>
    <xf numFmtId="181" fontId="14" fillId="4" borderId="13" xfId="5" applyNumberFormat="1" applyFont="1" applyFill="1" applyBorder="1" applyAlignment="1" applyProtection="1">
      <alignment horizontal="center" vertical="center"/>
    </xf>
    <xf numFmtId="0" fontId="14" fillId="0" borderId="15" xfId="0" applyFont="1" applyBorder="1" applyAlignment="1"/>
    <xf numFmtId="0" fontId="14" fillId="0" borderId="14" xfId="0" applyFont="1" applyBorder="1" applyAlignment="1"/>
    <xf numFmtId="0" fontId="14" fillId="4" borderId="13" xfId="0" applyFont="1" applyFill="1" applyBorder="1" applyAlignment="1" applyProtection="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181" fontId="5" fillId="4" borderId="13" xfId="5" applyNumberFormat="1" applyFont="1" applyFill="1" applyBorder="1" applyAlignment="1" applyProtection="1">
      <alignment horizontal="center" vertical="center"/>
    </xf>
    <xf numFmtId="181" fontId="14" fillId="4" borderId="13" xfId="5" applyNumberFormat="1" applyFont="1" applyFill="1" applyBorder="1" applyAlignment="1" applyProtection="1">
      <alignment horizontal="center" vertical="center" wrapText="1"/>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81" fontId="14" fillId="4" borderId="13" xfId="5" applyNumberFormat="1" applyFont="1" applyFill="1" applyBorder="1" applyAlignment="1" applyProtection="1">
      <alignment horizontal="left" vertical="center" wrapText="1"/>
    </xf>
    <xf numFmtId="0" fontId="14" fillId="4" borderId="15" xfId="0" applyFont="1" applyFill="1" applyBorder="1" applyAlignment="1" applyProtection="1"/>
    <xf numFmtId="0" fontId="14" fillId="4" borderId="14" xfId="0" applyFont="1" applyFill="1" applyBorder="1" applyAlignment="1" applyProtection="1"/>
    <xf numFmtId="0" fontId="25" fillId="4" borderId="14" xfId="0" applyFont="1" applyFill="1" applyBorder="1" applyAlignment="1" applyProtection="1">
      <alignment horizontal="center" vertical="center" wrapText="1"/>
    </xf>
    <xf numFmtId="0" fontId="25" fillId="4" borderId="17" xfId="0" applyFont="1" applyFill="1" applyBorder="1" applyAlignment="1" applyProtection="1">
      <alignment horizontal="center" vertical="center" wrapText="1"/>
    </xf>
    <xf numFmtId="0" fontId="25" fillId="4" borderId="18" xfId="0" applyFont="1" applyFill="1" applyBorder="1" applyAlignment="1" applyProtection="1">
      <alignment horizontal="center" vertical="center" wrapText="1"/>
    </xf>
    <xf numFmtId="0" fontId="14" fillId="4" borderId="15" xfId="0" applyFont="1" applyFill="1" applyBorder="1" applyAlignment="1">
      <alignment horizontal="center" vertical="center"/>
    </xf>
    <xf numFmtId="0" fontId="14" fillId="4" borderId="14" xfId="0" applyFont="1" applyFill="1" applyBorder="1" applyAlignment="1">
      <alignment horizontal="center" vertical="center"/>
    </xf>
    <xf numFmtId="0" fontId="25" fillId="4" borderId="95" xfId="0" applyFont="1" applyFill="1" applyBorder="1" applyAlignment="1">
      <alignment horizontal="right" vertical="top" wrapText="1"/>
    </xf>
    <xf numFmtId="0" fontId="25" fillId="0" borderId="95" xfId="0" applyFont="1" applyBorder="1" applyAlignment="1">
      <alignment vertical="top"/>
    </xf>
    <xf numFmtId="182" fontId="28" fillId="0" borderId="15" xfId="5" applyNumberFormat="1" applyFont="1" applyFill="1" applyBorder="1" applyAlignment="1" applyProtection="1">
      <alignment horizontal="left" vertical="center"/>
    </xf>
    <xf numFmtId="0" fontId="5" fillId="0" borderId="15" xfId="0" applyFont="1" applyFill="1" applyBorder="1" applyAlignment="1">
      <alignment horizontal="left" vertical="center"/>
    </xf>
    <xf numFmtId="0" fontId="5" fillId="0" borderId="15" xfId="0" applyFont="1" applyFill="1" applyBorder="1" applyAlignment="1" applyProtection="1">
      <alignment vertical="center"/>
    </xf>
    <xf numFmtId="181" fontId="11" fillId="4" borderId="13" xfId="5" applyNumberFormat="1" applyFont="1" applyFill="1" applyBorder="1" applyAlignment="1" applyProtection="1">
      <alignment horizontal="right" vertical="center"/>
    </xf>
    <xf numFmtId="0" fontId="5" fillId="0" borderId="15" xfId="0" applyFont="1" applyBorder="1" applyAlignment="1">
      <alignment vertical="center"/>
    </xf>
    <xf numFmtId="178" fontId="28" fillId="0" borderId="15" xfId="5" applyNumberFormat="1" applyFont="1" applyFill="1" applyBorder="1" applyAlignment="1" applyProtection="1">
      <alignment horizontal="left" vertical="center"/>
    </xf>
    <xf numFmtId="0" fontId="5" fillId="0" borderId="14" xfId="0" applyFont="1" applyFill="1" applyBorder="1" applyAlignment="1">
      <alignment vertical="center"/>
    </xf>
    <xf numFmtId="0" fontId="14" fillId="7" borderId="6" xfId="4" applyFont="1" applyFill="1" applyBorder="1" applyAlignment="1" applyProtection="1">
      <alignment horizontal="center" vertical="center"/>
    </xf>
    <xf numFmtId="0" fontId="14" fillId="7" borderId="81" xfId="4" applyFont="1" applyFill="1" applyBorder="1" applyAlignment="1" applyProtection="1">
      <alignment horizontal="center" vertical="center"/>
    </xf>
    <xf numFmtId="0" fontId="14" fillId="7" borderId="61" xfId="4" applyFont="1" applyFill="1" applyBorder="1" applyAlignment="1" applyProtection="1">
      <alignment horizontal="center" vertical="center"/>
    </xf>
    <xf numFmtId="181" fontId="11" fillId="4" borderId="13" xfId="5" applyNumberFormat="1" applyFont="1" applyFill="1" applyBorder="1" applyAlignment="1" applyProtection="1">
      <alignment horizontal="center" vertical="center" wrapText="1"/>
    </xf>
    <xf numFmtId="181" fontId="11" fillId="4" borderId="13" xfId="5" applyNumberFormat="1" applyFont="1" applyFill="1" applyBorder="1" applyAlignment="1" applyProtection="1">
      <alignment horizontal="center" vertical="center"/>
    </xf>
    <xf numFmtId="181" fontId="25" fillId="4" borderId="15" xfId="5" applyNumberFormat="1" applyFont="1" applyFill="1" applyBorder="1" applyAlignment="1" applyProtection="1">
      <alignment horizontal="center" vertical="center"/>
    </xf>
    <xf numFmtId="181" fontId="25" fillId="4" borderId="14" xfId="5" applyNumberFormat="1" applyFont="1" applyFill="1" applyBorder="1" applyAlignment="1" applyProtection="1">
      <alignment horizontal="center" vertical="center"/>
    </xf>
    <xf numFmtId="0" fontId="14" fillId="19" borderId="137" xfId="0" applyFont="1" applyFill="1" applyBorder="1" applyAlignment="1">
      <alignment horizontal="center" vertical="center"/>
    </xf>
    <xf numFmtId="0" fontId="34" fillId="0" borderId="138" xfId="0" applyFont="1" applyBorder="1" applyAlignment="1">
      <alignment horizontal="center" vertical="center"/>
    </xf>
    <xf numFmtId="0" fontId="34" fillId="0" borderId="139" xfId="0" applyFont="1" applyBorder="1" applyAlignment="1">
      <alignment horizontal="center" vertical="center"/>
    </xf>
    <xf numFmtId="0" fontId="14" fillId="20" borderId="137" xfId="0" applyFont="1" applyFill="1" applyBorder="1" applyAlignment="1">
      <alignment horizontal="center" vertical="center"/>
    </xf>
    <xf numFmtId="49" fontId="5" fillId="0" borderId="199" xfId="10" applyNumberFormat="1" applyFont="1" applyFill="1" applyBorder="1" applyAlignment="1">
      <alignment horizontal="center" vertical="center"/>
    </xf>
    <xf numFmtId="0" fontId="5" fillId="0" borderId="189" xfId="10" applyFont="1" applyFill="1" applyBorder="1" applyAlignment="1">
      <alignment horizontal="center" vertical="center"/>
    </xf>
    <xf numFmtId="49" fontId="5" fillId="0" borderId="200" xfId="10" applyNumberFormat="1" applyFont="1" applyFill="1" applyBorder="1" applyAlignment="1">
      <alignment horizontal="center" vertical="center"/>
    </xf>
    <xf numFmtId="0" fontId="5" fillId="0" borderId="190" xfId="10" applyFont="1" applyFill="1" applyBorder="1" applyAlignment="1">
      <alignment horizontal="center" vertical="center"/>
    </xf>
    <xf numFmtId="49" fontId="5" fillId="0" borderId="201" xfId="10" applyNumberFormat="1" applyFont="1" applyFill="1" applyBorder="1" applyAlignment="1">
      <alignment horizontal="center" vertical="center"/>
    </xf>
    <xf numFmtId="49" fontId="5" fillId="0" borderId="225" xfId="10" applyNumberFormat="1" applyFont="1" applyFill="1" applyBorder="1" applyAlignment="1">
      <alignment horizontal="center" vertical="center"/>
    </xf>
    <xf numFmtId="49" fontId="5" fillId="0" borderId="203" xfId="10" applyNumberFormat="1" applyFont="1" applyFill="1" applyBorder="1" applyAlignment="1">
      <alignment horizontal="center" vertical="center"/>
    </xf>
    <xf numFmtId="49" fontId="5" fillId="0" borderId="226" xfId="10" applyNumberFormat="1" applyFont="1" applyFill="1" applyBorder="1" applyAlignment="1">
      <alignment horizontal="center" vertical="center"/>
    </xf>
    <xf numFmtId="0" fontId="5" fillId="0" borderId="161" xfId="10" applyFont="1" applyBorder="1" applyAlignment="1">
      <alignment horizontal="center" vertical="center"/>
    </xf>
    <xf numFmtId="0" fontId="5" fillId="0" borderId="0" xfId="10" applyFont="1" applyBorder="1" applyAlignment="1">
      <alignment horizontal="center" vertical="center"/>
    </xf>
    <xf numFmtId="49" fontId="5" fillId="0" borderId="207" xfId="10" applyNumberFormat="1" applyFont="1" applyBorder="1" applyAlignment="1">
      <alignment horizontal="center" vertical="center"/>
    </xf>
    <xf numFmtId="49" fontId="5" fillId="0" borderId="0" xfId="10" applyNumberFormat="1" applyFont="1" applyBorder="1" applyAlignment="1">
      <alignment horizontal="center" vertical="center"/>
    </xf>
  </cellXfs>
  <cellStyles count="12">
    <cellStyle name="桁区切り" xfId="1" builtinId="6"/>
    <cellStyle name="標準" xfId="0" builtinId="0"/>
    <cellStyle name="標準 2" xfId="11"/>
    <cellStyle name="標準_34部門分析（新）" xfId="4"/>
    <cellStyle name="標準_H16juyou41" xfId="2"/>
    <cellStyle name="標準_H17juyou43" xfId="9"/>
    <cellStyle name="標準_概念と利用の手引き" xfId="6"/>
    <cellStyle name="標準_熊本県（需要増加）　３２部門" xfId="3"/>
    <cellStyle name="標準_計数41" xfId="10"/>
    <cellStyle name="標準_国体県７-15分析ツール" xfId="7"/>
    <cellStyle name="標準_図１　生産フロー_34部門分析（新）" xfId="5"/>
    <cellStyle name="標準_波及効果（４１部門表）" xfId="8"/>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経済波及効果の測定結果</a:t>
            </a:r>
          </a:p>
        </c:rich>
      </c:tx>
      <c:layout>
        <c:manualLayout>
          <c:xMode val="edge"/>
          <c:yMode val="edge"/>
          <c:x val="0.38794435857805254"/>
          <c:y val="2.5252525252525252E-2"/>
        </c:manualLayout>
      </c:layout>
      <c:overlay val="0"/>
      <c:spPr>
        <a:noFill/>
        <a:ln w="25400">
          <a:noFill/>
        </a:ln>
      </c:spPr>
    </c:title>
    <c:autoTitleDeleted val="0"/>
    <c:plotArea>
      <c:layout>
        <c:manualLayout>
          <c:layoutTarget val="inner"/>
          <c:xMode val="edge"/>
          <c:yMode val="edge"/>
          <c:x val="6.8006182380216385E-2"/>
          <c:y val="0.18686960853460649"/>
          <c:w val="0.90262751159196286"/>
          <c:h val="0.65656889485132008"/>
        </c:manualLayout>
      </c:layout>
      <c:barChart>
        <c:barDir val="col"/>
        <c:grouping val="clustered"/>
        <c:varyColors val="0"/>
        <c:ser>
          <c:idx val="0"/>
          <c:order val="0"/>
          <c:tx>
            <c:strRef>
              <c:f>総括表!$B$28</c:f>
              <c:strCache>
                <c:ptCount val="1"/>
                <c:pt idx="0">
                  <c:v>生産誘発額</c:v>
                </c:pt>
              </c:strCache>
            </c:strRef>
          </c:tx>
          <c:spPr>
            <a:solidFill>
              <a:srgbClr val="FFFF99"/>
            </a:solidFill>
            <a:ln w="12700">
              <a:solidFill>
                <a:srgbClr val="000000"/>
              </a:solidFill>
              <a:prstDash val="solid"/>
            </a:ln>
          </c:spPr>
          <c:invertIfNegative val="0"/>
          <c:dLbls>
            <c:spPr>
              <a:noFill/>
              <a:ln w="25400">
                <a:noFill/>
              </a:ln>
            </c:spPr>
            <c:txPr>
              <a:bodyPr/>
              <a:lstStyle/>
              <a:p>
                <a:pPr algn="ctr" rtl="1">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総括表!$C$27:$F$27</c:f>
              <c:strCache>
                <c:ptCount val="4"/>
                <c:pt idx="0">
                  <c:v>直接効果</c:v>
                </c:pt>
                <c:pt idx="1">
                  <c:v>一次波及効果</c:v>
                </c:pt>
                <c:pt idx="2">
                  <c:v>二次波及効果</c:v>
                </c:pt>
                <c:pt idx="3">
                  <c:v>合計（総合効果）</c:v>
                </c:pt>
              </c:strCache>
            </c:strRef>
          </c:cat>
          <c:val>
            <c:numRef>
              <c:f>総括表!$C$28:$F$28</c:f>
              <c:numCache>
                <c:formatCode>#,##0.0;[Red]\-#,##0.0</c:formatCode>
                <c:ptCount val="4"/>
                <c:pt idx="0">
                  <c:v>250</c:v>
                </c:pt>
                <c:pt idx="1">
                  <c:v>87.255538225418974</c:v>
                </c:pt>
                <c:pt idx="2">
                  <c:v>46.349237950476976</c:v>
                </c:pt>
                <c:pt idx="3">
                  <c:v>383.60477617589595</c:v>
                </c:pt>
              </c:numCache>
            </c:numRef>
          </c:val>
        </c:ser>
        <c:ser>
          <c:idx val="1"/>
          <c:order val="1"/>
          <c:tx>
            <c:strRef>
              <c:f>総括表!$B$29</c:f>
              <c:strCache>
                <c:ptCount val="1"/>
                <c:pt idx="0">
                  <c:v>粗付加価値誘発額</c:v>
                </c:pt>
              </c:strCache>
            </c:strRef>
          </c:tx>
          <c:spPr>
            <a:solidFill>
              <a:srgbClr val="CCFFCC"/>
            </a:solidFill>
            <a:ln w="12700">
              <a:solidFill>
                <a:srgbClr val="000000"/>
              </a:solidFill>
              <a:prstDash val="solid"/>
            </a:ln>
          </c:spPr>
          <c:invertIfNegative val="0"/>
          <c:dLbls>
            <c:dLbl>
              <c:idx val="0"/>
              <c:layout>
                <c:manualLayout>
                  <c:x val="-1.2054830085961048E-3"/>
                  <c:y val="-2.280018028049524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01120454997221E-4"/>
                  <c:y val="3.71748985922214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616988564219274E-3"/>
                  <c:y val="-1.35783027121609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lgn="ctr" rtl="1">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総括表!$C$27:$F$27</c:f>
              <c:strCache>
                <c:ptCount val="4"/>
                <c:pt idx="0">
                  <c:v>直接効果</c:v>
                </c:pt>
                <c:pt idx="1">
                  <c:v>一次波及効果</c:v>
                </c:pt>
                <c:pt idx="2">
                  <c:v>二次波及効果</c:v>
                </c:pt>
                <c:pt idx="3">
                  <c:v>合計（総合効果）</c:v>
                </c:pt>
              </c:strCache>
            </c:strRef>
          </c:cat>
          <c:val>
            <c:numRef>
              <c:f>総括表!$C$29:$F$29</c:f>
              <c:numCache>
                <c:formatCode>#,##0.0;[Red]\-#,##0.0</c:formatCode>
                <c:ptCount val="4"/>
                <c:pt idx="0">
                  <c:v>117.19916655484876</c:v>
                </c:pt>
                <c:pt idx="1">
                  <c:v>47.154416608756442</c:v>
                </c:pt>
                <c:pt idx="2">
                  <c:v>31.261005621978804</c:v>
                </c:pt>
                <c:pt idx="3">
                  <c:v>195.614588785584</c:v>
                </c:pt>
              </c:numCache>
            </c:numRef>
          </c:val>
        </c:ser>
        <c:ser>
          <c:idx val="2"/>
          <c:order val="2"/>
          <c:tx>
            <c:strRef>
              <c:f>総括表!$B$30</c:f>
              <c:strCache>
                <c:ptCount val="1"/>
                <c:pt idx="0">
                  <c:v>雇用者所得誘発額</c:v>
                </c:pt>
              </c:strCache>
            </c:strRef>
          </c:tx>
          <c:spPr>
            <a:solidFill>
              <a:srgbClr val="FFCC99"/>
            </a:solidFill>
            <a:ln w="12700">
              <a:solidFill>
                <a:srgbClr val="000000"/>
              </a:solidFill>
              <a:prstDash val="solid"/>
            </a:ln>
          </c:spPr>
          <c:invertIfNegative val="0"/>
          <c:dLbls>
            <c:dLbl>
              <c:idx val="0"/>
              <c:layout>
                <c:manualLayout>
                  <c:x val="1.6280267903142709E-3"/>
                  <c:y val="4.683050982263580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128284389489954E-3"/>
                  <c:y val="8.026193695485033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9763008758371972E-4"/>
                  <c:y val="1.135767120019088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28284389489954E-3"/>
                  <c:y val="-2.1946499111853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lgn="ctr" rtl="1">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総括表!$C$27:$F$27</c:f>
              <c:strCache>
                <c:ptCount val="4"/>
                <c:pt idx="0">
                  <c:v>直接効果</c:v>
                </c:pt>
                <c:pt idx="1">
                  <c:v>一次波及効果</c:v>
                </c:pt>
                <c:pt idx="2">
                  <c:v>二次波及効果</c:v>
                </c:pt>
                <c:pt idx="3">
                  <c:v>合計（総合効果）</c:v>
                </c:pt>
              </c:strCache>
            </c:strRef>
          </c:cat>
          <c:val>
            <c:numRef>
              <c:f>総括表!$C$30:$F$30</c:f>
              <c:numCache>
                <c:formatCode>#,##0.0;[Red]\-#,##0.0</c:formatCode>
                <c:ptCount val="4"/>
                <c:pt idx="0">
                  <c:v>67.731195724638425</c:v>
                </c:pt>
                <c:pt idx="1">
                  <c:v>18.802817351310569</c:v>
                </c:pt>
                <c:pt idx="2">
                  <c:v>10.972208476080079</c:v>
                </c:pt>
                <c:pt idx="3">
                  <c:v>97.506221552029075</c:v>
                </c:pt>
              </c:numCache>
            </c:numRef>
          </c:val>
        </c:ser>
        <c:dLbls>
          <c:showLegendKey val="0"/>
          <c:showVal val="0"/>
          <c:showCatName val="0"/>
          <c:showSerName val="0"/>
          <c:showPercent val="0"/>
          <c:showBubbleSize val="0"/>
        </c:dLbls>
        <c:gapWidth val="100"/>
        <c:axId val="150855408"/>
        <c:axId val="150853840"/>
      </c:barChart>
      <c:catAx>
        <c:axId val="150855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0853840"/>
        <c:crosses val="autoZero"/>
        <c:auto val="1"/>
        <c:lblAlgn val="ctr"/>
        <c:lblOffset val="100"/>
        <c:tickLblSkip val="1"/>
        <c:tickMarkSkip val="1"/>
        <c:noMultiLvlLbl val="0"/>
      </c:catAx>
      <c:valAx>
        <c:axId val="150853840"/>
        <c:scaling>
          <c:orientation val="minMax"/>
        </c:scaling>
        <c:delete val="0"/>
        <c:axPos val="l"/>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50855408"/>
        <c:crosses val="autoZero"/>
        <c:crossBetween val="between"/>
      </c:valAx>
      <c:spPr>
        <a:solidFill>
          <a:srgbClr val="FFFFFF"/>
        </a:solidFill>
        <a:ln w="25400">
          <a:noFill/>
        </a:ln>
      </c:spPr>
    </c:plotArea>
    <c:legend>
      <c:legendPos val="r"/>
      <c:layout>
        <c:manualLayout>
          <c:xMode val="edge"/>
          <c:yMode val="edge"/>
          <c:x val="0.51777434312210202"/>
          <c:y val="0.18686974734218828"/>
          <c:w val="0.16383307573415762"/>
          <c:h val="0.2474758079482488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雇用創出効果の測定結果</a:t>
            </a:r>
          </a:p>
        </c:rich>
      </c:tx>
      <c:layout>
        <c:manualLayout>
          <c:xMode val="edge"/>
          <c:yMode val="edge"/>
          <c:x val="0.38366750381163833"/>
          <c:y val="2.7777777777777776E-2"/>
        </c:manualLayout>
      </c:layout>
      <c:overlay val="0"/>
      <c:spPr>
        <a:noFill/>
        <a:ln w="25400">
          <a:noFill/>
        </a:ln>
      </c:spPr>
    </c:title>
    <c:autoTitleDeleted val="0"/>
    <c:plotArea>
      <c:layout>
        <c:manualLayout>
          <c:layoutTarget val="inner"/>
          <c:xMode val="edge"/>
          <c:yMode val="edge"/>
          <c:x val="7.5500827219781644E-2"/>
          <c:y val="0.19444549937879438"/>
          <c:w val="0.89368326096884398"/>
          <c:h val="0.65000352649482696"/>
        </c:manualLayout>
      </c:layout>
      <c:barChart>
        <c:barDir val="col"/>
        <c:grouping val="clustered"/>
        <c:varyColors val="0"/>
        <c:ser>
          <c:idx val="1"/>
          <c:order val="0"/>
          <c:tx>
            <c:strRef>
              <c:f>総括表!$B$31</c:f>
              <c:strCache>
                <c:ptCount val="1"/>
                <c:pt idx="0">
                  <c:v>就業誘発者数</c:v>
                </c:pt>
              </c:strCache>
            </c:strRef>
          </c:tx>
          <c:spPr>
            <a:solidFill>
              <a:srgbClr val="CCFFCC"/>
            </a:solidFill>
            <a:ln w="12700">
              <a:solidFill>
                <a:srgbClr val="000000"/>
              </a:solidFill>
              <a:prstDash val="solid"/>
            </a:ln>
          </c:spPr>
          <c:invertIfNegative val="0"/>
          <c:dLbls>
            <c:dLbl>
              <c:idx val="0"/>
              <c:layout>
                <c:manualLayout>
                  <c:x val="1.3662174335678226E-3"/>
                  <c:y val="-6.105245652392339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459679818115643E-4"/>
                  <c:y val="9.55858183983147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lgn="ctr" rtl="1">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総括表!$C$27:$F$27</c:f>
              <c:strCache>
                <c:ptCount val="4"/>
                <c:pt idx="0">
                  <c:v>直接効果</c:v>
                </c:pt>
                <c:pt idx="1">
                  <c:v>一次波及効果</c:v>
                </c:pt>
                <c:pt idx="2">
                  <c:v>二次波及効果</c:v>
                </c:pt>
                <c:pt idx="3">
                  <c:v>合計（総合効果）</c:v>
                </c:pt>
              </c:strCache>
            </c:strRef>
          </c:cat>
          <c:val>
            <c:numRef>
              <c:f>総括表!$C$31:$F$31</c:f>
              <c:numCache>
                <c:formatCode>#,##0_);[Red]\(#,##0\)</c:formatCode>
                <c:ptCount val="4"/>
                <c:pt idx="0">
                  <c:v>1454.1448827858885</c:v>
                </c:pt>
                <c:pt idx="1">
                  <c:v>456.89229668317319</c:v>
                </c:pt>
                <c:pt idx="2">
                  <c:v>340.87826996519595</c:v>
                </c:pt>
                <c:pt idx="3">
                  <c:v>2251.9154494342579</c:v>
                </c:pt>
              </c:numCache>
            </c:numRef>
          </c:val>
        </c:ser>
        <c:ser>
          <c:idx val="2"/>
          <c:order val="1"/>
          <c:tx>
            <c:strRef>
              <c:f>総括表!$B$32</c:f>
              <c:strCache>
                <c:ptCount val="1"/>
                <c:pt idx="0">
                  <c:v>雇用誘発者数</c:v>
                </c:pt>
              </c:strCache>
            </c:strRef>
          </c:tx>
          <c:spPr>
            <a:solidFill>
              <a:srgbClr val="FFCC99"/>
            </a:solidFill>
            <a:ln w="12700">
              <a:solidFill>
                <a:srgbClr val="000000"/>
              </a:solidFill>
              <a:prstDash val="solid"/>
            </a:ln>
          </c:spPr>
          <c:invertIfNegative val="0"/>
          <c:dLbls>
            <c:dLbl>
              <c:idx val="0"/>
              <c:layout>
                <c:manualLayout>
                  <c:x val="5.4751620206631929E-3"/>
                  <c:y val="-1.092056549082188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268137178029274E-4"/>
                  <c:y val="3.029312924018818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lgn="ctr" rtl="1">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総括表!$C$27:$F$27</c:f>
              <c:strCache>
                <c:ptCount val="4"/>
                <c:pt idx="0">
                  <c:v>直接効果</c:v>
                </c:pt>
                <c:pt idx="1">
                  <c:v>一次波及効果</c:v>
                </c:pt>
                <c:pt idx="2">
                  <c:v>二次波及効果</c:v>
                </c:pt>
                <c:pt idx="3">
                  <c:v>合計（総合効果）</c:v>
                </c:pt>
              </c:strCache>
            </c:strRef>
          </c:cat>
          <c:val>
            <c:numRef>
              <c:f>総括表!$C$32:$F$32</c:f>
              <c:numCache>
                <c:formatCode>#,##0_);[Red]\(#,##0\)</c:formatCode>
                <c:ptCount val="4"/>
                <c:pt idx="0">
                  <c:v>1316.923189569774</c:v>
                </c:pt>
                <c:pt idx="1">
                  <c:v>429.78870764768999</c:v>
                </c:pt>
                <c:pt idx="2">
                  <c:v>305.60723396150331</c:v>
                </c:pt>
                <c:pt idx="3">
                  <c:v>2052.3191311789674</c:v>
                </c:pt>
              </c:numCache>
            </c:numRef>
          </c:val>
        </c:ser>
        <c:dLbls>
          <c:showLegendKey val="0"/>
          <c:showVal val="0"/>
          <c:showCatName val="0"/>
          <c:showSerName val="0"/>
          <c:showPercent val="0"/>
          <c:showBubbleSize val="0"/>
        </c:dLbls>
        <c:gapWidth val="100"/>
        <c:axId val="150854232"/>
        <c:axId val="150852272"/>
      </c:barChart>
      <c:catAx>
        <c:axId val="150854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50852272"/>
        <c:crosses val="autoZero"/>
        <c:auto val="1"/>
        <c:lblAlgn val="ctr"/>
        <c:lblOffset val="100"/>
        <c:tickLblSkip val="1"/>
        <c:tickMarkSkip val="1"/>
        <c:noMultiLvlLbl val="0"/>
      </c:catAx>
      <c:valAx>
        <c:axId val="150852272"/>
        <c:scaling>
          <c:orientation val="minMax"/>
        </c:scaling>
        <c:delete val="0"/>
        <c:axPos val="l"/>
        <c:numFmt formatCode="#,##0_);[Red]\(#,##0\)" sourceLinked="0"/>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50854232"/>
        <c:crosses val="autoZero"/>
        <c:crossBetween val="between"/>
      </c:valAx>
      <c:spPr>
        <a:solidFill>
          <a:srgbClr val="FFFFFF"/>
        </a:solidFill>
        <a:ln w="25400">
          <a:noFill/>
        </a:ln>
      </c:spPr>
    </c:plotArea>
    <c:legend>
      <c:legendPos val="r"/>
      <c:layout>
        <c:manualLayout>
          <c:xMode val="edge"/>
          <c:yMode val="edge"/>
          <c:x val="0.53775087050944526"/>
          <c:y val="0.23333449985418489"/>
          <c:w val="0.12943005390890083"/>
          <c:h val="0.183334499854184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xdr:row>
          <xdr:rowOff>323850</xdr:rowOff>
        </xdr:from>
        <xdr:to>
          <xdr:col>12</xdr:col>
          <xdr:colOff>447675</xdr:colOff>
          <xdr:row>3</xdr:row>
          <xdr:rowOff>76200</xdr:rowOff>
        </xdr:to>
        <xdr:sp macro="" textlink="">
          <xdr:nvSpPr>
            <xdr:cNvPr id="1025" name="ComboBox2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123825</xdr:rowOff>
        </xdr:from>
        <xdr:to>
          <xdr:col>12</xdr:col>
          <xdr:colOff>85725</xdr:colOff>
          <xdr:row>20</xdr:row>
          <xdr:rowOff>123825</xdr:rowOff>
        </xdr:to>
        <xdr:sp macro="" textlink="">
          <xdr:nvSpPr>
            <xdr:cNvPr id="1026" name="ComboBox2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12</xdr:col>
      <xdr:colOff>708025</xdr:colOff>
      <xdr:row>2</xdr:row>
      <xdr:rowOff>136525</xdr:rowOff>
    </xdr:from>
    <xdr:to>
      <xdr:col>15</xdr:col>
      <xdr:colOff>79375</xdr:colOff>
      <xdr:row>3</xdr:row>
      <xdr:rowOff>120650</xdr:rowOff>
    </xdr:to>
    <xdr:sp macro="" textlink="">
      <xdr:nvSpPr>
        <xdr:cNvPr id="6" name="Text Box 16"/>
        <xdr:cNvSpPr txBox="1">
          <a:spLocks noChangeArrowheads="1"/>
        </xdr:cNvSpPr>
      </xdr:nvSpPr>
      <xdr:spPr bwMode="auto">
        <a:xfrm>
          <a:off x="13522325" y="1228725"/>
          <a:ext cx="2800350" cy="187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50" b="0" i="0" u="none" strike="noStrike" baseline="0">
              <a:solidFill>
                <a:srgbClr val="000000"/>
              </a:solidFill>
              <a:latin typeface="ＭＳ Ｐゴシック"/>
              <a:ea typeface="ＭＳ Ｐゴシック"/>
            </a:rPr>
            <a:t>プルダウンで下記のリストから選択</a:t>
          </a:r>
        </a:p>
      </xdr:txBody>
    </xdr:sp>
    <xdr:clientData/>
  </xdr:twoCellAnchor>
  <xdr:twoCellAnchor>
    <xdr:from>
      <xdr:col>12</xdr:col>
      <xdr:colOff>469900</xdr:colOff>
      <xdr:row>2</xdr:row>
      <xdr:rowOff>88900</xdr:rowOff>
    </xdr:from>
    <xdr:to>
      <xdr:col>12</xdr:col>
      <xdr:colOff>660400</xdr:colOff>
      <xdr:row>2</xdr:row>
      <xdr:rowOff>184150</xdr:rowOff>
    </xdr:to>
    <xdr:sp macro="" textlink="">
      <xdr:nvSpPr>
        <xdr:cNvPr id="7" name="Line 80"/>
        <xdr:cNvSpPr>
          <a:spLocks noChangeShapeType="1"/>
        </xdr:cNvSpPr>
      </xdr:nvSpPr>
      <xdr:spPr bwMode="auto">
        <a:xfrm flipH="1" flipV="1">
          <a:off x="13284200" y="1181100"/>
          <a:ext cx="19050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63500</xdr:colOff>
      <xdr:row>19</xdr:row>
      <xdr:rowOff>114300</xdr:rowOff>
    </xdr:from>
    <xdr:to>
      <xdr:col>12</xdr:col>
      <xdr:colOff>292100</xdr:colOff>
      <xdr:row>20</xdr:row>
      <xdr:rowOff>6350</xdr:rowOff>
    </xdr:to>
    <xdr:sp macro="" textlink="">
      <xdr:nvSpPr>
        <xdr:cNvPr id="8" name="Line 4"/>
        <xdr:cNvSpPr>
          <a:spLocks noChangeShapeType="1"/>
        </xdr:cNvSpPr>
      </xdr:nvSpPr>
      <xdr:spPr bwMode="auto">
        <a:xfrm flipH="1" flipV="1">
          <a:off x="12877800" y="4241800"/>
          <a:ext cx="228600" cy="95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377825</xdr:colOff>
      <xdr:row>19</xdr:row>
      <xdr:rowOff>63500</xdr:rowOff>
    </xdr:from>
    <xdr:to>
      <xdr:col>14</xdr:col>
      <xdr:colOff>577850</xdr:colOff>
      <xdr:row>20</xdr:row>
      <xdr:rowOff>127000</xdr:rowOff>
    </xdr:to>
    <xdr:sp macro="" textlink="">
      <xdr:nvSpPr>
        <xdr:cNvPr id="9" name="Text Box 5"/>
        <xdr:cNvSpPr txBox="1">
          <a:spLocks noChangeArrowheads="1"/>
        </xdr:cNvSpPr>
      </xdr:nvSpPr>
      <xdr:spPr bwMode="auto">
        <a:xfrm>
          <a:off x="13192125" y="4191000"/>
          <a:ext cx="2828925"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50" b="0" i="0" u="none" strike="noStrike" baseline="0">
              <a:solidFill>
                <a:srgbClr val="000000"/>
              </a:solidFill>
              <a:latin typeface="ＭＳ Ｐゴシック"/>
              <a:ea typeface="ＭＳ Ｐゴシック"/>
            </a:rPr>
            <a:t>プルダウンで下記のリストから選択</a:t>
          </a:r>
        </a:p>
      </xdr:txBody>
    </xdr:sp>
    <xdr:clientData/>
  </xdr:twoCellAnchor>
  <xdr:twoCellAnchor>
    <xdr:from>
      <xdr:col>11</xdr:col>
      <xdr:colOff>241300</xdr:colOff>
      <xdr:row>4</xdr:row>
      <xdr:rowOff>50800</xdr:rowOff>
    </xdr:from>
    <xdr:to>
      <xdr:col>11</xdr:col>
      <xdr:colOff>1050925</xdr:colOff>
      <xdr:row>5</xdr:row>
      <xdr:rowOff>98425</xdr:rowOff>
    </xdr:to>
    <xdr:sp macro="" textlink="">
      <xdr:nvSpPr>
        <xdr:cNvPr id="10" name="AutoShape 1"/>
        <xdr:cNvSpPr>
          <a:spLocks noChangeArrowheads="1"/>
        </xdr:cNvSpPr>
      </xdr:nvSpPr>
      <xdr:spPr bwMode="auto">
        <a:xfrm>
          <a:off x="11899900" y="1485900"/>
          <a:ext cx="809625" cy="225425"/>
        </a:xfrm>
        <a:prstGeom prst="upArrow">
          <a:avLst>
            <a:gd name="adj1" fmla="val 44185"/>
            <a:gd name="adj2" fmla="val 42856"/>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351693</xdr:colOff>
      <xdr:row>0</xdr:row>
      <xdr:rowOff>102577</xdr:rowOff>
    </xdr:from>
    <xdr:to>
      <xdr:col>15</xdr:col>
      <xdr:colOff>600808</xdr:colOff>
      <xdr:row>0</xdr:row>
      <xdr:rowOff>644769</xdr:rowOff>
    </xdr:to>
    <xdr:sp macro="" textlink="">
      <xdr:nvSpPr>
        <xdr:cNvPr id="12" name="テキスト ボックス 11"/>
        <xdr:cNvSpPr txBox="1"/>
      </xdr:nvSpPr>
      <xdr:spPr>
        <a:xfrm>
          <a:off x="14902962" y="102577"/>
          <a:ext cx="4147038" cy="542192"/>
        </a:xfrm>
        <a:prstGeom prst="rect">
          <a:avLst/>
        </a:prstGeom>
        <a:solidFill>
          <a:srgbClr val="0000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ja-JP" altLang="en-US" sz="1800" b="1" i="0" u="none" strike="noStrike" baseline="0" smtClean="0">
              <a:solidFill>
                <a:schemeClr val="bg1"/>
              </a:solidFill>
              <a:latin typeface="ＭＳ ゴシック" panose="020B0609070205080204" pitchFamily="49" charset="-128"/>
              <a:ea typeface="ＭＳ ゴシック" panose="020B0609070205080204" pitchFamily="49" charset="-128"/>
              <a:cs typeface="+mn-cs"/>
            </a:rPr>
            <a:t>②企業誘致による波及効果シート</a:t>
          </a:r>
          <a:endParaRPr kumimoji="1" lang="ja-JP" altLang="en-US" sz="18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76200</xdr:rowOff>
    </xdr:from>
    <xdr:to>
      <xdr:col>5</xdr:col>
      <xdr:colOff>1057275</xdr:colOff>
      <xdr:row>25</xdr:row>
      <xdr:rowOff>104775</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33</xdr:row>
      <xdr:rowOff>200025</xdr:rowOff>
    </xdr:from>
    <xdr:to>
      <xdr:col>5</xdr:col>
      <xdr:colOff>1057275</xdr:colOff>
      <xdr:row>41</xdr:row>
      <xdr:rowOff>0</xdr:rowOff>
    </xdr:to>
    <xdr:graphicFrame macro="">
      <xdr:nvGraphicFramePr>
        <xdr:cNvPr id="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7</xdr:row>
      <xdr:rowOff>19050</xdr:rowOff>
    </xdr:from>
    <xdr:to>
      <xdr:col>8</xdr:col>
      <xdr:colOff>19050</xdr:colOff>
      <xdr:row>11</xdr:row>
      <xdr:rowOff>28575</xdr:rowOff>
    </xdr:to>
    <xdr:sp macro="" textlink="">
      <xdr:nvSpPr>
        <xdr:cNvPr id="2" name="Line 1"/>
        <xdr:cNvSpPr>
          <a:spLocks noChangeShapeType="1"/>
        </xdr:cNvSpPr>
      </xdr:nvSpPr>
      <xdr:spPr bwMode="auto">
        <a:xfrm>
          <a:off x="2152650" y="1438275"/>
          <a:ext cx="0" cy="80962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7</xdr:row>
      <xdr:rowOff>28575</xdr:rowOff>
    </xdr:from>
    <xdr:to>
      <xdr:col>15</xdr:col>
      <xdr:colOff>0</xdr:colOff>
      <xdr:row>11</xdr:row>
      <xdr:rowOff>38100</xdr:rowOff>
    </xdr:to>
    <xdr:sp macro="" textlink="">
      <xdr:nvSpPr>
        <xdr:cNvPr id="3" name="Line 24"/>
        <xdr:cNvSpPr>
          <a:spLocks noChangeShapeType="1"/>
        </xdr:cNvSpPr>
      </xdr:nvSpPr>
      <xdr:spPr bwMode="auto">
        <a:xfrm>
          <a:off x="4648200" y="1447800"/>
          <a:ext cx="0" cy="80962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7</xdr:row>
      <xdr:rowOff>0</xdr:rowOff>
    </xdr:from>
    <xdr:to>
      <xdr:col>23</xdr:col>
      <xdr:colOff>0</xdr:colOff>
      <xdr:row>11</xdr:row>
      <xdr:rowOff>9525</xdr:rowOff>
    </xdr:to>
    <xdr:sp macro="" textlink="">
      <xdr:nvSpPr>
        <xdr:cNvPr id="5" name="Line 25"/>
        <xdr:cNvSpPr>
          <a:spLocks noChangeShapeType="1"/>
        </xdr:cNvSpPr>
      </xdr:nvSpPr>
      <xdr:spPr bwMode="auto">
        <a:xfrm>
          <a:off x="7543800" y="1419225"/>
          <a:ext cx="0" cy="80962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7</xdr:row>
      <xdr:rowOff>0</xdr:rowOff>
    </xdr:from>
    <xdr:to>
      <xdr:col>31</xdr:col>
      <xdr:colOff>0</xdr:colOff>
      <xdr:row>11</xdr:row>
      <xdr:rowOff>9525</xdr:rowOff>
    </xdr:to>
    <xdr:sp macro="" textlink="">
      <xdr:nvSpPr>
        <xdr:cNvPr id="7" name="Line 29"/>
        <xdr:cNvSpPr>
          <a:spLocks noChangeShapeType="1"/>
        </xdr:cNvSpPr>
      </xdr:nvSpPr>
      <xdr:spPr bwMode="auto">
        <a:xfrm>
          <a:off x="10934700" y="1419225"/>
          <a:ext cx="0" cy="80962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28575</xdr:colOff>
      <xdr:row>14</xdr:row>
      <xdr:rowOff>19050</xdr:rowOff>
    </xdr:from>
    <xdr:to>
      <xdr:col>8</xdr:col>
      <xdr:colOff>28575</xdr:colOff>
      <xdr:row>18</xdr:row>
      <xdr:rowOff>28575</xdr:rowOff>
    </xdr:to>
    <xdr:sp macro="" textlink="">
      <xdr:nvSpPr>
        <xdr:cNvPr id="8" name="Line 2"/>
        <xdr:cNvSpPr>
          <a:spLocks noChangeShapeType="1"/>
        </xdr:cNvSpPr>
      </xdr:nvSpPr>
      <xdr:spPr bwMode="auto">
        <a:xfrm flipH="1">
          <a:off x="2162175" y="2867025"/>
          <a:ext cx="0" cy="84772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47625</xdr:colOff>
      <xdr:row>15</xdr:row>
      <xdr:rowOff>95250</xdr:rowOff>
    </xdr:from>
    <xdr:to>
      <xdr:col>15</xdr:col>
      <xdr:colOff>57150</xdr:colOff>
      <xdr:row>17</xdr:row>
      <xdr:rowOff>200025</xdr:rowOff>
    </xdr:to>
    <xdr:sp macro="" textlink="">
      <xdr:nvSpPr>
        <xdr:cNvPr id="9" name="Line 3"/>
        <xdr:cNvSpPr>
          <a:spLocks noChangeShapeType="1"/>
        </xdr:cNvSpPr>
      </xdr:nvSpPr>
      <xdr:spPr bwMode="auto">
        <a:xfrm>
          <a:off x="4695825" y="3152775"/>
          <a:ext cx="9525" cy="52387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9525</xdr:colOff>
      <xdr:row>14</xdr:row>
      <xdr:rowOff>19050</xdr:rowOff>
    </xdr:from>
    <xdr:to>
      <xdr:col>20</xdr:col>
      <xdr:colOff>9525</xdr:colOff>
      <xdr:row>19</xdr:row>
      <xdr:rowOff>19050</xdr:rowOff>
    </xdr:to>
    <xdr:sp macro="" textlink="">
      <xdr:nvSpPr>
        <xdr:cNvPr id="10" name="Line 4"/>
        <xdr:cNvSpPr>
          <a:spLocks noChangeShapeType="1"/>
        </xdr:cNvSpPr>
      </xdr:nvSpPr>
      <xdr:spPr bwMode="auto">
        <a:xfrm>
          <a:off x="7000875" y="2867025"/>
          <a:ext cx="0" cy="104775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342900</xdr:colOff>
      <xdr:row>15</xdr:row>
      <xdr:rowOff>95250</xdr:rowOff>
    </xdr:from>
    <xdr:to>
      <xdr:col>29</xdr:col>
      <xdr:colOff>342900</xdr:colOff>
      <xdr:row>17</xdr:row>
      <xdr:rowOff>200025</xdr:rowOff>
    </xdr:to>
    <xdr:sp macro="" textlink="">
      <xdr:nvSpPr>
        <xdr:cNvPr id="11" name="Line 17"/>
        <xdr:cNvSpPr>
          <a:spLocks noChangeShapeType="1"/>
        </xdr:cNvSpPr>
      </xdr:nvSpPr>
      <xdr:spPr bwMode="auto">
        <a:xfrm flipH="1">
          <a:off x="10296525" y="3152775"/>
          <a:ext cx="0" cy="52387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14</xdr:row>
      <xdr:rowOff>9525</xdr:rowOff>
    </xdr:from>
    <xdr:to>
      <xdr:col>31</xdr:col>
      <xdr:colOff>123825</xdr:colOff>
      <xdr:row>15</xdr:row>
      <xdr:rowOff>104775</xdr:rowOff>
    </xdr:to>
    <xdr:sp macro="" textlink="">
      <xdr:nvSpPr>
        <xdr:cNvPr id="12" name="Freeform 30"/>
        <xdr:cNvSpPr>
          <a:spLocks/>
        </xdr:cNvSpPr>
      </xdr:nvSpPr>
      <xdr:spPr bwMode="auto">
        <a:xfrm>
          <a:off x="4705350" y="2857500"/>
          <a:ext cx="6353175" cy="304800"/>
        </a:xfrm>
        <a:custGeom>
          <a:avLst/>
          <a:gdLst>
            <a:gd name="T0" fmla="*/ 0 w 390"/>
            <a:gd name="T1" fmla="*/ 2147483647 h 22"/>
            <a:gd name="T2" fmla="*/ 2147483647 w 390"/>
            <a:gd name="T3" fmla="*/ 2147483647 h 22"/>
            <a:gd name="T4" fmla="*/ 2147483647 w 390"/>
            <a:gd name="T5" fmla="*/ 0 h 22"/>
            <a:gd name="T6" fmla="*/ 0 60000 65536"/>
            <a:gd name="T7" fmla="*/ 0 60000 65536"/>
            <a:gd name="T8" fmla="*/ 0 60000 65536"/>
          </a:gdLst>
          <a:ahLst/>
          <a:cxnLst>
            <a:cxn ang="T6">
              <a:pos x="T0" y="T1"/>
            </a:cxn>
            <a:cxn ang="T7">
              <a:pos x="T2" y="T3"/>
            </a:cxn>
            <a:cxn ang="T8">
              <a:pos x="T4" y="T5"/>
            </a:cxn>
          </a:cxnLst>
          <a:rect l="0" t="0" r="r" b="b"/>
          <a:pathLst>
            <a:path w="390" h="22">
              <a:moveTo>
                <a:pt x="0" y="22"/>
              </a:moveTo>
              <a:lnTo>
                <a:pt x="390" y="22"/>
              </a:lnTo>
              <a:lnTo>
                <a:pt x="389" y="0"/>
              </a:lnTo>
            </a:path>
          </a:pathLst>
        </a:custGeom>
        <a:noFill/>
        <a:ln w="24765" cmpd="sng">
          <a:pattFill prst="pct75">
            <a:fgClr>
              <a:srgbClr xmlns:mc="http://schemas.openxmlformats.org/markup-compatibility/2006" xmlns:a14="http://schemas.microsoft.com/office/drawing/2010/main" val="000000" mc:Ignorable="a14" a14:legacySpreadsheetColorIndex="64"/>
            </a:fgClr>
            <a:bgClr>
              <a:srgbClr val="FFFFFF"/>
            </a:bgClr>
          </a:patt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152400</xdr:colOff>
      <xdr:row>14</xdr:row>
      <xdr:rowOff>9525</xdr:rowOff>
    </xdr:from>
    <xdr:to>
      <xdr:col>32</xdr:col>
      <xdr:colOff>161925</xdr:colOff>
      <xdr:row>18</xdr:row>
      <xdr:rowOff>9525</xdr:rowOff>
    </xdr:to>
    <xdr:sp macro="" textlink="">
      <xdr:nvSpPr>
        <xdr:cNvPr id="14" name="Line 18"/>
        <xdr:cNvSpPr>
          <a:spLocks noChangeShapeType="1"/>
        </xdr:cNvSpPr>
      </xdr:nvSpPr>
      <xdr:spPr bwMode="auto">
        <a:xfrm>
          <a:off x="11582400" y="2857500"/>
          <a:ext cx="9525" cy="83820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13</xdr:row>
      <xdr:rowOff>200025</xdr:rowOff>
    </xdr:from>
    <xdr:to>
      <xdr:col>34</xdr:col>
      <xdr:colOff>123825</xdr:colOff>
      <xdr:row>26</xdr:row>
      <xdr:rowOff>104775</xdr:rowOff>
    </xdr:to>
    <xdr:sp macro="" textlink="">
      <xdr:nvSpPr>
        <xdr:cNvPr id="15" name="Freeform 32"/>
        <xdr:cNvSpPr>
          <a:spLocks/>
        </xdr:cNvSpPr>
      </xdr:nvSpPr>
      <xdr:spPr bwMode="auto">
        <a:xfrm>
          <a:off x="5429250" y="2838450"/>
          <a:ext cx="6810375" cy="2705100"/>
        </a:xfrm>
        <a:custGeom>
          <a:avLst/>
          <a:gdLst>
            <a:gd name="T0" fmla="*/ 0 w 715"/>
            <a:gd name="T1" fmla="*/ 2147483647 h 284"/>
            <a:gd name="T2" fmla="*/ 2147483647 w 715"/>
            <a:gd name="T3" fmla="*/ 2147483647 h 284"/>
            <a:gd name="T4" fmla="*/ 2147483647 w 715"/>
            <a:gd name="T5" fmla="*/ 2147483647 h 284"/>
            <a:gd name="T6" fmla="*/ 2147483647 w 715"/>
            <a:gd name="T7" fmla="*/ 2147483647 h 284"/>
            <a:gd name="T8" fmla="*/ 2147483647 w 715"/>
            <a:gd name="T9" fmla="*/ 2147483647 h 284"/>
            <a:gd name="T10" fmla="*/ 2147483647 w 715"/>
            <a:gd name="T11" fmla="*/ 2147483647 h 284"/>
            <a:gd name="T12" fmla="*/ 2147483647 w 715"/>
            <a:gd name="T13" fmla="*/ 2147483647 h 284"/>
            <a:gd name="T14" fmla="*/ 2147483647 w 715"/>
            <a:gd name="T15" fmla="*/ 2147483647 h 284"/>
            <a:gd name="T16" fmla="*/ 2147483647 w 715"/>
            <a:gd name="T17" fmla="*/ 2147483647 h 284"/>
            <a:gd name="T18" fmla="*/ 2147483647 w 715"/>
            <a:gd name="T19" fmla="*/ 2147483647 h 284"/>
            <a:gd name="T20" fmla="*/ 2147483647 w 715"/>
            <a:gd name="T21" fmla="*/ 2147483647 h 284"/>
            <a:gd name="T22" fmla="*/ 2147483647 w 715"/>
            <a:gd name="T23" fmla="*/ 2147483647 h 284"/>
            <a:gd name="T24" fmla="*/ 2147483647 w 715"/>
            <a:gd name="T25" fmla="*/ 0 h 28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715" h="284">
              <a:moveTo>
                <a:pt x="0" y="284"/>
              </a:moveTo>
              <a:lnTo>
                <a:pt x="103" y="284"/>
              </a:lnTo>
              <a:lnTo>
                <a:pt x="103" y="202"/>
              </a:lnTo>
              <a:lnTo>
                <a:pt x="379" y="200"/>
              </a:lnTo>
              <a:lnTo>
                <a:pt x="379" y="196"/>
              </a:lnTo>
              <a:lnTo>
                <a:pt x="384" y="190"/>
              </a:lnTo>
              <a:cubicBezTo>
                <a:pt x="386" y="189"/>
                <a:pt x="387" y="188"/>
                <a:pt x="389" y="188"/>
              </a:cubicBezTo>
              <a:cubicBezTo>
                <a:pt x="391" y="188"/>
                <a:pt x="395" y="188"/>
                <a:pt x="397" y="189"/>
              </a:cubicBezTo>
              <a:lnTo>
                <a:pt x="403" y="194"/>
              </a:lnTo>
              <a:lnTo>
                <a:pt x="405" y="199"/>
              </a:lnTo>
              <a:lnTo>
                <a:pt x="714" y="200"/>
              </a:lnTo>
              <a:lnTo>
                <a:pt x="715" y="23"/>
              </a:lnTo>
              <a:lnTo>
                <a:pt x="674" y="0"/>
              </a:lnTo>
            </a:path>
          </a:pathLst>
        </a:custGeom>
        <a:noFill/>
        <a:ln w="24765" cmpd="sng">
          <a:pattFill prst="pct75">
            <a:fgClr>
              <a:srgbClr xmlns:mc="http://schemas.openxmlformats.org/markup-compatibility/2006" xmlns:a14="http://schemas.microsoft.com/office/drawing/2010/main" val="000000" mc:Ignorable="a14" a14:legacySpreadsheetColorIndex="64"/>
            </a:fgClr>
            <a:bgClr>
              <a:srgbClr val="FFFFFF"/>
            </a:bgClr>
          </a:patt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21</xdr:row>
      <xdr:rowOff>0</xdr:rowOff>
    </xdr:from>
    <xdr:to>
      <xdr:col>27</xdr:col>
      <xdr:colOff>0</xdr:colOff>
      <xdr:row>24</xdr:row>
      <xdr:rowOff>0</xdr:rowOff>
    </xdr:to>
    <xdr:sp macro="" textlink="">
      <xdr:nvSpPr>
        <xdr:cNvPr id="16" name="Line 9"/>
        <xdr:cNvSpPr>
          <a:spLocks noChangeShapeType="1"/>
        </xdr:cNvSpPr>
      </xdr:nvSpPr>
      <xdr:spPr bwMode="auto">
        <a:xfrm>
          <a:off x="9163050" y="4314825"/>
          <a:ext cx="0" cy="62865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26</xdr:row>
      <xdr:rowOff>114300</xdr:rowOff>
    </xdr:from>
    <xdr:to>
      <xdr:col>16</xdr:col>
      <xdr:colOff>19050</xdr:colOff>
      <xdr:row>30</xdr:row>
      <xdr:rowOff>19050</xdr:rowOff>
    </xdr:to>
    <xdr:sp macro="" textlink="">
      <xdr:nvSpPr>
        <xdr:cNvPr id="17" name="Line 31"/>
        <xdr:cNvSpPr>
          <a:spLocks noChangeShapeType="1"/>
        </xdr:cNvSpPr>
      </xdr:nvSpPr>
      <xdr:spPr bwMode="auto">
        <a:xfrm>
          <a:off x="5438775" y="5553075"/>
          <a:ext cx="0" cy="74295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38100</xdr:colOff>
      <xdr:row>21</xdr:row>
      <xdr:rowOff>0</xdr:rowOff>
    </xdr:from>
    <xdr:to>
      <xdr:col>8</xdr:col>
      <xdr:colOff>38100</xdr:colOff>
      <xdr:row>24</xdr:row>
      <xdr:rowOff>0</xdr:rowOff>
    </xdr:to>
    <xdr:sp macro="" textlink="">
      <xdr:nvSpPr>
        <xdr:cNvPr id="18" name="Line 5"/>
        <xdr:cNvSpPr>
          <a:spLocks noChangeShapeType="1"/>
        </xdr:cNvSpPr>
      </xdr:nvSpPr>
      <xdr:spPr bwMode="auto">
        <a:xfrm>
          <a:off x="2171700" y="4314825"/>
          <a:ext cx="0" cy="62865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38100</xdr:colOff>
      <xdr:row>26</xdr:row>
      <xdr:rowOff>0</xdr:rowOff>
    </xdr:from>
    <xdr:to>
      <xdr:col>8</xdr:col>
      <xdr:colOff>38100</xdr:colOff>
      <xdr:row>30</xdr:row>
      <xdr:rowOff>9525</xdr:rowOff>
    </xdr:to>
    <xdr:sp macro="" textlink="">
      <xdr:nvSpPr>
        <xdr:cNvPr id="19" name="Line 6"/>
        <xdr:cNvSpPr>
          <a:spLocks noChangeShapeType="1"/>
        </xdr:cNvSpPr>
      </xdr:nvSpPr>
      <xdr:spPr bwMode="auto">
        <a:xfrm>
          <a:off x="2171700" y="5438775"/>
          <a:ext cx="0" cy="84772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19050</xdr:colOff>
      <xdr:row>27</xdr:row>
      <xdr:rowOff>0</xdr:rowOff>
    </xdr:from>
    <xdr:to>
      <xdr:col>27</xdr:col>
      <xdr:colOff>19050</xdr:colOff>
      <xdr:row>30</xdr:row>
      <xdr:rowOff>0</xdr:rowOff>
    </xdr:to>
    <xdr:sp macro="" textlink="">
      <xdr:nvSpPr>
        <xdr:cNvPr id="20" name="Line 10"/>
        <xdr:cNvSpPr>
          <a:spLocks noChangeShapeType="1"/>
        </xdr:cNvSpPr>
      </xdr:nvSpPr>
      <xdr:spPr bwMode="auto">
        <a:xfrm>
          <a:off x="9182100" y="5648325"/>
          <a:ext cx="0" cy="62865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33</xdr:row>
      <xdr:rowOff>0</xdr:rowOff>
    </xdr:from>
    <xdr:to>
      <xdr:col>27</xdr:col>
      <xdr:colOff>0</xdr:colOff>
      <xdr:row>36</xdr:row>
      <xdr:rowOff>0</xdr:rowOff>
    </xdr:to>
    <xdr:sp macro="" textlink="">
      <xdr:nvSpPr>
        <xdr:cNvPr id="21" name="Line 11"/>
        <xdr:cNvSpPr>
          <a:spLocks noChangeShapeType="1"/>
        </xdr:cNvSpPr>
      </xdr:nvSpPr>
      <xdr:spPr bwMode="auto">
        <a:xfrm>
          <a:off x="9163050" y="6905625"/>
          <a:ext cx="0" cy="62865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39</xdr:row>
      <xdr:rowOff>0</xdr:rowOff>
    </xdr:from>
    <xdr:to>
      <xdr:col>27</xdr:col>
      <xdr:colOff>0</xdr:colOff>
      <xdr:row>42</xdr:row>
      <xdr:rowOff>0</xdr:rowOff>
    </xdr:to>
    <xdr:sp macro="" textlink="">
      <xdr:nvSpPr>
        <xdr:cNvPr id="22" name="Line 16"/>
        <xdr:cNvSpPr>
          <a:spLocks noChangeShapeType="1"/>
        </xdr:cNvSpPr>
      </xdr:nvSpPr>
      <xdr:spPr bwMode="auto">
        <a:xfrm>
          <a:off x="9163050" y="8162925"/>
          <a:ext cx="0" cy="62865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38100</xdr:rowOff>
    </xdr:from>
    <xdr:to>
      <xdr:col>22</xdr:col>
      <xdr:colOff>0</xdr:colOff>
      <xdr:row>43</xdr:row>
      <xdr:rowOff>47625</xdr:rowOff>
    </xdr:to>
    <xdr:sp macro="" textlink="">
      <xdr:nvSpPr>
        <xdr:cNvPr id="23" name="Line 15"/>
        <xdr:cNvSpPr>
          <a:spLocks noChangeShapeType="1"/>
        </xdr:cNvSpPr>
      </xdr:nvSpPr>
      <xdr:spPr bwMode="auto">
        <a:xfrm>
          <a:off x="5629275" y="9039225"/>
          <a:ext cx="1819275" cy="952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13</xdr:col>
      <xdr:colOff>314325</xdr:colOff>
      <xdr:row>45</xdr:row>
      <xdr:rowOff>19050</xdr:rowOff>
    </xdr:from>
    <xdr:to>
      <xdr:col>13</xdr:col>
      <xdr:colOff>314325</xdr:colOff>
      <xdr:row>48</xdr:row>
      <xdr:rowOff>28575</xdr:rowOff>
    </xdr:to>
    <xdr:sp macro="" textlink="">
      <xdr:nvSpPr>
        <xdr:cNvPr id="24" name="Line 22"/>
        <xdr:cNvSpPr>
          <a:spLocks noChangeShapeType="1"/>
        </xdr:cNvSpPr>
      </xdr:nvSpPr>
      <xdr:spPr bwMode="auto">
        <a:xfrm flipH="1">
          <a:off x="3933825" y="9439275"/>
          <a:ext cx="0" cy="63817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666750</xdr:colOff>
      <xdr:row>45</xdr:row>
      <xdr:rowOff>19050</xdr:rowOff>
    </xdr:from>
    <xdr:to>
      <xdr:col>15</xdr:col>
      <xdr:colOff>666750</xdr:colOff>
      <xdr:row>48</xdr:row>
      <xdr:rowOff>28575</xdr:rowOff>
    </xdr:to>
    <xdr:sp macro="" textlink="">
      <xdr:nvSpPr>
        <xdr:cNvPr id="25" name="Line 23"/>
        <xdr:cNvSpPr>
          <a:spLocks noChangeShapeType="1"/>
        </xdr:cNvSpPr>
      </xdr:nvSpPr>
      <xdr:spPr bwMode="auto">
        <a:xfrm flipH="1">
          <a:off x="5314950" y="9439275"/>
          <a:ext cx="0" cy="63817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133350</xdr:colOff>
      <xdr:row>45</xdr:row>
      <xdr:rowOff>19050</xdr:rowOff>
    </xdr:from>
    <xdr:to>
      <xdr:col>6</xdr:col>
      <xdr:colOff>133350</xdr:colOff>
      <xdr:row>48</xdr:row>
      <xdr:rowOff>19050</xdr:rowOff>
    </xdr:to>
    <xdr:sp macro="" textlink="">
      <xdr:nvSpPr>
        <xdr:cNvPr id="26" name="Line 26"/>
        <xdr:cNvSpPr>
          <a:spLocks noChangeShapeType="1"/>
        </xdr:cNvSpPr>
      </xdr:nvSpPr>
      <xdr:spPr bwMode="auto">
        <a:xfrm>
          <a:off x="1209675" y="9439275"/>
          <a:ext cx="0" cy="62865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295275</xdr:colOff>
      <xdr:row>45</xdr:row>
      <xdr:rowOff>9525</xdr:rowOff>
    </xdr:from>
    <xdr:to>
      <xdr:col>9</xdr:col>
      <xdr:colOff>295275</xdr:colOff>
      <xdr:row>49</xdr:row>
      <xdr:rowOff>19050</xdr:rowOff>
    </xdr:to>
    <xdr:sp macro="" textlink="">
      <xdr:nvSpPr>
        <xdr:cNvPr id="27" name="Line 27"/>
        <xdr:cNvSpPr>
          <a:spLocks noChangeShapeType="1"/>
        </xdr:cNvSpPr>
      </xdr:nvSpPr>
      <xdr:spPr bwMode="auto">
        <a:xfrm>
          <a:off x="2771775" y="9429750"/>
          <a:ext cx="0" cy="84772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xdr:colOff>
      <xdr:row>33</xdr:row>
      <xdr:rowOff>142875</xdr:rowOff>
    </xdr:from>
    <xdr:to>
      <xdr:col>6</xdr:col>
      <xdr:colOff>19050</xdr:colOff>
      <xdr:row>35</xdr:row>
      <xdr:rowOff>200025</xdr:rowOff>
    </xdr:to>
    <xdr:sp macro="" textlink="">
      <xdr:nvSpPr>
        <xdr:cNvPr id="28" name="Line 7"/>
        <xdr:cNvSpPr>
          <a:spLocks noChangeShapeType="1"/>
        </xdr:cNvSpPr>
      </xdr:nvSpPr>
      <xdr:spPr bwMode="auto">
        <a:xfrm>
          <a:off x="1095375" y="7048500"/>
          <a:ext cx="0" cy="47625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47625</xdr:colOff>
      <xdr:row>33</xdr:row>
      <xdr:rowOff>171450</xdr:rowOff>
    </xdr:from>
    <xdr:to>
      <xdr:col>11</xdr:col>
      <xdr:colOff>47625</xdr:colOff>
      <xdr:row>37</xdr:row>
      <xdr:rowOff>0</xdr:rowOff>
    </xdr:to>
    <xdr:sp macro="" textlink="">
      <xdr:nvSpPr>
        <xdr:cNvPr id="29" name="Line 8"/>
        <xdr:cNvSpPr>
          <a:spLocks noChangeShapeType="1"/>
        </xdr:cNvSpPr>
      </xdr:nvSpPr>
      <xdr:spPr bwMode="auto">
        <a:xfrm>
          <a:off x="3105150" y="7077075"/>
          <a:ext cx="0" cy="66675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352425</xdr:colOff>
      <xdr:row>33</xdr:row>
      <xdr:rowOff>161925</xdr:rowOff>
    </xdr:from>
    <xdr:to>
      <xdr:col>15</xdr:col>
      <xdr:colOff>352425</xdr:colOff>
      <xdr:row>35</xdr:row>
      <xdr:rowOff>200025</xdr:rowOff>
    </xdr:to>
    <xdr:sp macro="" textlink="">
      <xdr:nvSpPr>
        <xdr:cNvPr id="30" name="Line 19"/>
        <xdr:cNvSpPr>
          <a:spLocks noChangeShapeType="1"/>
        </xdr:cNvSpPr>
      </xdr:nvSpPr>
      <xdr:spPr bwMode="auto">
        <a:xfrm flipH="1">
          <a:off x="5000625" y="7067550"/>
          <a:ext cx="0" cy="45720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390525</xdr:colOff>
      <xdr:row>33</xdr:row>
      <xdr:rowOff>152400</xdr:rowOff>
    </xdr:from>
    <xdr:to>
      <xdr:col>18</xdr:col>
      <xdr:colOff>400050</xdr:colOff>
      <xdr:row>35</xdr:row>
      <xdr:rowOff>200025</xdr:rowOff>
    </xdr:to>
    <xdr:sp macro="" textlink="">
      <xdr:nvSpPr>
        <xdr:cNvPr id="31" name="Line 20"/>
        <xdr:cNvSpPr>
          <a:spLocks noChangeShapeType="1"/>
        </xdr:cNvSpPr>
      </xdr:nvSpPr>
      <xdr:spPr bwMode="auto">
        <a:xfrm flipH="1">
          <a:off x="6286500" y="7058025"/>
          <a:ext cx="9525" cy="46672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33</xdr:row>
      <xdr:rowOff>161925</xdr:rowOff>
    </xdr:from>
    <xdr:to>
      <xdr:col>18</xdr:col>
      <xdr:colOff>390525</xdr:colOff>
      <xdr:row>34</xdr:row>
      <xdr:rowOff>66675</xdr:rowOff>
    </xdr:to>
    <xdr:sp macro="" textlink="">
      <xdr:nvSpPr>
        <xdr:cNvPr id="32" name="Freeform 33"/>
        <xdr:cNvSpPr>
          <a:spLocks/>
        </xdr:cNvSpPr>
      </xdr:nvSpPr>
      <xdr:spPr bwMode="auto">
        <a:xfrm>
          <a:off x="1076325" y="7067550"/>
          <a:ext cx="5210175" cy="114300"/>
        </a:xfrm>
        <a:custGeom>
          <a:avLst/>
          <a:gdLst>
            <a:gd name="T0" fmla="*/ 0 w 454"/>
            <a:gd name="T1" fmla="*/ 0 h 1"/>
            <a:gd name="T2" fmla="*/ 2147483647 w 454"/>
            <a:gd name="T3" fmla="*/ 0 h 1"/>
            <a:gd name="T4" fmla="*/ 0 60000 65536"/>
            <a:gd name="T5" fmla="*/ 0 60000 65536"/>
          </a:gdLst>
          <a:ahLst/>
          <a:cxnLst>
            <a:cxn ang="T4">
              <a:pos x="T0" y="T1"/>
            </a:cxn>
            <a:cxn ang="T5">
              <a:pos x="T2" y="T3"/>
            </a:cxn>
          </a:cxnLst>
          <a:rect l="0" t="0" r="r" b="b"/>
          <a:pathLst>
            <a:path w="454" h="1">
              <a:moveTo>
                <a:pt x="0" y="0"/>
              </a:moveTo>
              <a:lnTo>
                <a:pt x="454" y="0"/>
              </a:lnTo>
            </a:path>
          </a:pathLst>
        </a:custGeom>
        <a:noFill/>
        <a:ln w="24765" cmpd="sng">
          <a:pattFill prst="pct75">
            <a:fgClr>
              <a:srgbClr xmlns:mc="http://schemas.openxmlformats.org/markup-compatibility/2006" xmlns:a14="http://schemas.microsoft.com/office/drawing/2010/main" val="000000" mc:Ignorable="a14" a14:legacySpreadsheetColorIndex="64"/>
            </a:fgClr>
            <a:bgClr>
              <a:srgbClr val="FFFFFF"/>
            </a:bgClr>
          </a:patt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352425</xdr:colOff>
      <xdr:row>32</xdr:row>
      <xdr:rowOff>0</xdr:rowOff>
    </xdr:from>
    <xdr:to>
      <xdr:col>15</xdr:col>
      <xdr:colOff>361950</xdr:colOff>
      <xdr:row>33</xdr:row>
      <xdr:rowOff>190500</xdr:rowOff>
    </xdr:to>
    <xdr:sp macro="" textlink="">
      <xdr:nvSpPr>
        <xdr:cNvPr id="33" name="Freeform 34"/>
        <xdr:cNvSpPr>
          <a:spLocks/>
        </xdr:cNvSpPr>
      </xdr:nvSpPr>
      <xdr:spPr bwMode="auto">
        <a:xfrm>
          <a:off x="5000625" y="6696075"/>
          <a:ext cx="9525" cy="400050"/>
        </a:xfrm>
        <a:custGeom>
          <a:avLst/>
          <a:gdLst>
            <a:gd name="T0" fmla="*/ 0 w 1"/>
            <a:gd name="T1" fmla="*/ 2147483647 h 42"/>
            <a:gd name="T2" fmla="*/ 0 w 1"/>
            <a:gd name="T3" fmla="*/ 0 h 42"/>
            <a:gd name="T4" fmla="*/ 0 60000 65536"/>
            <a:gd name="T5" fmla="*/ 0 60000 65536"/>
          </a:gdLst>
          <a:ahLst/>
          <a:cxnLst>
            <a:cxn ang="T4">
              <a:pos x="T0" y="T1"/>
            </a:cxn>
            <a:cxn ang="T5">
              <a:pos x="T2" y="T3"/>
            </a:cxn>
          </a:cxnLst>
          <a:rect l="0" t="0" r="r" b="b"/>
          <a:pathLst>
            <a:path w="1" h="42">
              <a:moveTo>
                <a:pt x="0" y="42"/>
              </a:moveTo>
              <a:lnTo>
                <a:pt x="0" y="0"/>
              </a:lnTo>
            </a:path>
          </a:pathLst>
        </a:custGeom>
        <a:noFill/>
        <a:ln w="24765" cmpd="sng">
          <a:pattFill prst="pct75">
            <a:fgClr>
              <a:srgbClr xmlns:mc="http://schemas.openxmlformats.org/markup-compatibility/2006" xmlns:a14="http://schemas.microsoft.com/office/drawing/2010/main" val="000000" mc:Ignorable="a14" a14:legacySpreadsheetColorIndex="64"/>
            </a:fgClr>
            <a:bgClr>
              <a:srgbClr val="FFFFFF"/>
            </a:bgClr>
          </a:patt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276225</xdr:colOff>
      <xdr:row>31</xdr:row>
      <xdr:rowOff>190500</xdr:rowOff>
    </xdr:from>
    <xdr:to>
      <xdr:col>7</xdr:col>
      <xdr:colOff>285750</xdr:colOff>
      <xdr:row>33</xdr:row>
      <xdr:rowOff>171450</xdr:rowOff>
    </xdr:to>
    <xdr:sp macro="" textlink="">
      <xdr:nvSpPr>
        <xdr:cNvPr id="34" name="Freeform 36"/>
        <xdr:cNvSpPr>
          <a:spLocks/>
        </xdr:cNvSpPr>
      </xdr:nvSpPr>
      <xdr:spPr bwMode="auto">
        <a:xfrm>
          <a:off x="1733550" y="6677025"/>
          <a:ext cx="9525" cy="400050"/>
        </a:xfrm>
        <a:custGeom>
          <a:avLst/>
          <a:gdLst>
            <a:gd name="T0" fmla="*/ 0 w 1"/>
            <a:gd name="T1" fmla="*/ 2147483647 h 42"/>
            <a:gd name="T2" fmla="*/ 0 w 1"/>
            <a:gd name="T3" fmla="*/ 0 h 42"/>
            <a:gd name="T4" fmla="*/ 0 60000 65536"/>
            <a:gd name="T5" fmla="*/ 0 60000 65536"/>
          </a:gdLst>
          <a:ahLst/>
          <a:cxnLst>
            <a:cxn ang="T4">
              <a:pos x="T0" y="T1"/>
            </a:cxn>
            <a:cxn ang="T5">
              <a:pos x="T2" y="T3"/>
            </a:cxn>
          </a:cxnLst>
          <a:rect l="0" t="0" r="r" b="b"/>
          <a:pathLst>
            <a:path w="1" h="42">
              <a:moveTo>
                <a:pt x="0" y="42"/>
              </a:moveTo>
              <a:lnTo>
                <a:pt x="0" y="0"/>
              </a:lnTo>
            </a:path>
          </a:pathLst>
        </a:custGeom>
        <a:noFill/>
        <a:ln w="24765" cmpd="sng">
          <a:pattFill prst="pct75">
            <a:fgClr>
              <a:srgbClr xmlns:mc="http://schemas.openxmlformats.org/markup-compatibility/2006" xmlns:a14="http://schemas.microsoft.com/office/drawing/2010/main" val="000000" mc:Ignorable="a14" a14:legacySpreadsheetColorIndex="64"/>
            </a:fgClr>
            <a:bgClr>
              <a:srgbClr val="FFFFFF"/>
            </a:bgClr>
          </a:patt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104775</xdr:colOff>
      <xdr:row>26</xdr:row>
      <xdr:rowOff>9525</xdr:rowOff>
    </xdr:from>
    <xdr:to>
      <xdr:col>20</xdr:col>
      <xdr:colOff>314325</xdr:colOff>
      <xdr:row>26</xdr:row>
      <xdr:rowOff>9525</xdr:rowOff>
    </xdr:to>
    <xdr:sp macro="" textlink="">
      <xdr:nvSpPr>
        <xdr:cNvPr id="39" name="Line 12"/>
        <xdr:cNvSpPr>
          <a:spLocks noChangeShapeType="1"/>
        </xdr:cNvSpPr>
      </xdr:nvSpPr>
      <xdr:spPr bwMode="auto">
        <a:xfrm>
          <a:off x="7096125" y="5448300"/>
          <a:ext cx="209550" cy="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104775</xdr:colOff>
      <xdr:row>26</xdr:row>
      <xdr:rowOff>9525</xdr:rowOff>
    </xdr:from>
    <xdr:to>
      <xdr:col>20</xdr:col>
      <xdr:colOff>114300</xdr:colOff>
      <xdr:row>39</xdr:row>
      <xdr:rowOff>142875</xdr:rowOff>
    </xdr:to>
    <xdr:sp macro="" textlink="">
      <xdr:nvSpPr>
        <xdr:cNvPr id="40" name="Line 13"/>
        <xdr:cNvSpPr>
          <a:spLocks noChangeShapeType="1"/>
        </xdr:cNvSpPr>
      </xdr:nvSpPr>
      <xdr:spPr bwMode="auto">
        <a:xfrm flipH="1">
          <a:off x="7096125" y="5448300"/>
          <a:ext cx="9525" cy="285750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247650</xdr:colOff>
      <xdr:row>39</xdr:row>
      <xdr:rowOff>9525</xdr:rowOff>
    </xdr:from>
    <xdr:to>
      <xdr:col>14</xdr:col>
      <xdr:colOff>0</xdr:colOff>
      <xdr:row>39</xdr:row>
      <xdr:rowOff>123825</xdr:rowOff>
    </xdr:to>
    <xdr:sp macro="" textlink="">
      <xdr:nvSpPr>
        <xdr:cNvPr id="41" name="Line 14"/>
        <xdr:cNvSpPr>
          <a:spLocks noChangeShapeType="1"/>
        </xdr:cNvSpPr>
      </xdr:nvSpPr>
      <xdr:spPr bwMode="auto">
        <a:xfrm>
          <a:off x="3609975" y="8172450"/>
          <a:ext cx="695325" cy="114300"/>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39</xdr:row>
      <xdr:rowOff>123825</xdr:rowOff>
    </xdr:from>
    <xdr:to>
      <xdr:col>20</xdr:col>
      <xdr:colOff>133350</xdr:colOff>
      <xdr:row>39</xdr:row>
      <xdr:rowOff>133350</xdr:rowOff>
    </xdr:to>
    <xdr:sp macro="" textlink="">
      <xdr:nvSpPr>
        <xdr:cNvPr id="42" name="Line 21"/>
        <xdr:cNvSpPr>
          <a:spLocks noChangeShapeType="1"/>
        </xdr:cNvSpPr>
      </xdr:nvSpPr>
      <xdr:spPr bwMode="auto">
        <a:xfrm>
          <a:off x="4305300" y="8286750"/>
          <a:ext cx="2819400" cy="9525"/>
        </a:xfrm>
        <a:prstGeom prst="line">
          <a:avLst/>
        </a:prstGeom>
        <a:noFill/>
        <a:ln w="24765">
          <a:pattFill prst="pct75">
            <a:fgClr>
              <a:srgbClr xmlns:mc="http://schemas.openxmlformats.org/markup-compatibility/2006" xmlns:a14="http://schemas.microsoft.com/office/drawing/2010/main" val="000000" mc:Ignorable="a14" a14:legacySpreadsheetColorIndex="8"/>
            </a:fgClr>
            <a:bgClr>
              <a:srgbClr val="FFFFFF"/>
            </a:bgClr>
          </a:patt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xdr:colOff>
      <xdr:row>1</xdr:row>
      <xdr:rowOff>95250</xdr:rowOff>
    </xdr:from>
    <xdr:to>
      <xdr:col>17</xdr:col>
      <xdr:colOff>19050</xdr:colOff>
      <xdr:row>3</xdr:row>
      <xdr:rowOff>171450</xdr:rowOff>
    </xdr:to>
    <xdr:sp macro="" textlink="">
      <xdr:nvSpPr>
        <xdr:cNvPr id="2" name="Freeform 2"/>
        <xdr:cNvSpPr>
          <a:spLocks/>
        </xdr:cNvSpPr>
      </xdr:nvSpPr>
      <xdr:spPr bwMode="auto">
        <a:xfrm>
          <a:off x="8601075" y="285750"/>
          <a:ext cx="1381125" cy="600075"/>
        </a:xfrm>
        <a:custGeom>
          <a:avLst/>
          <a:gdLst>
            <a:gd name="T0" fmla="*/ 0 w 160"/>
            <a:gd name="T1" fmla="*/ 2147483647 h 46"/>
            <a:gd name="T2" fmla="*/ 2147483647 w 160"/>
            <a:gd name="T3" fmla="*/ 2147483647 h 46"/>
            <a:gd name="T4" fmla="*/ 2147483647 w 160"/>
            <a:gd name="T5" fmla="*/ 0 h 46"/>
            <a:gd name="T6" fmla="*/ 2147483647 w 160"/>
            <a:gd name="T7" fmla="*/ 2147483647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0" h="46">
              <a:moveTo>
                <a:pt x="0" y="46"/>
              </a:moveTo>
              <a:lnTo>
                <a:pt x="37" y="1"/>
              </a:lnTo>
              <a:lnTo>
                <a:pt x="147" y="0"/>
              </a:lnTo>
              <a:lnTo>
                <a:pt x="160" y="9"/>
              </a:lnTo>
            </a:path>
          </a:pathLst>
        </a:custGeom>
        <a:noFill/>
        <a:ln w="190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triangle" w="sm" len="sm"/>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5"/>
  <sheetViews>
    <sheetView showGridLines="0" tabSelected="1" zoomScale="65" zoomScaleNormal="65" workbookViewId="0">
      <pane xSplit="3" ySplit="7" topLeftCell="D8" activePane="bottomRight" state="frozen"/>
      <selection pane="topRight" activeCell="D1" sqref="D1"/>
      <selection pane="bottomLeft" activeCell="A8" sqref="A8"/>
      <selection pane="bottomRight"/>
    </sheetView>
  </sheetViews>
  <sheetFormatPr defaultRowHeight="13.5"/>
  <cols>
    <col min="1" max="1" width="2.375" style="493" customWidth="1"/>
    <col min="2" max="2" width="3.625" style="493" customWidth="1"/>
    <col min="3" max="3" width="28" style="493" customWidth="1"/>
    <col min="4" max="8" width="24.625" style="493" customWidth="1"/>
    <col min="9" max="10" width="2.5" style="493" customWidth="1"/>
    <col min="11" max="11" width="13.625" style="493" customWidth="1"/>
    <col min="12" max="12" width="15.125" style="493" customWidth="1"/>
    <col min="13" max="13" width="26.625" style="493" customWidth="1"/>
    <col min="14" max="14" width="14.125" style="493" customWidth="1"/>
    <col min="15" max="15" width="10.5" style="493" customWidth="1"/>
    <col min="16" max="16" width="11" style="493" customWidth="1"/>
    <col min="17" max="17" width="10.5" style="493" customWidth="1"/>
    <col min="18" max="18" width="13.875" style="609" customWidth="1"/>
    <col min="19" max="23" width="5.25" style="609" customWidth="1"/>
    <col min="24" max="103" width="5.25" style="493" customWidth="1"/>
    <col min="104" max="144" width="8.625" style="493" customWidth="1"/>
    <col min="145" max="256" width="9" style="493"/>
    <col min="257" max="257" width="2.375" style="493" customWidth="1"/>
    <col min="258" max="258" width="3.625" style="493" customWidth="1"/>
    <col min="259" max="259" width="28" style="493" customWidth="1"/>
    <col min="260" max="260" width="25.625" style="493" customWidth="1"/>
    <col min="261" max="261" width="18.875" style="493" customWidth="1"/>
    <col min="262" max="262" width="19.25" style="493" customWidth="1"/>
    <col min="263" max="263" width="17.125" style="493" customWidth="1"/>
    <col min="264" max="264" width="19.25" style="493" customWidth="1"/>
    <col min="265" max="266" width="2.5" style="493" customWidth="1"/>
    <col min="267" max="267" width="13.625" style="493" customWidth="1"/>
    <col min="268" max="268" width="15.125" style="493" customWidth="1"/>
    <col min="269" max="269" width="20.375" style="493" customWidth="1"/>
    <col min="270" max="270" width="14.125" style="493" customWidth="1"/>
    <col min="271" max="271" width="10.5" style="493" customWidth="1"/>
    <col min="272" max="272" width="3.875" style="493" customWidth="1"/>
    <col min="273" max="273" width="10.5" style="493" customWidth="1"/>
    <col min="274" max="274" width="13.875" style="493" customWidth="1"/>
    <col min="275" max="359" width="5.25" style="493" customWidth="1"/>
    <col min="360" max="400" width="8.625" style="493" customWidth="1"/>
    <col min="401" max="512" width="9" style="493"/>
    <col min="513" max="513" width="2.375" style="493" customWidth="1"/>
    <col min="514" max="514" width="3.625" style="493" customWidth="1"/>
    <col min="515" max="515" width="28" style="493" customWidth="1"/>
    <col min="516" max="516" width="25.625" style="493" customWidth="1"/>
    <col min="517" max="517" width="18.875" style="493" customWidth="1"/>
    <col min="518" max="518" width="19.25" style="493" customWidth="1"/>
    <col min="519" max="519" width="17.125" style="493" customWidth="1"/>
    <col min="520" max="520" width="19.25" style="493" customWidth="1"/>
    <col min="521" max="522" width="2.5" style="493" customWidth="1"/>
    <col min="523" max="523" width="13.625" style="493" customWidth="1"/>
    <col min="524" max="524" width="15.125" style="493" customWidth="1"/>
    <col min="525" max="525" width="20.375" style="493" customWidth="1"/>
    <col min="526" max="526" width="14.125" style="493" customWidth="1"/>
    <col min="527" max="527" width="10.5" style="493" customWidth="1"/>
    <col min="528" max="528" width="3.875" style="493" customWidth="1"/>
    <col min="529" max="529" width="10.5" style="493" customWidth="1"/>
    <col min="530" max="530" width="13.875" style="493" customWidth="1"/>
    <col min="531" max="615" width="5.25" style="493" customWidth="1"/>
    <col min="616" max="656" width="8.625" style="493" customWidth="1"/>
    <col min="657" max="768" width="9" style="493"/>
    <col min="769" max="769" width="2.375" style="493" customWidth="1"/>
    <col min="770" max="770" width="3.625" style="493" customWidth="1"/>
    <col min="771" max="771" width="28" style="493" customWidth="1"/>
    <col min="772" max="772" width="25.625" style="493" customWidth="1"/>
    <col min="773" max="773" width="18.875" style="493" customWidth="1"/>
    <col min="774" max="774" width="19.25" style="493" customWidth="1"/>
    <col min="775" max="775" width="17.125" style="493" customWidth="1"/>
    <col min="776" max="776" width="19.25" style="493" customWidth="1"/>
    <col min="777" max="778" width="2.5" style="493" customWidth="1"/>
    <col min="779" max="779" width="13.625" style="493" customWidth="1"/>
    <col min="780" max="780" width="15.125" style="493" customWidth="1"/>
    <col min="781" max="781" width="20.375" style="493" customWidth="1"/>
    <col min="782" max="782" width="14.125" style="493" customWidth="1"/>
    <col min="783" max="783" width="10.5" style="493" customWidth="1"/>
    <col min="784" max="784" width="3.875" style="493" customWidth="1"/>
    <col min="785" max="785" width="10.5" style="493" customWidth="1"/>
    <col min="786" max="786" width="13.875" style="493" customWidth="1"/>
    <col min="787" max="871" width="5.25" style="493" customWidth="1"/>
    <col min="872" max="912" width="8.625" style="493" customWidth="1"/>
    <col min="913" max="1024" width="9" style="493"/>
    <col min="1025" max="1025" width="2.375" style="493" customWidth="1"/>
    <col min="1026" max="1026" width="3.625" style="493" customWidth="1"/>
    <col min="1027" max="1027" width="28" style="493" customWidth="1"/>
    <col min="1028" max="1028" width="25.625" style="493" customWidth="1"/>
    <col min="1029" max="1029" width="18.875" style="493" customWidth="1"/>
    <col min="1030" max="1030" width="19.25" style="493" customWidth="1"/>
    <col min="1031" max="1031" width="17.125" style="493" customWidth="1"/>
    <col min="1032" max="1032" width="19.25" style="493" customWidth="1"/>
    <col min="1033" max="1034" width="2.5" style="493" customWidth="1"/>
    <col min="1035" max="1035" width="13.625" style="493" customWidth="1"/>
    <col min="1036" max="1036" width="15.125" style="493" customWidth="1"/>
    <col min="1037" max="1037" width="20.375" style="493" customWidth="1"/>
    <col min="1038" max="1038" width="14.125" style="493" customWidth="1"/>
    <col min="1039" max="1039" width="10.5" style="493" customWidth="1"/>
    <col min="1040" max="1040" width="3.875" style="493" customWidth="1"/>
    <col min="1041" max="1041" width="10.5" style="493" customWidth="1"/>
    <col min="1042" max="1042" width="13.875" style="493" customWidth="1"/>
    <col min="1043" max="1127" width="5.25" style="493" customWidth="1"/>
    <col min="1128" max="1168" width="8.625" style="493" customWidth="1"/>
    <col min="1169" max="1280" width="9" style="493"/>
    <col min="1281" max="1281" width="2.375" style="493" customWidth="1"/>
    <col min="1282" max="1282" width="3.625" style="493" customWidth="1"/>
    <col min="1283" max="1283" width="28" style="493" customWidth="1"/>
    <col min="1284" max="1284" width="25.625" style="493" customWidth="1"/>
    <col min="1285" max="1285" width="18.875" style="493" customWidth="1"/>
    <col min="1286" max="1286" width="19.25" style="493" customWidth="1"/>
    <col min="1287" max="1287" width="17.125" style="493" customWidth="1"/>
    <col min="1288" max="1288" width="19.25" style="493" customWidth="1"/>
    <col min="1289" max="1290" width="2.5" style="493" customWidth="1"/>
    <col min="1291" max="1291" width="13.625" style="493" customWidth="1"/>
    <col min="1292" max="1292" width="15.125" style="493" customWidth="1"/>
    <col min="1293" max="1293" width="20.375" style="493" customWidth="1"/>
    <col min="1294" max="1294" width="14.125" style="493" customWidth="1"/>
    <col min="1295" max="1295" width="10.5" style="493" customWidth="1"/>
    <col min="1296" max="1296" width="3.875" style="493" customWidth="1"/>
    <col min="1297" max="1297" width="10.5" style="493" customWidth="1"/>
    <col min="1298" max="1298" width="13.875" style="493" customWidth="1"/>
    <col min="1299" max="1383" width="5.25" style="493" customWidth="1"/>
    <col min="1384" max="1424" width="8.625" style="493" customWidth="1"/>
    <col min="1425" max="1536" width="9" style="493"/>
    <col min="1537" max="1537" width="2.375" style="493" customWidth="1"/>
    <col min="1538" max="1538" width="3.625" style="493" customWidth="1"/>
    <col min="1539" max="1539" width="28" style="493" customWidth="1"/>
    <col min="1540" max="1540" width="25.625" style="493" customWidth="1"/>
    <col min="1541" max="1541" width="18.875" style="493" customWidth="1"/>
    <col min="1542" max="1542" width="19.25" style="493" customWidth="1"/>
    <col min="1543" max="1543" width="17.125" style="493" customWidth="1"/>
    <col min="1544" max="1544" width="19.25" style="493" customWidth="1"/>
    <col min="1545" max="1546" width="2.5" style="493" customWidth="1"/>
    <col min="1547" max="1547" width="13.625" style="493" customWidth="1"/>
    <col min="1548" max="1548" width="15.125" style="493" customWidth="1"/>
    <col min="1549" max="1549" width="20.375" style="493" customWidth="1"/>
    <col min="1550" max="1550" width="14.125" style="493" customWidth="1"/>
    <col min="1551" max="1551" width="10.5" style="493" customWidth="1"/>
    <col min="1552" max="1552" width="3.875" style="493" customWidth="1"/>
    <col min="1553" max="1553" width="10.5" style="493" customWidth="1"/>
    <col min="1554" max="1554" width="13.875" style="493" customWidth="1"/>
    <col min="1555" max="1639" width="5.25" style="493" customWidth="1"/>
    <col min="1640" max="1680" width="8.625" style="493" customWidth="1"/>
    <col min="1681" max="1792" width="9" style="493"/>
    <col min="1793" max="1793" width="2.375" style="493" customWidth="1"/>
    <col min="1794" max="1794" width="3.625" style="493" customWidth="1"/>
    <col min="1795" max="1795" width="28" style="493" customWidth="1"/>
    <col min="1796" max="1796" width="25.625" style="493" customWidth="1"/>
    <col min="1797" max="1797" width="18.875" style="493" customWidth="1"/>
    <col min="1798" max="1798" width="19.25" style="493" customWidth="1"/>
    <col min="1799" max="1799" width="17.125" style="493" customWidth="1"/>
    <col min="1800" max="1800" width="19.25" style="493" customWidth="1"/>
    <col min="1801" max="1802" width="2.5" style="493" customWidth="1"/>
    <col min="1803" max="1803" width="13.625" style="493" customWidth="1"/>
    <col min="1804" max="1804" width="15.125" style="493" customWidth="1"/>
    <col min="1805" max="1805" width="20.375" style="493" customWidth="1"/>
    <col min="1806" max="1806" width="14.125" style="493" customWidth="1"/>
    <col min="1807" max="1807" width="10.5" style="493" customWidth="1"/>
    <col min="1808" max="1808" width="3.875" style="493" customWidth="1"/>
    <col min="1809" max="1809" width="10.5" style="493" customWidth="1"/>
    <col min="1810" max="1810" width="13.875" style="493" customWidth="1"/>
    <col min="1811" max="1895" width="5.25" style="493" customWidth="1"/>
    <col min="1896" max="1936" width="8.625" style="493" customWidth="1"/>
    <col min="1937" max="2048" width="9" style="493"/>
    <col min="2049" max="2049" width="2.375" style="493" customWidth="1"/>
    <col min="2050" max="2050" width="3.625" style="493" customWidth="1"/>
    <col min="2051" max="2051" width="28" style="493" customWidth="1"/>
    <col min="2052" max="2052" width="25.625" style="493" customWidth="1"/>
    <col min="2053" max="2053" width="18.875" style="493" customWidth="1"/>
    <col min="2054" max="2054" width="19.25" style="493" customWidth="1"/>
    <col min="2055" max="2055" width="17.125" style="493" customWidth="1"/>
    <col min="2056" max="2056" width="19.25" style="493" customWidth="1"/>
    <col min="2057" max="2058" width="2.5" style="493" customWidth="1"/>
    <col min="2059" max="2059" width="13.625" style="493" customWidth="1"/>
    <col min="2060" max="2060" width="15.125" style="493" customWidth="1"/>
    <col min="2061" max="2061" width="20.375" style="493" customWidth="1"/>
    <col min="2062" max="2062" width="14.125" style="493" customWidth="1"/>
    <col min="2063" max="2063" width="10.5" style="493" customWidth="1"/>
    <col min="2064" max="2064" width="3.875" style="493" customWidth="1"/>
    <col min="2065" max="2065" width="10.5" style="493" customWidth="1"/>
    <col min="2066" max="2066" width="13.875" style="493" customWidth="1"/>
    <col min="2067" max="2151" width="5.25" style="493" customWidth="1"/>
    <col min="2152" max="2192" width="8.625" style="493" customWidth="1"/>
    <col min="2193" max="2304" width="9" style="493"/>
    <col min="2305" max="2305" width="2.375" style="493" customWidth="1"/>
    <col min="2306" max="2306" width="3.625" style="493" customWidth="1"/>
    <col min="2307" max="2307" width="28" style="493" customWidth="1"/>
    <col min="2308" max="2308" width="25.625" style="493" customWidth="1"/>
    <col min="2309" max="2309" width="18.875" style="493" customWidth="1"/>
    <col min="2310" max="2310" width="19.25" style="493" customWidth="1"/>
    <col min="2311" max="2311" width="17.125" style="493" customWidth="1"/>
    <col min="2312" max="2312" width="19.25" style="493" customWidth="1"/>
    <col min="2313" max="2314" width="2.5" style="493" customWidth="1"/>
    <col min="2315" max="2315" width="13.625" style="493" customWidth="1"/>
    <col min="2316" max="2316" width="15.125" style="493" customWidth="1"/>
    <col min="2317" max="2317" width="20.375" style="493" customWidth="1"/>
    <col min="2318" max="2318" width="14.125" style="493" customWidth="1"/>
    <col min="2319" max="2319" width="10.5" style="493" customWidth="1"/>
    <col min="2320" max="2320" width="3.875" style="493" customWidth="1"/>
    <col min="2321" max="2321" width="10.5" style="493" customWidth="1"/>
    <col min="2322" max="2322" width="13.875" style="493" customWidth="1"/>
    <col min="2323" max="2407" width="5.25" style="493" customWidth="1"/>
    <col min="2408" max="2448" width="8.625" style="493" customWidth="1"/>
    <col min="2449" max="2560" width="9" style="493"/>
    <col min="2561" max="2561" width="2.375" style="493" customWidth="1"/>
    <col min="2562" max="2562" width="3.625" style="493" customWidth="1"/>
    <col min="2563" max="2563" width="28" style="493" customWidth="1"/>
    <col min="2564" max="2564" width="25.625" style="493" customWidth="1"/>
    <col min="2565" max="2565" width="18.875" style="493" customWidth="1"/>
    <col min="2566" max="2566" width="19.25" style="493" customWidth="1"/>
    <col min="2567" max="2567" width="17.125" style="493" customWidth="1"/>
    <col min="2568" max="2568" width="19.25" style="493" customWidth="1"/>
    <col min="2569" max="2570" width="2.5" style="493" customWidth="1"/>
    <col min="2571" max="2571" width="13.625" style="493" customWidth="1"/>
    <col min="2572" max="2572" width="15.125" style="493" customWidth="1"/>
    <col min="2573" max="2573" width="20.375" style="493" customWidth="1"/>
    <col min="2574" max="2574" width="14.125" style="493" customWidth="1"/>
    <col min="2575" max="2575" width="10.5" style="493" customWidth="1"/>
    <col min="2576" max="2576" width="3.875" style="493" customWidth="1"/>
    <col min="2577" max="2577" width="10.5" style="493" customWidth="1"/>
    <col min="2578" max="2578" width="13.875" style="493" customWidth="1"/>
    <col min="2579" max="2663" width="5.25" style="493" customWidth="1"/>
    <col min="2664" max="2704" width="8.625" style="493" customWidth="1"/>
    <col min="2705" max="2816" width="9" style="493"/>
    <col min="2817" max="2817" width="2.375" style="493" customWidth="1"/>
    <col min="2818" max="2818" width="3.625" style="493" customWidth="1"/>
    <col min="2819" max="2819" width="28" style="493" customWidth="1"/>
    <col min="2820" max="2820" width="25.625" style="493" customWidth="1"/>
    <col min="2821" max="2821" width="18.875" style="493" customWidth="1"/>
    <col min="2822" max="2822" width="19.25" style="493" customWidth="1"/>
    <col min="2823" max="2823" width="17.125" style="493" customWidth="1"/>
    <col min="2824" max="2824" width="19.25" style="493" customWidth="1"/>
    <col min="2825" max="2826" width="2.5" style="493" customWidth="1"/>
    <col min="2827" max="2827" width="13.625" style="493" customWidth="1"/>
    <col min="2828" max="2828" width="15.125" style="493" customWidth="1"/>
    <col min="2829" max="2829" width="20.375" style="493" customWidth="1"/>
    <col min="2830" max="2830" width="14.125" style="493" customWidth="1"/>
    <col min="2831" max="2831" width="10.5" style="493" customWidth="1"/>
    <col min="2832" max="2832" width="3.875" style="493" customWidth="1"/>
    <col min="2833" max="2833" width="10.5" style="493" customWidth="1"/>
    <col min="2834" max="2834" width="13.875" style="493" customWidth="1"/>
    <col min="2835" max="2919" width="5.25" style="493" customWidth="1"/>
    <col min="2920" max="2960" width="8.625" style="493" customWidth="1"/>
    <col min="2961" max="3072" width="9" style="493"/>
    <col min="3073" max="3073" width="2.375" style="493" customWidth="1"/>
    <col min="3074" max="3074" width="3.625" style="493" customWidth="1"/>
    <col min="3075" max="3075" width="28" style="493" customWidth="1"/>
    <col min="3076" max="3076" width="25.625" style="493" customWidth="1"/>
    <col min="3077" max="3077" width="18.875" style="493" customWidth="1"/>
    <col min="3078" max="3078" width="19.25" style="493" customWidth="1"/>
    <col min="3079" max="3079" width="17.125" style="493" customWidth="1"/>
    <col min="3080" max="3080" width="19.25" style="493" customWidth="1"/>
    <col min="3081" max="3082" width="2.5" style="493" customWidth="1"/>
    <col min="3083" max="3083" width="13.625" style="493" customWidth="1"/>
    <col min="3084" max="3084" width="15.125" style="493" customWidth="1"/>
    <col min="3085" max="3085" width="20.375" style="493" customWidth="1"/>
    <col min="3086" max="3086" width="14.125" style="493" customWidth="1"/>
    <col min="3087" max="3087" width="10.5" style="493" customWidth="1"/>
    <col min="3088" max="3088" width="3.875" style="493" customWidth="1"/>
    <col min="3089" max="3089" width="10.5" style="493" customWidth="1"/>
    <col min="3090" max="3090" width="13.875" style="493" customWidth="1"/>
    <col min="3091" max="3175" width="5.25" style="493" customWidth="1"/>
    <col min="3176" max="3216" width="8.625" style="493" customWidth="1"/>
    <col min="3217" max="3328" width="9" style="493"/>
    <col min="3329" max="3329" width="2.375" style="493" customWidth="1"/>
    <col min="3330" max="3330" width="3.625" style="493" customWidth="1"/>
    <col min="3331" max="3331" width="28" style="493" customWidth="1"/>
    <col min="3332" max="3332" width="25.625" style="493" customWidth="1"/>
    <col min="3333" max="3333" width="18.875" style="493" customWidth="1"/>
    <col min="3334" max="3334" width="19.25" style="493" customWidth="1"/>
    <col min="3335" max="3335" width="17.125" style="493" customWidth="1"/>
    <col min="3336" max="3336" width="19.25" style="493" customWidth="1"/>
    <col min="3337" max="3338" width="2.5" style="493" customWidth="1"/>
    <col min="3339" max="3339" width="13.625" style="493" customWidth="1"/>
    <col min="3340" max="3340" width="15.125" style="493" customWidth="1"/>
    <col min="3341" max="3341" width="20.375" style="493" customWidth="1"/>
    <col min="3342" max="3342" width="14.125" style="493" customWidth="1"/>
    <col min="3343" max="3343" width="10.5" style="493" customWidth="1"/>
    <col min="3344" max="3344" width="3.875" style="493" customWidth="1"/>
    <col min="3345" max="3345" width="10.5" style="493" customWidth="1"/>
    <col min="3346" max="3346" width="13.875" style="493" customWidth="1"/>
    <col min="3347" max="3431" width="5.25" style="493" customWidth="1"/>
    <col min="3432" max="3472" width="8.625" style="493" customWidth="1"/>
    <col min="3473" max="3584" width="9" style="493"/>
    <col min="3585" max="3585" width="2.375" style="493" customWidth="1"/>
    <col min="3586" max="3586" width="3.625" style="493" customWidth="1"/>
    <col min="3587" max="3587" width="28" style="493" customWidth="1"/>
    <col min="3588" max="3588" width="25.625" style="493" customWidth="1"/>
    <col min="3589" max="3589" width="18.875" style="493" customWidth="1"/>
    <col min="3590" max="3590" width="19.25" style="493" customWidth="1"/>
    <col min="3591" max="3591" width="17.125" style="493" customWidth="1"/>
    <col min="3592" max="3592" width="19.25" style="493" customWidth="1"/>
    <col min="3593" max="3594" width="2.5" style="493" customWidth="1"/>
    <col min="3595" max="3595" width="13.625" style="493" customWidth="1"/>
    <col min="3596" max="3596" width="15.125" style="493" customWidth="1"/>
    <col min="3597" max="3597" width="20.375" style="493" customWidth="1"/>
    <col min="3598" max="3598" width="14.125" style="493" customWidth="1"/>
    <col min="3599" max="3599" width="10.5" style="493" customWidth="1"/>
    <col min="3600" max="3600" width="3.875" style="493" customWidth="1"/>
    <col min="3601" max="3601" width="10.5" style="493" customWidth="1"/>
    <col min="3602" max="3602" width="13.875" style="493" customWidth="1"/>
    <col min="3603" max="3687" width="5.25" style="493" customWidth="1"/>
    <col min="3688" max="3728" width="8.625" style="493" customWidth="1"/>
    <col min="3729" max="3840" width="9" style="493"/>
    <col min="3841" max="3841" width="2.375" style="493" customWidth="1"/>
    <col min="3842" max="3842" width="3.625" style="493" customWidth="1"/>
    <col min="3843" max="3843" width="28" style="493" customWidth="1"/>
    <col min="3844" max="3844" width="25.625" style="493" customWidth="1"/>
    <col min="3845" max="3845" width="18.875" style="493" customWidth="1"/>
    <col min="3846" max="3846" width="19.25" style="493" customWidth="1"/>
    <col min="3847" max="3847" width="17.125" style="493" customWidth="1"/>
    <col min="3848" max="3848" width="19.25" style="493" customWidth="1"/>
    <col min="3849" max="3850" width="2.5" style="493" customWidth="1"/>
    <col min="3851" max="3851" width="13.625" style="493" customWidth="1"/>
    <col min="3852" max="3852" width="15.125" style="493" customWidth="1"/>
    <col min="3853" max="3853" width="20.375" style="493" customWidth="1"/>
    <col min="3854" max="3854" width="14.125" style="493" customWidth="1"/>
    <col min="3855" max="3855" width="10.5" style="493" customWidth="1"/>
    <col min="3856" max="3856" width="3.875" style="493" customWidth="1"/>
    <col min="3857" max="3857" width="10.5" style="493" customWidth="1"/>
    <col min="3858" max="3858" width="13.875" style="493" customWidth="1"/>
    <col min="3859" max="3943" width="5.25" style="493" customWidth="1"/>
    <col min="3944" max="3984" width="8.625" style="493" customWidth="1"/>
    <col min="3985" max="4096" width="9" style="493"/>
    <col min="4097" max="4097" width="2.375" style="493" customWidth="1"/>
    <col min="4098" max="4098" width="3.625" style="493" customWidth="1"/>
    <col min="4099" max="4099" width="28" style="493" customWidth="1"/>
    <col min="4100" max="4100" width="25.625" style="493" customWidth="1"/>
    <col min="4101" max="4101" width="18.875" style="493" customWidth="1"/>
    <col min="4102" max="4102" width="19.25" style="493" customWidth="1"/>
    <col min="4103" max="4103" width="17.125" style="493" customWidth="1"/>
    <col min="4104" max="4104" width="19.25" style="493" customWidth="1"/>
    <col min="4105" max="4106" width="2.5" style="493" customWidth="1"/>
    <col min="4107" max="4107" width="13.625" style="493" customWidth="1"/>
    <col min="4108" max="4108" width="15.125" style="493" customWidth="1"/>
    <col min="4109" max="4109" width="20.375" style="493" customWidth="1"/>
    <col min="4110" max="4110" width="14.125" style="493" customWidth="1"/>
    <col min="4111" max="4111" width="10.5" style="493" customWidth="1"/>
    <col min="4112" max="4112" width="3.875" style="493" customWidth="1"/>
    <col min="4113" max="4113" width="10.5" style="493" customWidth="1"/>
    <col min="4114" max="4114" width="13.875" style="493" customWidth="1"/>
    <col min="4115" max="4199" width="5.25" style="493" customWidth="1"/>
    <col min="4200" max="4240" width="8.625" style="493" customWidth="1"/>
    <col min="4241" max="4352" width="9" style="493"/>
    <col min="4353" max="4353" width="2.375" style="493" customWidth="1"/>
    <col min="4354" max="4354" width="3.625" style="493" customWidth="1"/>
    <col min="4355" max="4355" width="28" style="493" customWidth="1"/>
    <col min="4356" max="4356" width="25.625" style="493" customWidth="1"/>
    <col min="4357" max="4357" width="18.875" style="493" customWidth="1"/>
    <col min="4358" max="4358" width="19.25" style="493" customWidth="1"/>
    <col min="4359" max="4359" width="17.125" style="493" customWidth="1"/>
    <col min="4360" max="4360" width="19.25" style="493" customWidth="1"/>
    <col min="4361" max="4362" width="2.5" style="493" customWidth="1"/>
    <col min="4363" max="4363" width="13.625" style="493" customWidth="1"/>
    <col min="4364" max="4364" width="15.125" style="493" customWidth="1"/>
    <col min="4365" max="4365" width="20.375" style="493" customWidth="1"/>
    <col min="4366" max="4366" width="14.125" style="493" customWidth="1"/>
    <col min="4367" max="4367" width="10.5" style="493" customWidth="1"/>
    <col min="4368" max="4368" width="3.875" style="493" customWidth="1"/>
    <col min="4369" max="4369" width="10.5" style="493" customWidth="1"/>
    <col min="4370" max="4370" width="13.875" style="493" customWidth="1"/>
    <col min="4371" max="4455" width="5.25" style="493" customWidth="1"/>
    <col min="4456" max="4496" width="8.625" style="493" customWidth="1"/>
    <col min="4497" max="4608" width="9" style="493"/>
    <col min="4609" max="4609" width="2.375" style="493" customWidth="1"/>
    <col min="4610" max="4610" width="3.625" style="493" customWidth="1"/>
    <col min="4611" max="4611" width="28" style="493" customWidth="1"/>
    <col min="4612" max="4612" width="25.625" style="493" customWidth="1"/>
    <col min="4613" max="4613" width="18.875" style="493" customWidth="1"/>
    <col min="4614" max="4614" width="19.25" style="493" customWidth="1"/>
    <col min="4615" max="4615" width="17.125" style="493" customWidth="1"/>
    <col min="4616" max="4616" width="19.25" style="493" customWidth="1"/>
    <col min="4617" max="4618" width="2.5" style="493" customWidth="1"/>
    <col min="4619" max="4619" width="13.625" style="493" customWidth="1"/>
    <col min="4620" max="4620" width="15.125" style="493" customWidth="1"/>
    <col min="4621" max="4621" width="20.375" style="493" customWidth="1"/>
    <col min="4622" max="4622" width="14.125" style="493" customWidth="1"/>
    <col min="4623" max="4623" width="10.5" style="493" customWidth="1"/>
    <col min="4624" max="4624" width="3.875" style="493" customWidth="1"/>
    <col min="4625" max="4625" width="10.5" style="493" customWidth="1"/>
    <col min="4626" max="4626" width="13.875" style="493" customWidth="1"/>
    <col min="4627" max="4711" width="5.25" style="493" customWidth="1"/>
    <col min="4712" max="4752" width="8.625" style="493" customWidth="1"/>
    <col min="4753" max="4864" width="9" style="493"/>
    <col min="4865" max="4865" width="2.375" style="493" customWidth="1"/>
    <col min="4866" max="4866" width="3.625" style="493" customWidth="1"/>
    <col min="4867" max="4867" width="28" style="493" customWidth="1"/>
    <col min="4868" max="4868" width="25.625" style="493" customWidth="1"/>
    <col min="4869" max="4869" width="18.875" style="493" customWidth="1"/>
    <col min="4870" max="4870" width="19.25" style="493" customWidth="1"/>
    <col min="4871" max="4871" width="17.125" style="493" customWidth="1"/>
    <col min="4872" max="4872" width="19.25" style="493" customWidth="1"/>
    <col min="4873" max="4874" width="2.5" style="493" customWidth="1"/>
    <col min="4875" max="4875" width="13.625" style="493" customWidth="1"/>
    <col min="4876" max="4876" width="15.125" style="493" customWidth="1"/>
    <col min="4877" max="4877" width="20.375" style="493" customWidth="1"/>
    <col min="4878" max="4878" width="14.125" style="493" customWidth="1"/>
    <col min="4879" max="4879" width="10.5" style="493" customWidth="1"/>
    <col min="4880" max="4880" width="3.875" style="493" customWidth="1"/>
    <col min="4881" max="4881" width="10.5" style="493" customWidth="1"/>
    <col min="4882" max="4882" width="13.875" style="493" customWidth="1"/>
    <col min="4883" max="4967" width="5.25" style="493" customWidth="1"/>
    <col min="4968" max="5008" width="8.625" style="493" customWidth="1"/>
    <col min="5009" max="5120" width="9" style="493"/>
    <col min="5121" max="5121" width="2.375" style="493" customWidth="1"/>
    <col min="5122" max="5122" width="3.625" style="493" customWidth="1"/>
    <col min="5123" max="5123" width="28" style="493" customWidth="1"/>
    <col min="5124" max="5124" width="25.625" style="493" customWidth="1"/>
    <col min="5125" max="5125" width="18.875" style="493" customWidth="1"/>
    <col min="5126" max="5126" width="19.25" style="493" customWidth="1"/>
    <col min="5127" max="5127" width="17.125" style="493" customWidth="1"/>
    <col min="5128" max="5128" width="19.25" style="493" customWidth="1"/>
    <col min="5129" max="5130" width="2.5" style="493" customWidth="1"/>
    <col min="5131" max="5131" width="13.625" style="493" customWidth="1"/>
    <col min="5132" max="5132" width="15.125" style="493" customWidth="1"/>
    <col min="5133" max="5133" width="20.375" style="493" customWidth="1"/>
    <col min="5134" max="5134" width="14.125" style="493" customWidth="1"/>
    <col min="5135" max="5135" width="10.5" style="493" customWidth="1"/>
    <col min="5136" max="5136" width="3.875" style="493" customWidth="1"/>
    <col min="5137" max="5137" width="10.5" style="493" customWidth="1"/>
    <col min="5138" max="5138" width="13.875" style="493" customWidth="1"/>
    <col min="5139" max="5223" width="5.25" style="493" customWidth="1"/>
    <col min="5224" max="5264" width="8.625" style="493" customWidth="1"/>
    <col min="5265" max="5376" width="9" style="493"/>
    <col min="5377" max="5377" width="2.375" style="493" customWidth="1"/>
    <col min="5378" max="5378" width="3.625" style="493" customWidth="1"/>
    <col min="5379" max="5379" width="28" style="493" customWidth="1"/>
    <col min="5380" max="5380" width="25.625" style="493" customWidth="1"/>
    <col min="5381" max="5381" width="18.875" style="493" customWidth="1"/>
    <col min="5382" max="5382" width="19.25" style="493" customWidth="1"/>
    <col min="5383" max="5383" width="17.125" style="493" customWidth="1"/>
    <col min="5384" max="5384" width="19.25" style="493" customWidth="1"/>
    <col min="5385" max="5386" width="2.5" style="493" customWidth="1"/>
    <col min="5387" max="5387" width="13.625" style="493" customWidth="1"/>
    <col min="5388" max="5388" width="15.125" style="493" customWidth="1"/>
    <col min="5389" max="5389" width="20.375" style="493" customWidth="1"/>
    <col min="5390" max="5390" width="14.125" style="493" customWidth="1"/>
    <col min="5391" max="5391" width="10.5" style="493" customWidth="1"/>
    <col min="5392" max="5392" width="3.875" style="493" customWidth="1"/>
    <col min="5393" max="5393" width="10.5" style="493" customWidth="1"/>
    <col min="5394" max="5394" width="13.875" style="493" customWidth="1"/>
    <col min="5395" max="5479" width="5.25" style="493" customWidth="1"/>
    <col min="5480" max="5520" width="8.625" style="493" customWidth="1"/>
    <col min="5521" max="5632" width="9" style="493"/>
    <col min="5633" max="5633" width="2.375" style="493" customWidth="1"/>
    <col min="5634" max="5634" width="3.625" style="493" customWidth="1"/>
    <col min="5635" max="5635" width="28" style="493" customWidth="1"/>
    <col min="5636" max="5636" width="25.625" style="493" customWidth="1"/>
    <col min="5637" max="5637" width="18.875" style="493" customWidth="1"/>
    <col min="5638" max="5638" width="19.25" style="493" customWidth="1"/>
    <col min="5639" max="5639" width="17.125" style="493" customWidth="1"/>
    <col min="5640" max="5640" width="19.25" style="493" customWidth="1"/>
    <col min="5641" max="5642" width="2.5" style="493" customWidth="1"/>
    <col min="5643" max="5643" width="13.625" style="493" customWidth="1"/>
    <col min="5644" max="5644" width="15.125" style="493" customWidth="1"/>
    <col min="5645" max="5645" width="20.375" style="493" customWidth="1"/>
    <col min="5646" max="5646" width="14.125" style="493" customWidth="1"/>
    <col min="5647" max="5647" width="10.5" style="493" customWidth="1"/>
    <col min="5648" max="5648" width="3.875" style="493" customWidth="1"/>
    <col min="5649" max="5649" width="10.5" style="493" customWidth="1"/>
    <col min="5650" max="5650" width="13.875" style="493" customWidth="1"/>
    <col min="5651" max="5735" width="5.25" style="493" customWidth="1"/>
    <col min="5736" max="5776" width="8.625" style="493" customWidth="1"/>
    <col min="5777" max="5888" width="9" style="493"/>
    <col min="5889" max="5889" width="2.375" style="493" customWidth="1"/>
    <col min="5890" max="5890" width="3.625" style="493" customWidth="1"/>
    <col min="5891" max="5891" width="28" style="493" customWidth="1"/>
    <col min="5892" max="5892" width="25.625" style="493" customWidth="1"/>
    <col min="5893" max="5893" width="18.875" style="493" customWidth="1"/>
    <col min="5894" max="5894" width="19.25" style="493" customWidth="1"/>
    <col min="5895" max="5895" width="17.125" style="493" customWidth="1"/>
    <col min="5896" max="5896" width="19.25" style="493" customWidth="1"/>
    <col min="5897" max="5898" width="2.5" style="493" customWidth="1"/>
    <col min="5899" max="5899" width="13.625" style="493" customWidth="1"/>
    <col min="5900" max="5900" width="15.125" style="493" customWidth="1"/>
    <col min="5901" max="5901" width="20.375" style="493" customWidth="1"/>
    <col min="5902" max="5902" width="14.125" style="493" customWidth="1"/>
    <col min="5903" max="5903" width="10.5" style="493" customWidth="1"/>
    <col min="5904" max="5904" width="3.875" style="493" customWidth="1"/>
    <col min="5905" max="5905" width="10.5" style="493" customWidth="1"/>
    <col min="5906" max="5906" width="13.875" style="493" customWidth="1"/>
    <col min="5907" max="5991" width="5.25" style="493" customWidth="1"/>
    <col min="5992" max="6032" width="8.625" style="493" customWidth="1"/>
    <col min="6033" max="6144" width="9" style="493"/>
    <col min="6145" max="6145" width="2.375" style="493" customWidth="1"/>
    <col min="6146" max="6146" width="3.625" style="493" customWidth="1"/>
    <col min="6147" max="6147" width="28" style="493" customWidth="1"/>
    <col min="6148" max="6148" width="25.625" style="493" customWidth="1"/>
    <col min="6149" max="6149" width="18.875" style="493" customWidth="1"/>
    <col min="6150" max="6150" width="19.25" style="493" customWidth="1"/>
    <col min="6151" max="6151" width="17.125" style="493" customWidth="1"/>
    <col min="6152" max="6152" width="19.25" style="493" customWidth="1"/>
    <col min="6153" max="6154" width="2.5" style="493" customWidth="1"/>
    <col min="6155" max="6155" width="13.625" style="493" customWidth="1"/>
    <col min="6156" max="6156" width="15.125" style="493" customWidth="1"/>
    <col min="6157" max="6157" width="20.375" style="493" customWidth="1"/>
    <col min="6158" max="6158" width="14.125" style="493" customWidth="1"/>
    <col min="6159" max="6159" width="10.5" style="493" customWidth="1"/>
    <col min="6160" max="6160" width="3.875" style="493" customWidth="1"/>
    <col min="6161" max="6161" width="10.5" style="493" customWidth="1"/>
    <col min="6162" max="6162" width="13.875" style="493" customWidth="1"/>
    <col min="6163" max="6247" width="5.25" style="493" customWidth="1"/>
    <col min="6248" max="6288" width="8.625" style="493" customWidth="1"/>
    <col min="6289" max="6400" width="9" style="493"/>
    <col min="6401" max="6401" width="2.375" style="493" customWidth="1"/>
    <col min="6402" max="6402" width="3.625" style="493" customWidth="1"/>
    <col min="6403" max="6403" width="28" style="493" customWidth="1"/>
    <col min="6404" max="6404" width="25.625" style="493" customWidth="1"/>
    <col min="6405" max="6405" width="18.875" style="493" customWidth="1"/>
    <col min="6406" max="6406" width="19.25" style="493" customWidth="1"/>
    <col min="6407" max="6407" width="17.125" style="493" customWidth="1"/>
    <col min="6408" max="6408" width="19.25" style="493" customWidth="1"/>
    <col min="6409" max="6410" width="2.5" style="493" customWidth="1"/>
    <col min="6411" max="6411" width="13.625" style="493" customWidth="1"/>
    <col min="6412" max="6412" width="15.125" style="493" customWidth="1"/>
    <col min="6413" max="6413" width="20.375" style="493" customWidth="1"/>
    <col min="6414" max="6414" width="14.125" style="493" customWidth="1"/>
    <col min="6415" max="6415" width="10.5" style="493" customWidth="1"/>
    <col min="6416" max="6416" width="3.875" style="493" customWidth="1"/>
    <col min="6417" max="6417" width="10.5" style="493" customWidth="1"/>
    <col min="6418" max="6418" width="13.875" style="493" customWidth="1"/>
    <col min="6419" max="6503" width="5.25" style="493" customWidth="1"/>
    <col min="6504" max="6544" width="8.625" style="493" customWidth="1"/>
    <col min="6545" max="6656" width="9" style="493"/>
    <col min="6657" max="6657" width="2.375" style="493" customWidth="1"/>
    <col min="6658" max="6658" width="3.625" style="493" customWidth="1"/>
    <col min="6659" max="6659" width="28" style="493" customWidth="1"/>
    <col min="6660" max="6660" width="25.625" style="493" customWidth="1"/>
    <col min="6661" max="6661" width="18.875" style="493" customWidth="1"/>
    <col min="6662" max="6662" width="19.25" style="493" customWidth="1"/>
    <col min="6663" max="6663" width="17.125" style="493" customWidth="1"/>
    <col min="6664" max="6664" width="19.25" style="493" customWidth="1"/>
    <col min="6665" max="6666" width="2.5" style="493" customWidth="1"/>
    <col min="6667" max="6667" width="13.625" style="493" customWidth="1"/>
    <col min="6668" max="6668" width="15.125" style="493" customWidth="1"/>
    <col min="6669" max="6669" width="20.375" style="493" customWidth="1"/>
    <col min="6670" max="6670" width="14.125" style="493" customWidth="1"/>
    <col min="6671" max="6671" width="10.5" style="493" customWidth="1"/>
    <col min="6672" max="6672" width="3.875" style="493" customWidth="1"/>
    <col min="6673" max="6673" width="10.5" style="493" customWidth="1"/>
    <col min="6674" max="6674" width="13.875" style="493" customWidth="1"/>
    <col min="6675" max="6759" width="5.25" style="493" customWidth="1"/>
    <col min="6760" max="6800" width="8.625" style="493" customWidth="1"/>
    <col min="6801" max="6912" width="9" style="493"/>
    <col min="6913" max="6913" width="2.375" style="493" customWidth="1"/>
    <col min="6914" max="6914" width="3.625" style="493" customWidth="1"/>
    <col min="6915" max="6915" width="28" style="493" customWidth="1"/>
    <col min="6916" max="6916" width="25.625" style="493" customWidth="1"/>
    <col min="6917" max="6917" width="18.875" style="493" customWidth="1"/>
    <col min="6918" max="6918" width="19.25" style="493" customWidth="1"/>
    <col min="6919" max="6919" width="17.125" style="493" customWidth="1"/>
    <col min="6920" max="6920" width="19.25" style="493" customWidth="1"/>
    <col min="6921" max="6922" width="2.5" style="493" customWidth="1"/>
    <col min="6923" max="6923" width="13.625" style="493" customWidth="1"/>
    <col min="6924" max="6924" width="15.125" style="493" customWidth="1"/>
    <col min="6925" max="6925" width="20.375" style="493" customWidth="1"/>
    <col min="6926" max="6926" width="14.125" style="493" customWidth="1"/>
    <col min="6927" max="6927" width="10.5" style="493" customWidth="1"/>
    <col min="6928" max="6928" width="3.875" style="493" customWidth="1"/>
    <col min="6929" max="6929" width="10.5" style="493" customWidth="1"/>
    <col min="6930" max="6930" width="13.875" style="493" customWidth="1"/>
    <col min="6931" max="7015" width="5.25" style="493" customWidth="1"/>
    <col min="7016" max="7056" width="8.625" style="493" customWidth="1"/>
    <col min="7057" max="7168" width="9" style="493"/>
    <col min="7169" max="7169" width="2.375" style="493" customWidth="1"/>
    <col min="7170" max="7170" width="3.625" style="493" customWidth="1"/>
    <col min="7171" max="7171" width="28" style="493" customWidth="1"/>
    <col min="7172" max="7172" width="25.625" style="493" customWidth="1"/>
    <col min="7173" max="7173" width="18.875" style="493" customWidth="1"/>
    <col min="7174" max="7174" width="19.25" style="493" customWidth="1"/>
    <col min="7175" max="7175" width="17.125" style="493" customWidth="1"/>
    <col min="7176" max="7176" width="19.25" style="493" customWidth="1"/>
    <col min="7177" max="7178" width="2.5" style="493" customWidth="1"/>
    <col min="7179" max="7179" width="13.625" style="493" customWidth="1"/>
    <col min="7180" max="7180" width="15.125" style="493" customWidth="1"/>
    <col min="7181" max="7181" width="20.375" style="493" customWidth="1"/>
    <col min="7182" max="7182" width="14.125" style="493" customWidth="1"/>
    <col min="7183" max="7183" width="10.5" style="493" customWidth="1"/>
    <col min="7184" max="7184" width="3.875" style="493" customWidth="1"/>
    <col min="7185" max="7185" width="10.5" style="493" customWidth="1"/>
    <col min="7186" max="7186" width="13.875" style="493" customWidth="1"/>
    <col min="7187" max="7271" width="5.25" style="493" customWidth="1"/>
    <col min="7272" max="7312" width="8.625" style="493" customWidth="1"/>
    <col min="7313" max="7424" width="9" style="493"/>
    <col min="7425" max="7425" width="2.375" style="493" customWidth="1"/>
    <col min="7426" max="7426" width="3.625" style="493" customWidth="1"/>
    <col min="7427" max="7427" width="28" style="493" customWidth="1"/>
    <col min="7428" max="7428" width="25.625" style="493" customWidth="1"/>
    <col min="7429" max="7429" width="18.875" style="493" customWidth="1"/>
    <col min="7430" max="7430" width="19.25" style="493" customWidth="1"/>
    <col min="7431" max="7431" width="17.125" style="493" customWidth="1"/>
    <col min="7432" max="7432" width="19.25" style="493" customWidth="1"/>
    <col min="7433" max="7434" width="2.5" style="493" customWidth="1"/>
    <col min="7435" max="7435" width="13.625" style="493" customWidth="1"/>
    <col min="7436" max="7436" width="15.125" style="493" customWidth="1"/>
    <col min="7437" max="7437" width="20.375" style="493" customWidth="1"/>
    <col min="7438" max="7438" width="14.125" style="493" customWidth="1"/>
    <col min="7439" max="7439" width="10.5" style="493" customWidth="1"/>
    <col min="7440" max="7440" width="3.875" style="493" customWidth="1"/>
    <col min="7441" max="7441" width="10.5" style="493" customWidth="1"/>
    <col min="7442" max="7442" width="13.875" style="493" customWidth="1"/>
    <col min="7443" max="7527" width="5.25" style="493" customWidth="1"/>
    <col min="7528" max="7568" width="8.625" style="493" customWidth="1"/>
    <col min="7569" max="7680" width="9" style="493"/>
    <col min="7681" max="7681" width="2.375" style="493" customWidth="1"/>
    <col min="7682" max="7682" width="3.625" style="493" customWidth="1"/>
    <col min="7683" max="7683" width="28" style="493" customWidth="1"/>
    <col min="7684" max="7684" width="25.625" style="493" customWidth="1"/>
    <col min="7685" max="7685" width="18.875" style="493" customWidth="1"/>
    <col min="7686" max="7686" width="19.25" style="493" customWidth="1"/>
    <col min="7687" max="7687" width="17.125" style="493" customWidth="1"/>
    <col min="7688" max="7688" width="19.25" style="493" customWidth="1"/>
    <col min="7689" max="7690" width="2.5" style="493" customWidth="1"/>
    <col min="7691" max="7691" width="13.625" style="493" customWidth="1"/>
    <col min="7692" max="7692" width="15.125" style="493" customWidth="1"/>
    <col min="7693" max="7693" width="20.375" style="493" customWidth="1"/>
    <col min="7694" max="7694" width="14.125" style="493" customWidth="1"/>
    <col min="7695" max="7695" width="10.5" style="493" customWidth="1"/>
    <col min="7696" max="7696" width="3.875" style="493" customWidth="1"/>
    <col min="7697" max="7697" width="10.5" style="493" customWidth="1"/>
    <col min="7698" max="7698" width="13.875" style="493" customWidth="1"/>
    <col min="7699" max="7783" width="5.25" style="493" customWidth="1"/>
    <col min="7784" max="7824" width="8.625" style="493" customWidth="1"/>
    <col min="7825" max="7936" width="9" style="493"/>
    <col min="7937" max="7937" width="2.375" style="493" customWidth="1"/>
    <col min="7938" max="7938" width="3.625" style="493" customWidth="1"/>
    <col min="7939" max="7939" width="28" style="493" customWidth="1"/>
    <col min="7940" max="7940" width="25.625" style="493" customWidth="1"/>
    <col min="7941" max="7941" width="18.875" style="493" customWidth="1"/>
    <col min="7942" max="7942" width="19.25" style="493" customWidth="1"/>
    <col min="7943" max="7943" width="17.125" style="493" customWidth="1"/>
    <col min="7944" max="7944" width="19.25" style="493" customWidth="1"/>
    <col min="7945" max="7946" width="2.5" style="493" customWidth="1"/>
    <col min="7947" max="7947" width="13.625" style="493" customWidth="1"/>
    <col min="7948" max="7948" width="15.125" style="493" customWidth="1"/>
    <col min="7949" max="7949" width="20.375" style="493" customWidth="1"/>
    <col min="7950" max="7950" width="14.125" style="493" customWidth="1"/>
    <col min="7951" max="7951" width="10.5" style="493" customWidth="1"/>
    <col min="7952" max="7952" width="3.875" style="493" customWidth="1"/>
    <col min="7953" max="7953" width="10.5" style="493" customWidth="1"/>
    <col min="7954" max="7954" width="13.875" style="493" customWidth="1"/>
    <col min="7955" max="8039" width="5.25" style="493" customWidth="1"/>
    <col min="8040" max="8080" width="8.625" style="493" customWidth="1"/>
    <col min="8081" max="8192" width="9" style="493"/>
    <col min="8193" max="8193" width="2.375" style="493" customWidth="1"/>
    <col min="8194" max="8194" width="3.625" style="493" customWidth="1"/>
    <col min="8195" max="8195" width="28" style="493" customWidth="1"/>
    <col min="8196" max="8196" width="25.625" style="493" customWidth="1"/>
    <col min="8197" max="8197" width="18.875" style="493" customWidth="1"/>
    <col min="8198" max="8198" width="19.25" style="493" customWidth="1"/>
    <col min="8199" max="8199" width="17.125" style="493" customWidth="1"/>
    <col min="8200" max="8200" width="19.25" style="493" customWidth="1"/>
    <col min="8201" max="8202" width="2.5" style="493" customWidth="1"/>
    <col min="8203" max="8203" width="13.625" style="493" customWidth="1"/>
    <col min="8204" max="8204" width="15.125" style="493" customWidth="1"/>
    <col min="8205" max="8205" width="20.375" style="493" customWidth="1"/>
    <col min="8206" max="8206" width="14.125" style="493" customWidth="1"/>
    <col min="8207" max="8207" width="10.5" style="493" customWidth="1"/>
    <col min="8208" max="8208" width="3.875" style="493" customWidth="1"/>
    <col min="8209" max="8209" width="10.5" style="493" customWidth="1"/>
    <col min="8210" max="8210" width="13.875" style="493" customWidth="1"/>
    <col min="8211" max="8295" width="5.25" style="493" customWidth="1"/>
    <col min="8296" max="8336" width="8.625" style="493" customWidth="1"/>
    <col min="8337" max="8448" width="9" style="493"/>
    <col min="8449" max="8449" width="2.375" style="493" customWidth="1"/>
    <col min="8450" max="8450" width="3.625" style="493" customWidth="1"/>
    <col min="8451" max="8451" width="28" style="493" customWidth="1"/>
    <col min="8452" max="8452" width="25.625" style="493" customWidth="1"/>
    <col min="8453" max="8453" width="18.875" style="493" customWidth="1"/>
    <col min="8454" max="8454" width="19.25" style="493" customWidth="1"/>
    <col min="8455" max="8455" width="17.125" style="493" customWidth="1"/>
    <col min="8456" max="8456" width="19.25" style="493" customWidth="1"/>
    <col min="8457" max="8458" width="2.5" style="493" customWidth="1"/>
    <col min="8459" max="8459" width="13.625" style="493" customWidth="1"/>
    <col min="8460" max="8460" width="15.125" style="493" customWidth="1"/>
    <col min="8461" max="8461" width="20.375" style="493" customWidth="1"/>
    <col min="8462" max="8462" width="14.125" style="493" customWidth="1"/>
    <col min="8463" max="8463" width="10.5" style="493" customWidth="1"/>
    <col min="8464" max="8464" width="3.875" style="493" customWidth="1"/>
    <col min="8465" max="8465" width="10.5" style="493" customWidth="1"/>
    <col min="8466" max="8466" width="13.875" style="493" customWidth="1"/>
    <col min="8467" max="8551" width="5.25" style="493" customWidth="1"/>
    <col min="8552" max="8592" width="8.625" style="493" customWidth="1"/>
    <col min="8593" max="8704" width="9" style="493"/>
    <col min="8705" max="8705" width="2.375" style="493" customWidth="1"/>
    <col min="8706" max="8706" width="3.625" style="493" customWidth="1"/>
    <col min="8707" max="8707" width="28" style="493" customWidth="1"/>
    <col min="8708" max="8708" width="25.625" style="493" customWidth="1"/>
    <col min="8709" max="8709" width="18.875" style="493" customWidth="1"/>
    <col min="8710" max="8710" width="19.25" style="493" customWidth="1"/>
    <col min="8711" max="8711" width="17.125" style="493" customWidth="1"/>
    <col min="8712" max="8712" width="19.25" style="493" customWidth="1"/>
    <col min="8713" max="8714" width="2.5" style="493" customWidth="1"/>
    <col min="8715" max="8715" width="13.625" style="493" customWidth="1"/>
    <col min="8716" max="8716" width="15.125" style="493" customWidth="1"/>
    <col min="8717" max="8717" width="20.375" style="493" customWidth="1"/>
    <col min="8718" max="8718" width="14.125" style="493" customWidth="1"/>
    <col min="8719" max="8719" width="10.5" style="493" customWidth="1"/>
    <col min="8720" max="8720" width="3.875" style="493" customWidth="1"/>
    <col min="8721" max="8721" width="10.5" style="493" customWidth="1"/>
    <col min="8722" max="8722" width="13.875" style="493" customWidth="1"/>
    <col min="8723" max="8807" width="5.25" style="493" customWidth="1"/>
    <col min="8808" max="8848" width="8.625" style="493" customWidth="1"/>
    <col min="8849" max="8960" width="9" style="493"/>
    <col min="8961" max="8961" width="2.375" style="493" customWidth="1"/>
    <col min="8962" max="8962" width="3.625" style="493" customWidth="1"/>
    <col min="8963" max="8963" width="28" style="493" customWidth="1"/>
    <col min="8964" max="8964" width="25.625" style="493" customWidth="1"/>
    <col min="8965" max="8965" width="18.875" style="493" customWidth="1"/>
    <col min="8966" max="8966" width="19.25" style="493" customWidth="1"/>
    <col min="8967" max="8967" width="17.125" style="493" customWidth="1"/>
    <col min="8968" max="8968" width="19.25" style="493" customWidth="1"/>
    <col min="8969" max="8970" width="2.5" style="493" customWidth="1"/>
    <col min="8971" max="8971" width="13.625" style="493" customWidth="1"/>
    <col min="8972" max="8972" width="15.125" style="493" customWidth="1"/>
    <col min="8973" max="8973" width="20.375" style="493" customWidth="1"/>
    <col min="8974" max="8974" width="14.125" style="493" customWidth="1"/>
    <col min="8975" max="8975" width="10.5" style="493" customWidth="1"/>
    <col min="8976" max="8976" width="3.875" style="493" customWidth="1"/>
    <col min="8977" max="8977" width="10.5" style="493" customWidth="1"/>
    <col min="8978" max="8978" width="13.875" style="493" customWidth="1"/>
    <col min="8979" max="9063" width="5.25" style="493" customWidth="1"/>
    <col min="9064" max="9104" width="8.625" style="493" customWidth="1"/>
    <col min="9105" max="9216" width="9" style="493"/>
    <col min="9217" max="9217" width="2.375" style="493" customWidth="1"/>
    <col min="9218" max="9218" width="3.625" style="493" customWidth="1"/>
    <col min="9219" max="9219" width="28" style="493" customWidth="1"/>
    <col min="9220" max="9220" width="25.625" style="493" customWidth="1"/>
    <col min="9221" max="9221" width="18.875" style="493" customWidth="1"/>
    <col min="9222" max="9222" width="19.25" style="493" customWidth="1"/>
    <col min="9223" max="9223" width="17.125" style="493" customWidth="1"/>
    <col min="9224" max="9224" width="19.25" style="493" customWidth="1"/>
    <col min="9225" max="9226" width="2.5" style="493" customWidth="1"/>
    <col min="9227" max="9227" width="13.625" style="493" customWidth="1"/>
    <col min="9228" max="9228" width="15.125" style="493" customWidth="1"/>
    <col min="9229" max="9229" width="20.375" style="493" customWidth="1"/>
    <col min="9230" max="9230" width="14.125" style="493" customWidth="1"/>
    <col min="9231" max="9231" width="10.5" style="493" customWidth="1"/>
    <col min="9232" max="9232" width="3.875" style="493" customWidth="1"/>
    <col min="9233" max="9233" width="10.5" style="493" customWidth="1"/>
    <col min="9234" max="9234" width="13.875" style="493" customWidth="1"/>
    <col min="9235" max="9319" width="5.25" style="493" customWidth="1"/>
    <col min="9320" max="9360" width="8.625" style="493" customWidth="1"/>
    <col min="9361" max="9472" width="9" style="493"/>
    <col min="9473" max="9473" width="2.375" style="493" customWidth="1"/>
    <col min="9474" max="9474" width="3.625" style="493" customWidth="1"/>
    <col min="9475" max="9475" width="28" style="493" customWidth="1"/>
    <col min="9476" max="9476" width="25.625" style="493" customWidth="1"/>
    <col min="9477" max="9477" width="18.875" style="493" customWidth="1"/>
    <col min="9478" max="9478" width="19.25" style="493" customWidth="1"/>
    <col min="9479" max="9479" width="17.125" style="493" customWidth="1"/>
    <col min="9480" max="9480" width="19.25" style="493" customWidth="1"/>
    <col min="9481" max="9482" width="2.5" style="493" customWidth="1"/>
    <col min="9483" max="9483" width="13.625" style="493" customWidth="1"/>
    <col min="9484" max="9484" width="15.125" style="493" customWidth="1"/>
    <col min="9485" max="9485" width="20.375" style="493" customWidth="1"/>
    <col min="9486" max="9486" width="14.125" style="493" customWidth="1"/>
    <col min="9487" max="9487" width="10.5" style="493" customWidth="1"/>
    <col min="9488" max="9488" width="3.875" style="493" customWidth="1"/>
    <col min="9489" max="9489" width="10.5" style="493" customWidth="1"/>
    <col min="9490" max="9490" width="13.875" style="493" customWidth="1"/>
    <col min="9491" max="9575" width="5.25" style="493" customWidth="1"/>
    <col min="9576" max="9616" width="8.625" style="493" customWidth="1"/>
    <col min="9617" max="9728" width="9" style="493"/>
    <col min="9729" max="9729" width="2.375" style="493" customWidth="1"/>
    <col min="9730" max="9730" width="3.625" style="493" customWidth="1"/>
    <col min="9731" max="9731" width="28" style="493" customWidth="1"/>
    <col min="9732" max="9732" width="25.625" style="493" customWidth="1"/>
    <col min="9733" max="9733" width="18.875" style="493" customWidth="1"/>
    <col min="9734" max="9734" width="19.25" style="493" customWidth="1"/>
    <col min="9735" max="9735" width="17.125" style="493" customWidth="1"/>
    <col min="9736" max="9736" width="19.25" style="493" customWidth="1"/>
    <col min="9737" max="9738" width="2.5" style="493" customWidth="1"/>
    <col min="9739" max="9739" width="13.625" style="493" customWidth="1"/>
    <col min="9740" max="9740" width="15.125" style="493" customWidth="1"/>
    <col min="9741" max="9741" width="20.375" style="493" customWidth="1"/>
    <col min="9742" max="9742" width="14.125" style="493" customWidth="1"/>
    <col min="9743" max="9743" width="10.5" style="493" customWidth="1"/>
    <col min="9744" max="9744" width="3.875" style="493" customWidth="1"/>
    <col min="9745" max="9745" width="10.5" style="493" customWidth="1"/>
    <col min="9746" max="9746" width="13.875" style="493" customWidth="1"/>
    <col min="9747" max="9831" width="5.25" style="493" customWidth="1"/>
    <col min="9832" max="9872" width="8.625" style="493" customWidth="1"/>
    <col min="9873" max="9984" width="9" style="493"/>
    <col min="9985" max="9985" width="2.375" style="493" customWidth="1"/>
    <col min="9986" max="9986" width="3.625" style="493" customWidth="1"/>
    <col min="9987" max="9987" width="28" style="493" customWidth="1"/>
    <col min="9988" max="9988" width="25.625" style="493" customWidth="1"/>
    <col min="9989" max="9989" width="18.875" style="493" customWidth="1"/>
    <col min="9990" max="9990" width="19.25" style="493" customWidth="1"/>
    <col min="9991" max="9991" width="17.125" style="493" customWidth="1"/>
    <col min="9992" max="9992" width="19.25" style="493" customWidth="1"/>
    <col min="9993" max="9994" width="2.5" style="493" customWidth="1"/>
    <col min="9995" max="9995" width="13.625" style="493" customWidth="1"/>
    <col min="9996" max="9996" width="15.125" style="493" customWidth="1"/>
    <col min="9997" max="9997" width="20.375" style="493" customWidth="1"/>
    <col min="9998" max="9998" width="14.125" style="493" customWidth="1"/>
    <col min="9999" max="9999" width="10.5" style="493" customWidth="1"/>
    <col min="10000" max="10000" width="3.875" style="493" customWidth="1"/>
    <col min="10001" max="10001" width="10.5" style="493" customWidth="1"/>
    <col min="10002" max="10002" width="13.875" style="493" customWidth="1"/>
    <col min="10003" max="10087" width="5.25" style="493" customWidth="1"/>
    <col min="10088" max="10128" width="8.625" style="493" customWidth="1"/>
    <col min="10129" max="10240" width="9" style="493"/>
    <col min="10241" max="10241" width="2.375" style="493" customWidth="1"/>
    <col min="10242" max="10242" width="3.625" style="493" customWidth="1"/>
    <col min="10243" max="10243" width="28" style="493" customWidth="1"/>
    <col min="10244" max="10244" width="25.625" style="493" customWidth="1"/>
    <col min="10245" max="10245" width="18.875" style="493" customWidth="1"/>
    <col min="10246" max="10246" width="19.25" style="493" customWidth="1"/>
    <col min="10247" max="10247" width="17.125" style="493" customWidth="1"/>
    <col min="10248" max="10248" width="19.25" style="493" customWidth="1"/>
    <col min="10249" max="10250" width="2.5" style="493" customWidth="1"/>
    <col min="10251" max="10251" width="13.625" style="493" customWidth="1"/>
    <col min="10252" max="10252" width="15.125" style="493" customWidth="1"/>
    <col min="10253" max="10253" width="20.375" style="493" customWidth="1"/>
    <col min="10254" max="10254" width="14.125" style="493" customWidth="1"/>
    <col min="10255" max="10255" width="10.5" style="493" customWidth="1"/>
    <col min="10256" max="10256" width="3.875" style="493" customWidth="1"/>
    <col min="10257" max="10257" width="10.5" style="493" customWidth="1"/>
    <col min="10258" max="10258" width="13.875" style="493" customWidth="1"/>
    <col min="10259" max="10343" width="5.25" style="493" customWidth="1"/>
    <col min="10344" max="10384" width="8.625" style="493" customWidth="1"/>
    <col min="10385" max="10496" width="9" style="493"/>
    <col min="10497" max="10497" width="2.375" style="493" customWidth="1"/>
    <col min="10498" max="10498" width="3.625" style="493" customWidth="1"/>
    <col min="10499" max="10499" width="28" style="493" customWidth="1"/>
    <col min="10500" max="10500" width="25.625" style="493" customWidth="1"/>
    <col min="10501" max="10501" width="18.875" style="493" customWidth="1"/>
    <col min="10502" max="10502" width="19.25" style="493" customWidth="1"/>
    <col min="10503" max="10503" width="17.125" style="493" customWidth="1"/>
    <col min="10504" max="10504" width="19.25" style="493" customWidth="1"/>
    <col min="10505" max="10506" width="2.5" style="493" customWidth="1"/>
    <col min="10507" max="10507" width="13.625" style="493" customWidth="1"/>
    <col min="10508" max="10508" width="15.125" style="493" customWidth="1"/>
    <col min="10509" max="10509" width="20.375" style="493" customWidth="1"/>
    <col min="10510" max="10510" width="14.125" style="493" customWidth="1"/>
    <col min="10511" max="10511" width="10.5" style="493" customWidth="1"/>
    <col min="10512" max="10512" width="3.875" style="493" customWidth="1"/>
    <col min="10513" max="10513" width="10.5" style="493" customWidth="1"/>
    <col min="10514" max="10514" width="13.875" style="493" customWidth="1"/>
    <col min="10515" max="10599" width="5.25" style="493" customWidth="1"/>
    <col min="10600" max="10640" width="8.625" style="493" customWidth="1"/>
    <col min="10641" max="10752" width="9" style="493"/>
    <col min="10753" max="10753" width="2.375" style="493" customWidth="1"/>
    <col min="10754" max="10754" width="3.625" style="493" customWidth="1"/>
    <col min="10755" max="10755" width="28" style="493" customWidth="1"/>
    <col min="10756" max="10756" width="25.625" style="493" customWidth="1"/>
    <col min="10757" max="10757" width="18.875" style="493" customWidth="1"/>
    <col min="10758" max="10758" width="19.25" style="493" customWidth="1"/>
    <col min="10759" max="10759" width="17.125" style="493" customWidth="1"/>
    <col min="10760" max="10760" width="19.25" style="493" customWidth="1"/>
    <col min="10761" max="10762" width="2.5" style="493" customWidth="1"/>
    <col min="10763" max="10763" width="13.625" style="493" customWidth="1"/>
    <col min="10764" max="10764" width="15.125" style="493" customWidth="1"/>
    <col min="10765" max="10765" width="20.375" style="493" customWidth="1"/>
    <col min="10766" max="10766" width="14.125" style="493" customWidth="1"/>
    <col min="10767" max="10767" width="10.5" style="493" customWidth="1"/>
    <col min="10768" max="10768" width="3.875" style="493" customWidth="1"/>
    <col min="10769" max="10769" width="10.5" style="493" customWidth="1"/>
    <col min="10770" max="10770" width="13.875" style="493" customWidth="1"/>
    <col min="10771" max="10855" width="5.25" style="493" customWidth="1"/>
    <col min="10856" max="10896" width="8.625" style="493" customWidth="1"/>
    <col min="10897" max="11008" width="9" style="493"/>
    <col min="11009" max="11009" width="2.375" style="493" customWidth="1"/>
    <col min="11010" max="11010" width="3.625" style="493" customWidth="1"/>
    <col min="11011" max="11011" width="28" style="493" customWidth="1"/>
    <col min="11012" max="11012" width="25.625" style="493" customWidth="1"/>
    <col min="11013" max="11013" width="18.875" style="493" customWidth="1"/>
    <col min="11014" max="11014" width="19.25" style="493" customWidth="1"/>
    <col min="11015" max="11015" width="17.125" style="493" customWidth="1"/>
    <col min="11016" max="11016" width="19.25" style="493" customWidth="1"/>
    <col min="11017" max="11018" width="2.5" style="493" customWidth="1"/>
    <col min="11019" max="11019" width="13.625" style="493" customWidth="1"/>
    <col min="11020" max="11020" width="15.125" style="493" customWidth="1"/>
    <col min="11021" max="11021" width="20.375" style="493" customWidth="1"/>
    <col min="11022" max="11022" width="14.125" style="493" customWidth="1"/>
    <col min="11023" max="11023" width="10.5" style="493" customWidth="1"/>
    <col min="11024" max="11024" width="3.875" style="493" customWidth="1"/>
    <col min="11025" max="11025" width="10.5" style="493" customWidth="1"/>
    <col min="11026" max="11026" width="13.875" style="493" customWidth="1"/>
    <col min="11027" max="11111" width="5.25" style="493" customWidth="1"/>
    <col min="11112" max="11152" width="8.625" style="493" customWidth="1"/>
    <col min="11153" max="11264" width="9" style="493"/>
    <col min="11265" max="11265" width="2.375" style="493" customWidth="1"/>
    <col min="11266" max="11266" width="3.625" style="493" customWidth="1"/>
    <col min="11267" max="11267" width="28" style="493" customWidth="1"/>
    <col min="11268" max="11268" width="25.625" style="493" customWidth="1"/>
    <col min="11269" max="11269" width="18.875" style="493" customWidth="1"/>
    <col min="11270" max="11270" width="19.25" style="493" customWidth="1"/>
    <col min="11271" max="11271" width="17.125" style="493" customWidth="1"/>
    <col min="11272" max="11272" width="19.25" style="493" customWidth="1"/>
    <col min="11273" max="11274" width="2.5" style="493" customWidth="1"/>
    <col min="11275" max="11275" width="13.625" style="493" customWidth="1"/>
    <col min="11276" max="11276" width="15.125" style="493" customWidth="1"/>
    <col min="11277" max="11277" width="20.375" style="493" customWidth="1"/>
    <col min="11278" max="11278" width="14.125" style="493" customWidth="1"/>
    <col min="11279" max="11279" width="10.5" style="493" customWidth="1"/>
    <col min="11280" max="11280" width="3.875" style="493" customWidth="1"/>
    <col min="11281" max="11281" width="10.5" style="493" customWidth="1"/>
    <col min="11282" max="11282" width="13.875" style="493" customWidth="1"/>
    <col min="11283" max="11367" width="5.25" style="493" customWidth="1"/>
    <col min="11368" max="11408" width="8.625" style="493" customWidth="1"/>
    <col min="11409" max="11520" width="9" style="493"/>
    <col min="11521" max="11521" width="2.375" style="493" customWidth="1"/>
    <col min="11522" max="11522" width="3.625" style="493" customWidth="1"/>
    <col min="11523" max="11523" width="28" style="493" customWidth="1"/>
    <col min="11524" max="11524" width="25.625" style="493" customWidth="1"/>
    <col min="11525" max="11525" width="18.875" style="493" customWidth="1"/>
    <col min="11526" max="11526" width="19.25" style="493" customWidth="1"/>
    <col min="11527" max="11527" width="17.125" style="493" customWidth="1"/>
    <col min="11528" max="11528" width="19.25" style="493" customWidth="1"/>
    <col min="11529" max="11530" width="2.5" style="493" customWidth="1"/>
    <col min="11531" max="11531" width="13.625" style="493" customWidth="1"/>
    <col min="11532" max="11532" width="15.125" style="493" customWidth="1"/>
    <col min="11533" max="11533" width="20.375" style="493" customWidth="1"/>
    <col min="11534" max="11534" width="14.125" style="493" customWidth="1"/>
    <col min="11535" max="11535" width="10.5" style="493" customWidth="1"/>
    <col min="11536" max="11536" width="3.875" style="493" customWidth="1"/>
    <col min="11537" max="11537" width="10.5" style="493" customWidth="1"/>
    <col min="11538" max="11538" width="13.875" style="493" customWidth="1"/>
    <col min="11539" max="11623" width="5.25" style="493" customWidth="1"/>
    <col min="11624" max="11664" width="8.625" style="493" customWidth="1"/>
    <col min="11665" max="11776" width="9" style="493"/>
    <col min="11777" max="11777" width="2.375" style="493" customWidth="1"/>
    <col min="11778" max="11778" width="3.625" style="493" customWidth="1"/>
    <col min="11779" max="11779" width="28" style="493" customWidth="1"/>
    <col min="11780" max="11780" width="25.625" style="493" customWidth="1"/>
    <col min="11781" max="11781" width="18.875" style="493" customWidth="1"/>
    <col min="11782" max="11782" width="19.25" style="493" customWidth="1"/>
    <col min="11783" max="11783" width="17.125" style="493" customWidth="1"/>
    <col min="11784" max="11784" width="19.25" style="493" customWidth="1"/>
    <col min="11785" max="11786" width="2.5" style="493" customWidth="1"/>
    <col min="11787" max="11787" width="13.625" style="493" customWidth="1"/>
    <col min="11788" max="11788" width="15.125" style="493" customWidth="1"/>
    <col min="11789" max="11789" width="20.375" style="493" customWidth="1"/>
    <col min="11790" max="11790" width="14.125" style="493" customWidth="1"/>
    <col min="11791" max="11791" width="10.5" style="493" customWidth="1"/>
    <col min="11792" max="11792" width="3.875" style="493" customWidth="1"/>
    <col min="11793" max="11793" width="10.5" style="493" customWidth="1"/>
    <col min="11794" max="11794" width="13.875" style="493" customWidth="1"/>
    <col min="11795" max="11879" width="5.25" style="493" customWidth="1"/>
    <col min="11880" max="11920" width="8.625" style="493" customWidth="1"/>
    <col min="11921" max="12032" width="9" style="493"/>
    <col min="12033" max="12033" width="2.375" style="493" customWidth="1"/>
    <col min="12034" max="12034" width="3.625" style="493" customWidth="1"/>
    <col min="12035" max="12035" width="28" style="493" customWidth="1"/>
    <col min="12036" max="12036" width="25.625" style="493" customWidth="1"/>
    <col min="12037" max="12037" width="18.875" style="493" customWidth="1"/>
    <col min="12038" max="12038" width="19.25" style="493" customWidth="1"/>
    <col min="12039" max="12039" width="17.125" style="493" customWidth="1"/>
    <col min="12040" max="12040" width="19.25" style="493" customWidth="1"/>
    <col min="12041" max="12042" width="2.5" style="493" customWidth="1"/>
    <col min="12043" max="12043" width="13.625" style="493" customWidth="1"/>
    <col min="12044" max="12044" width="15.125" style="493" customWidth="1"/>
    <col min="12045" max="12045" width="20.375" style="493" customWidth="1"/>
    <col min="12046" max="12046" width="14.125" style="493" customWidth="1"/>
    <col min="12047" max="12047" width="10.5" style="493" customWidth="1"/>
    <col min="12048" max="12048" width="3.875" style="493" customWidth="1"/>
    <col min="12049" max="12049" width="10.5" style="493" customWidth="1"/>
    <col min="12050" max="12050" width="13.875" style="493" customWidth="1"/>
    <col min="12051" max="12135" width="5.25" style="493" customWidth="1"/>
    <col min="12136" max="12176" width="8.625" style="493" customWidth="1"/>
    <col min="12177" max="12288" width="9" style="493"/>
    <col min="12289" max="12289" width="2.375" style="493" customWidth="1"/>
    <col min="12290" max="12290" width="3.625" style="493" customWidth="1"/>
    <col min="12291" max="12291" width="28" style="493" customWidth="1"/>
    <col min="12292" max="12292" width="25.625" style="493" customWidth="1"/>
    <col min="12293" max="12293" width="18.875" style="493" customWidth="1"/>
    <col min="12294" max="12294" width="19.25" style="493" customWidth="1"/>
    <col min="12295" max="12295" width="17.125" style="493" customWidth="1"/>
    <col min="12296" max="12296" width="19.25" style="493" customWidth="1"/>
    <col min="12297" max="12298" width="2.5" style="493" customWidth="1"/>
    <col min="12299" max="12299" width="13.625" style="493" customWidth="1"/>
    <col min="12300" max="12300" width="15.125" style="493" customWidth="1"/>
    <col min="12301" max="12301" width="20.375" style="493" customWidth="1"/>
    <col min="12302" max="12302" width="14.125" style="493" customWidth="1"/>
    <col min="12303" max="12303" width="10.5" style="493" customWidth="1"/>
    <col min="12304" max="12304" width="3.875" style="493" customWidth="1"/>
    <col min="12305" max="12305" width="10.5" style="493" customWidth="1"/>
    <col min="12306" max="12306" width="13.875" style="493" customWidth="1"/>
    <col min="12307" max="12391" width="5.25" style="493" customWidth="1"/>
    <col min="12392" max="12432" width="8.625" style="493" customWidth="1"/>
    <col min="12433" max="12544" width="9" style="493"/>
    <col min="12545" max="12545" width="2.375" style="493" customWidth="1"/>
    <col min="12546" max="12546" width="3.625" style="493" customWidth="1"/>
    <col min="12547" max="12547" width="28" style="493" customWidth="1"/>
    <col min="12548" max="12548" width="25.625" style="493" customWidth="1"/>
    <col min="12549" max="12549" width="18.875" style="493" customWidth="1"/>
    <col min="12550" max="12550" width="19.25" style="493" customWidth="1"/>
    <col min="12551" max="12551" width="17.125" style="493" customWidth="1"/>
    <col min="12552" max="12552" width="19.25" style="493" customWidth="1"/>
    <col min="12553" max="12554" width="2.5" style="493" customWidth="1"/>
    <col min="12555" max="12555" width="13.625" style="493" customWidth="1"/>
    <col min="12556" max="12556" width="15.125" style="493" customWidth="1"/>
    <col min="12557" max="12557" width="20.375" style="493" customWidth="1"/>
    <col min="12558" max="12558" width="14.125" style="493" customWidth="1"/>
    <col min="12559" max="12559" width="10.5" style="493" customWidth="1"/>
    <col min="12560" max="12560" width="3.875" style="493" customWidth="1"/>
    <col min="12561" max="12561" width="10.5" style="493" customWidth="1"/>
    <col min="12562" max="12562" width="13.875" style="493" customWidth="1"/>
    <col min="12563" max="12647" width="5.25" style="493" customWidth="1"/>
    <col min="12648" max="12688" width="8.625" style="493" customWidth="1"/>
    <col min="12689" max="12800" width="9" style="493"/>
    <col min="12801" max="12801" width="2.375" style="493" customWidth="1"/>
    <col min="12802" max="12802" width="3.625" style="493" customWidth="1"/>
    <col min="12803" max="12803" width="28" style="493" customWidth="1"/>
    <col min="12804" max="12804" width="25.625" style="493" customWidth="1"/>
    <col min="12805" max="12805" width="18.875" style="493" customWidth="1"/>
    <col min="12806" max="12806" width="19.25" style="493" customWidth="1"/>
    <col min="12807" max="12807" width="17.125" style="493" customWidth="1"/>
    <col min="12808" max="12808" width="19.25" style="493" customWidth="1"/>
    <col min="12809" max="12810" width="2.5" style="493" customWidth="1"/>
    <col min="12811" max="12811" width="13.625" style="493" customWidth="1"/>
    <col min="12812" max="12812" width="15.125" style="493" customWidth="1"/>
    <col min="12813" max="12813" width="20.375" style="493" customWidth="1"/>
    <col min="12814" max="12814" width="14.125" style="493" customWidth="1"/>
    <col min="12815" max="12815" width="10.5" style="493" customWidth="1"/>
    <col min="12816" max="12816" width="3.875" style="493" customWidth="1"/>
    <col min="12817" max="12817" width="10.5" style="493" customWidth="1"/>
    <col min="12818" max="12818" width="13.875" style="493" customWidth="1"/>
    <col min="12819" max="12903" width="5.25" style="493" customWidth="1"/>
    <col min="12904" max="12944" width="8.625" style="493" customWidth="1"/>
    <col min="12945" max="13056" width="9" style="493"/>
    <col min="13057" max="13057" width="2.375" style="493" customWidth="1"/>
    <col min="13058" max="13058" width="3.625" style="493" customWidth="1"/>
    <col min="13059" max="13059" width="28" style="493" customWidth="1"/>
    <col min="13060" max="13060" width="25.625" style="493" customWidth="1"/>
    <col min="13061" max="13061" width="18.875" style="493" customWidth="1"/>
    <col min="13062" max="13062" width="19.25" style="493" customWidth="1"/>
    <col min="13063" max="13063" width="17.125" style="493" customWidth="1"/>
    <col min="13064" max="13064" width="19.25" style="493" customWidth="1"/>
    <col min="13065" max="13066" width="2.5" style="493" customWidth="1"/>
    <col min="13067" max="13067" width="13.625" style="493" customWidth="1"/>
    <col min="13068" max="13068" width="15.125" style="493" customWidth="1"/>
    <col min="13069" max="13069" width="20.375" style="493" customWidth="1"/>
    <col min="13070" max="13070" width="14.125" style="493" customWidth="1"/>
    <col min="13071" max="13071" width="10.5" style="493" customWidth="1"/>
    <col min="13072" max="13072" width="3.875" style="493" customWidth="1"/>
    <col min="13073" max="13073" width="10.5" style="493" customWidth="1"/>
    <col min="13074" max="13074" width="13.875" style="493" customWidth="1"/>
    <col min="13075" max="13159" width="5.25" style="493" customWidth="1"/>
    <col min="13160" max="13200" width="8.625" style="493" customWidth="1"/>
    <col min="13201" max="13312" width="9" style="493"/>
    <col min="13313" max="13313" width="2.375" style="493" customWidth="1"/>
    <col min="13314" max="13314" width="3.625" style="493" customWidth="1"/>
    <col min="13315" max="13315" width="28" style="493" customWidth="1"/>
    <col min="13316" max="13316" width="25.625" style="493" customWidth="1"/>
    <col min="13317" max="13317" width="18.875" style="493" customWidth="1"/>
    <col min="13318" max="13318" width="19.25" style="493" customWidth="1"/>
    <col min="13319" max="13319" width="17.125" style="493" customWidth="1"/>
    <col min="13320" max="13320" width="19.25" style="493" customWidth="1"/>
    <col min="13321" max="13322" width="2.5" style="493" customWidth="1"/>
    <col min="13323" max="13323" width="13.625" style="493" customWidth="1"/>
    <col min="13324" max="13324" width="15.125" style="493" customWidth="1"/>
    <col min="13325" max="13325" width="20.375" style="493" customWidth="1"/>
    <col min="13326" max="13326" width="14.125" style="493" customWidth="1"/>
    <col min="13327" max="13327" width="10.5" style="493" customWidth="1"/>
    <col min="13328" max="13328" width="3.875" style="493" customWidth="1"/>
    <col min="13329" max="13329" width="10.5" style="493" customWidth="1"/>
    <col min="13330" max="13330" width="13.875" style="493" customWidth="1"/>
    <col min="13331" max="13415" width="5.25" style="493" customWidth="1"/>
    <col min="13416" max="13456" width="8.625" style="493" customWidth="1"/>
    <col min="13457" max="13568" width="9" style="493"/>
    <col min="13569" max="13569" width="2.375" style="493" customWidth="1"/>
    <col min="13570" max="13570" width="3.625" style="493" customWidth="1"/>
    <col min="13571" max="13571" width="28" style="493" customWidth="1"/>
    <col min="13572" max="13572" width="25.625" style="493" customWidth="1"/>
    <col min="13573" max="13573" width="18.875" style="493" customWidth="1"/>
    <col min="13574" max="13574" width="19.25" style="493" customWidth="1"/>
    <col min="13575" max="13575" width="17.125" style="493" customWidth="1"/>
    <col min="13576" max="13576" width="19.25" style="493" customWidth="1"/>
    <col min="13577" max="13578" width="2.5" style="493" customWidth="1"/>
    <col min="13579" max="13579" width="13.625" style="493" customWidth="1"/>
    <col min="13580" max="13580" width="15.125" style="493" customWidth="1"/>
    <col min="13581" max="13581" width="20.375" style="493" customWidth="1"/>
    <col min="13582" max="13582" width="14.125" style="493" customWidth="1"/>
    <col min="13583" max="13583" width="10.5" style="493" customWidth="1"/>
    <col min="13584" max="13584" width="3.875" style="493" customWidth="1"/>
    <col min="13585" max="13585" width="10.5" style="493" customWidth="1"/>
    <col min="13586" max="13586" width="13.875" style="493" customWidth="1"/>
    <col min="13587" max="13671" width="5.25" style="493" customWidth="1"/>
    <col min="13672" max="13712" width="8.625" style="493" customWidth="1"/>
    <col min="13713" max="13824" width="9" style="493"/>
    <col min="13825" max="13825" width="2.375" style="493" customWidth="1"/>
    <col min="13826" max="13826" width="3.625" style="493" customWidth="1"/>
    <col min="13827" max="13827" width="28" style="493" customWidth="1"/>
    <col min="13828" max="13828" width="25.625" style="493" customWidth="1"/>
    <col min="13829" max="13829" width="18.875" style="493" customWidth="1"/>
    <col min="13830" max="13830" width="19.25" style="493" customWidth="1"/>
    <col min="13831" max="13831" width="17.125" style="493" customWidth="1"/>
    <col min="13832" max="13832" width="19.25" style="493" customWidth="1"/>
    <col min="13833" max="13834" width="2.5" style="493" customWidth="1"/>
    <col min="13835" max="13835" width="13.625" style="493" customWidth="1"/>
    <col min="13836" max="13836" width="15.125" style="493" customWidth="1"/>
    <col min="13837" max="13837" width="20.375" style="493" customWidth="1"/>
    <col min="13838" max="13838" width="14.125" style="493" customWidth="1"/>
    <col min="13839" max="13839" width="10.5" style="493" customWidth="1"/>
    <col min="13840" max="13840" width="3.875" style="493" customWidth="1"/>
    <col min="13841" max="13841" width="10.5" style="493" customWidth="1"/>
    <col min="13842" max="13842" width="13.875" style="493" customWidth="1"/>
    <col min="13843" max="13927" width="5.25" style="493" customWidth="1"/>
    <col min="13928" max="13968" width="8.625" style="493" customWidth="1"/>
    <col min="13969" max="14080" width="9" style="493"/>
    <col min="14081" max="14081" width="2.375" style="493" customWidth="1"/>
    <col min="14082" max="14082" width="3.625" style="493" customWidth="1"/>
    <col min="14083" max="14083" width="28" style="493" customWidth="1"/>
    <col min="14084" max="14084" width="25.625" style="493" customWidth="1"/>
    <col min="14085" max="14085" width="18.875" style="493" customWidth="1"/>
    <col min="14086" max="14086" width="19.25" style="493" customWidth="1"/>
    <col min="14087" max="14087" width="17.125" style="493" customWidth="1"/>
    <col min="14088" max="14088" width="19.25" style="493" customWidth="1"/>
    <col min="14089" max="14090" width="2.5" style="493" customWidth="1"/>
    <col min="14091" max="14091" width="13.625" style="493" customWidth="1"/>
    <col min="14092" max="14092" width="15.125" style="493" customWidth="1"/>
    <col min="14093" max="14093" width="20.375" style="493" customWidth="1"/>
    <col min="14094" max="14094" width="14.125" style="493" customWidth="1"/>
    <col min="14095" max="14095" width="10.5" style="493" customWidth="1"/>
    <col min="14096" max="14096" width="3.875" style="493" customWidth="1"/>
    <col min="14097" max="14097" width="10.5" style="493" customWidth="1"/>
    <col min="14098" max="14098" width="13.875" style="493" customWidth="1"/>
    <col min="14099" max="14183" width="5.25" style="493" customWidth="1"/>
    <col min="14184" max="14224" width="8.625" style="493" customWidth="1"/>
    <col min="14225" max="14336" width="9" style="493"/>
    <col min="14337" max="14337" width="2.375" style="493" customWidth="1"/>
    <col min="14338" max="14338" width="3.625" style="493" customWidth="1"/>
    <col min="14339" max="14339" width="28" style="493" customWidth="1"/>
    <col min="14340" max="14340" width="25.625" style="493" customWidth="1"/>
    <col min="14341" max="14341" width="18.875" style="493" customWidth="1"/>
    <col min="14342" max="14342" width="19.25" style="493" customWidth="1"/>
    <col min="14343" max="14343" width="17.125" style="493" customWidth="1"/>
    <col min="14344" max="14344" width="19.25" style="493" customWidth="1"/>
    <col min="14345" max="14346" width="2.5" style="493" customWidth="1"/>
    <col min="14347" max="14347" width="13.625" style="493" customWidth="1"/>
    <col min="14348" max="14348" width="15.125" style="493" customWidth="1"/>
    <col min="14349" max="14349" width="20.375" style="493" customWidth="1"/>
    <col min="14350" max="14350" width="14.125" style="493" customWidth="1"/>
    <col min="14351" max="14351" width="10.5" style="493" customWidth="1"/>
    <col min="14352" max="14352" width="3.875" style="493" customWidth="1"/>
    <col min="14353" max="14353" width="10.5" style="493" customWidth="1"/>
    <col min="14354" max="14354" width="13.875" style="493" customWidth="1"/>
    <col min="14355" max="14439" width="5.25" style="493" customWidth="1"/>
    <col min="14440" max="14480" width="8.625" style="493" customWidth="1"/>
    <col min="14481" max="14592" width="9" style="493"/>
    <col min="14593" max="14593" width="2.375" style="493" customWidth="1"/>
    <col min="14594" max="14594" width="3.625" style="493" customWidth="1"/>
    <col min="14595" max="14595" width="28" style="493" customWidth="1"/>
    <col min="14596" max="14596" width="25.625" style="493" customWidth="1"/>
    <col min="14597" max="14597" width="18.875" style="493" customWidth="1"/>
    <col min="14598" max="14598" width="19.25" style="493" customWidth="1"/>
    <col min="14599" max="14599" width="17.125" style="493" customWidth="1"/>
    <col min="14600" max="14600" width="19.25" style="493" customWidth="1"/>
    <col min="14601" max="14602" width="2.5" style="493" customWidth="1"/>
    <col min="14603" max="14603" width="13.625" style="493" customWidth="1"/>
    <col min="14604" max="14604" width="15.125" style="493" customWidth="1"/>
    <col min="14605" max="14605" width="20.375" style="493" customWidth="1"/>
    <col min="14606" max="14606" width="14.125" style="493" customWidth="1"/>
    <col min="14607" max="14607" width="10.5" style="493" customWidth="1"/>
    <col min="14608" max="14608" width="3.875" style="493" customWidth="1"/>
    <col min="14609" max="14609" width="10.5" style="493" customWidth="1"/>
    <col min="14610" max="14610" width="13.875" style="493" customWidth="1"/>
    <col min="14611" max="14695" width="5.25" style="493" customWidth="1"/>
    <col min="14696" max="14736" width="8.625" style="493" customWidth="1"/>
    <col min="14737" max="14848" width="9" style="493"/>
    <col min="14849" max="14849" width="2.375" style="493" customWidth="1"/>
    <col min="14850" max="14850" width="3.625" style="493" customWidth="1"/>
    <col min="14851" max="14851" width="28" style="493" customWidth="1"/>
    <col min="14852" max="14852" width="25.625" style="493" customWidth="1"/>
    <col min="14853" max="14853" width="18.875" style="493" customWidth="1"/>
    <col min="14854" max="14854" width="19.25" style="493" customWidth="1"/>
    <col min="14855" max="14855" width="17.125" style="493" customWidth="1"/>
    <col min="14856" max="14856" width="19.25" style="493" customWidth="1"/>
    <col min="14857" max="14858" width="2.5" style="493" customWidth="1"/>
    <col min="14859" max="14859" width="13.625" style="493" customWidth="1"/>
    <col min="14860" max="14860" width="15.125" style="493" customWidth="1"/>
    <col min="14861" max="14861" width="20.375" style="493" customWidth="1"/>
    <col min="14862" max="14862" width="14.125" style="493" customWidth="1"/>
    <col min="14863" max="14863" width="10.5" style="493" customWidth="1"/>
    <col min="14864" max="14864" width="3.875" style="493" customWidth="1"/>
    <col min="14865" max="14865" width="10.5" style="493" customWidth="1"/>
    <col min="14866" max="14866" width="13.875" style="493" customWidth="1"/>
    <col min="14867" max="14951" width="5.25" style="493" customWidth="1"/>
    <col min="14952" max="14992" width="8.625" style="493" customWidth="1"/>
    <col min="14993" max="15104" width="9" style="493"/>
    <col min="15105" max="15105" width="2.375" style="493" customWidth="1"/>
    <col min="15106" max="15106" width="3.625" style="493" customWidth="1"/>
    <col min="15107" max="15107" width="28" style="493" customWidth="1"/>
    <col min="15108" max="15108" width="25.625" style="493" customWidth="1"/>
    <col min="15109" max="15109" width="18.875" style="493" customWidth="1"/>
    <col min="15110" max="15110" width="19.25" style="493" customWidth="1"/>
    <col min="15111" max="15111" width="17.125" style="493" customWidth="1"/>
    <col min="15112" max="15112" width="19.25" style="493" customWidth="1"/>
    <col min="15113" max="15114" width="2.5" style="493" customWidth="1"/>
    <col min="15115" max="15115" width="13.625" style="493" customWidth="1"/>
    <col min="15116" max="15116" width="15.125" style="493" customWidth="1"/>
    <col min="15117" max="15117" width="20.375" style="493" customWidth="1"/>
    <col min="15118" max="15118" width="14.125" style="493" customWidth="1"/>
    <col min="15119" max="15119" width="10.5" style="493" customWidth="1"/>
    <col min="15120" max="15120" width="3.875" style="493" customWidth="1"/>
    <col min="15121" max="15121" width="10.5" style="493" customWidth="1"/>
    <col min="15122" max="15122" width="13.875" style="493" customWidth="1"/>
    <col min="15123" max="15207" width="5.25" style="493" customWidth="1"/>
    <col min="15208" max="15248" width="8.625" style="493" customWidth="1"/>
    <col min="15249" max="15360" width="9" style="493"/>
    <col min="15361" max="15361" width="2.375" style="493" customWidth="1"/>
    <col min="15362" max="15362" width="3.625" style="493" customWidth="1"/>
    <col min="15363" max="15363" width="28" style="493" customWidth="1"/>
    <col min="15364" max="15364" width="25.625" style="493" customWidth="1"/>
    <col min="15365" max="15365" width="18.875" style="493" customWidth="1"/>
    <col min="15366" max="15366" width="19.25" style="493" customWidth="1"/>
    <col min="15367" max="15367" width="17.125" style="493" customWidth="1"/>
    <col min="15368" max="15368" width="19.25" style="493" customWidth="1"/>
    <col min="15369" max="15370" width="2.5" style="493" customWidth="1"/>
    <col min="15371" max="15371" width="13.625" style="493" customWidth="1"/>
    <col min="15372" max="15372" width="15.125" style="493" customWidth="1"/>
    <col min="15373" max="15373" width="20.375" style="493" customWidth="1"/>
    <col min="15374" max="15374" width="14.125" style="493" customWidth="1"/>
    <col min="15375" max="15375" width="10.5" style="493" customWidth="1"/>
    <col min="15376" max="15376" width="3.875" style="493" customWidth="1"/>
    <col min="15377" max="15377" width="10.5" style="493" customWidth="1"/>
    <col min="15378" max="15378" width="13.875" style="493" customWidth="1"/>
    <col min="15379" max="15463" width="5.25" style="493" customWidth="1"/>
    <col min="15464" max="15504" width="8.625" style="493" customWidth="1"/>
    <col min="15505" max="15616" width="9" style="493"/>
    <col min="15617" max="15617" width="2.375" style="493" customWidth="1"/>
    <col min="15618" max="15618" width="3.625" style="493" customWidth="1"/>
    <col min="15619" max="15619" width="28" style="493" customWidth="1"/>
    <col min="15620" max="15620" width="25.625" style="493" customWidth="1"/>
    <col min="15621" max="15621" width="18.875" style="493" customWidth="1"/>
    <col min="15622" max="15622" width="19.25" style="493" customWidth="1"/>
    <col min="15623" max="15623" width="17.125" style="493" customWidth="1"/>
    <col min="15624" max="15624" width="19.25" style="493" customWidth="1"/>
    <col min="15625" max="15626" width="2.5" style="493" customWidth="1"/>
    <col min="15627" max="15627" width="13.625" style="493" customWidth="1"/>
    <col min="15628" max="15628" width="15.125" style="493" customWidth="1"/>
    <col min="15629" max="15629" width="20.375" style="493" customWidth="1"/>
    <col min="15630" max="15630" width="14.125" style="493" customWidth="1"/>
    <col min="15631" max="15631" width="10.5" style="493" customWidth="1"/>
    <col min="15632" max="15632" width="3.875" style="493" customWidth="1"/>
    <col min="15633" max="15633" width="10.5" style="493" customWidth="1"/>
    <col min="15634" max="15634" width="13.875" style="493" customWidth="1"/>
    <col min="15635" max="15719" width="5.25" style="493" customWidth="1"/>
    <col min="15720" max="15760" width="8.625" style="493" customWidth="1"/>
    <col min="15761" max="15872" width="9" style="493"/>
    <col min="15873" max="15873" width="2.375" style="493" customWidth="1"/>
    <col min="15874" max="15874" width="3.625" style="493" customWidth="1"/>
    <col min="15875" max="15875" width="28" style="493" customWidth="1"/>
    <col min="15876" max="15876" width="25.625" style="493" customWidth="1"/>
    <col min="15877" max="15877" width="18.875" style="493" customWidth="1"/>
    <col min="15878" max="15878" width="19.25" style="493" customWidth="1"/>
    <col min="15879" max="15879" width="17.125" style="493" customWidth="1"/>
    <col min="15880" max="15880" width="19.25" style="493" customWidth="1"/>
    <col min="15881" max="15882" width="2.5" style="493" customWidth="1"/>
    <col min="15883" max="15883" width="13.625" style="493" customWidth="1"/>
    <col min="15884" max="15884" width="15.125" style="493" customWidth="1"/>
    <col min="15885" max="15885" width="20.375" style="493" customWidth="1"/>
    <col min="15886" max="15886" width="14.125" style="493" customWidth="1"/>
    <col min="15887" max="15887" width="10.5" style="493" customWidth="1"/>
    <col min="15888" max="15888" width="3.875" style="493" customWidth="1"/>
    <col min="15889" max="15889" width="10.5" style="493" customWidth="1"/>
    <col min="15890" max="15890" width="13.875" style="493" customWidth="1"/>
    <col min="15891" max="15975" width="5.25" style="493" customWidth="1"/>
    <col min="15976" max="16016" width="8.625" style="493" customWidth="1"/>
    <col min="16017" max="16128" width="9" style="493"/>
    <col min="16129" max="16129" width="2.375" style="493" customWidth="1"/>
    <col min="16130" max="16130" width="3.625" style="493" customWidth="1"/>
    <col min="16131" max="16131" width="28" style="493" customWidth="1"/>
    <col min="16132" max="16132" width="25.625" style="493" customWidth="1"/>
    <col min="16133" max="16133" width="18.875" style="493" customWidth="1"/>
    <col min="16134" max="16134" width="19.25" style="493" customWidth="1"/>
    <col min="16135" max="16135" width="17.125" style="493" customWidth="1"/>
    <col min="16136" max="16136" width="19.25" style="493" customWidth="1"/>
    <col min="16137" max="16138" width="2.5" style="493" customWidth="1"/>
    <col min="16139" max="16139" width="13.625" style="493" customWidth="1"/>
    <col min="16140" max="16140" width="15.125" style="493" customWidth="1"/>
    <col min="16141" max="16141" width="20.375" style="493" customWidth="1"/>
    <col min="16142" max="16142" width="14.125" style="493" customWidth="1"/>
    <col min="16143" max="16143" width="10.5" style="493" customWidth="1"/>
    <col min="16144" max="16144" width="3.875" style="493" customWidth="1"/>
    <col min="16145" max="16145" width="10.5" style="493" customWidth="1"/>
    <col min="16146" max="16146" width="13.875" style="493" customWidth="1"/>
    <col min="16147" max="16231" width="5.25" style="493" customWidth="1"/>
    <col min="16232" max="16272" width="8.625" style="493" customWidth="1"/>
    <col min="16273" max="16384" width="9" style="493"/>
  </cols>
  <sheetData>
    <row r="1" spans="1:23" s="2" customFormat="1" ht="56.25" customHeight="1">
      <c r="A1" s="1"/>
      <c r="B1" s="636" t="s">
        <v>273</v>
      </c>
      <c r="C1" s="637"/>
      <c r="D1" s="637"/>
      <c r="E1" s="637"/>
      <c r="F1" s="637"/>
      <c r="G1" s="637"/>
      <c r="H1" s="637"/>
      <c r="I1" s="637"/>
      <c r="J1" s="637"/>
      <c r="K1" s="637"/>
      <c r="L1" s="484"/>
      <c r="M1" s="484"/>
      <c r="N1" s="484"/>
      <c r="O1" s="484"/>
      <c r="P1" s="485"/>
      <c r="R1" s="607"/>
      <c r="S1" s="607"/>
      <c r="T1" s="607"/>
      <c r="U1" s="607"/>
      <c r="V1" s="607"/>
      <c r="W1" s="607"/>
    </row>
    <row r="2" spans="1:23" s="488" customFormat="1" ht="30" customHeight="1" thickBot="1">
      <c r="A2" s="3"/>
      <c r="B2" s="4" t="s">
        <v>15</v>
      </c>
      <c r="C2" s="5"/>
      <c r="D2" s="5"/>
      <c r="E2" s="5"/>
      <c r="F2" s="5"/>
      <c r="G2" s="5"/>
      <c r="H2" s="5"/>
      <c r="I2" s="5"/>
      <c r="J2" s="5"/>
      <c r="K2" s="4" t="s">
        <v>16</v>
      </c>
      <c r="L2" s="6"/>
      <c r="M2" s="486"/>
      <c r="N2" s="486"/>
      <c r="O2" s="7"/>
      <c r="P2" s="8"/>
      <c r="Q2" s="487"/>
      <c r="R2" s="608"/>
      <c r="S2" s="608"/>
      <c r="T2" s="608"/>
      <c r="U2" s="608"/>
      <c r="V2" s="608"/>
      <c r="W2" s="608"/>
    </row>
    <row r="3" spans="1:23" ht="15.95" customHeight="1" thickBot="1">
      <c r="A3" s="489"/>
      <c r="B3" s="638" t="s">
        <v>0</v>
      </c>
      <c r="C3" s="639"/>
      <c r="D3" s="640" t="s">
        <v>17</v>
      </c>
      <c r="E3" s="641"/>
      <c r="F3" s="641"/>
      <c r="G3" s="642"/>
      <c r="H3" s="5"/>
      <c r="I3" s="490"/>
      <c r="J3" s="490"/>
      <c r="K3" s="472" t="s">
        <v>1</v>
      </c>
      <c r="L3" s="9" t="s">
        <v>272</v>
      </c>
      <c r="M3" s="10"/>
      <c r="N3" s="10"/>
      <c r="O3" s="490"/>
      <c r="P3" s="491"/>
      <c r="Q3" s="492"/>
    </row>
    <row r="4" spans="1:23" s="476" customFormat="1" ht="11.25" customHeight="1">
      <c r="A4" s="494"/>
      <c r="B4" s="495"/>
      <c r="C4" s="11"/>
      <c r="D4" s="495"/>
      <c r="E4" s="495"/>
      <c r="F4" s="495"/>
      <c r="G4" s="495"/>
      <c r="H4" s="615" t="str">
        <f>"単位："&amp;L20</f>
        <v>単位：億円</v>
      </c>
      <c r="I4" s="495"/>
      <c r="J4" s="495"/>
      <c r="K4" s="12"/>
      <c r="L4" s="12"/>
      <c r="M4" s="12"/>
      <c r="N4" s="12"/>
      <c r="O4" s="13"/>
      <c r="P4" s="496"/>
      <c r="Q4" s="497"/>
      <c r="R4" s="610"/>
      <c r="S4" s="610"/>
      <c r="T4" s="610"/>
      <c r="U4" s="610"/>
      <c r="V4" s="610"/>
      <c r="W4" s="610"/>
    </row>
    <row r="5" spans="1:23" ht="13.5" customHeight="1">
      <c r="A5" s="489"/>
      <c r="B5" s="643" t="s">
        <v>18</v>
      </c>
      <c r="C5" s="644"/>
      <c r="D5" s="626" t="s">
        <v>2</v>
      </c>
      <c r="E5" s="649"/>
      <c r="F5" s="649"/>
      <c r="G5" s="650"/>
      <c r="H5" s="651" t="s">
        <v>19</v>
      </c>
      <c r="I5" s="490"/>
      <c r="J5" s="490"/>
      <c r="K5" s="14"/>
      <c r="L5" s="14"/>
      <c r="M5" s="14"/>
      <c r="N5" s="14"/>
      <c r="O5" s="10"/>
      <c r="P5" s="498"/>
      <c r="Q5" s="492"/>
      <c r="R5" s="611" t="s">
        <v>260</v>
      </c>
    </row>
    <row r="6" spans="1:23" ht="12.75" customHeight="1">
      <c r="A6" s="489"/>
      <c r="B6" s="645"/>
      <c r="C6" s="646"/>
      <c r="D6" s="651" t="s">
        <v>20</v>
      </c>
      <c r="E6" s="651" t="s">
        <v>21</v>
      </c>
      <c r="F6" s="651" t="s">
        <v>22</v>
      </c>
      <c r="G6" s="654" t="s">
        <v>23</v>
      </c>
      <c r="H6" s="652"/>
      <c r="I6" s="490"/>
      <c r="J6" s="490"/>
      <c r="K6" s="620" t="s">
        <v>3</v>
      </c>
      <c r="L6" s="621"/>
      <c r="M6" s="15" t="s">
        <v>256</v>
      </c>
      <c r="N6" s="16">
        <v>0.56762199999999996</v>
      </c>
      <c r="O6" s="17"/>
      <c r="P6" s="18"/>
      <c r="Q6" s="492"/>
      <c r="R6" s="612">
        <v>0.56762199999999996</v>
      </c>
      <c r="S6" s="613" t="s">
        <v>261</v>
      </c>
      <c r="T6" s="614" t="s">
        <v>262</v>
      </c>
    </row>
    <row r="7" spans="1:23" ht="13.5" customHeight="1" thickBot="1">
      <c r="A7" s="489"/>
      <c r="B7" s="647"/>
      <c r="C7" s="648"/>
      <c r="D7" s="653"/>
      <c r="E7" s="652"/>
      <c r="F7" s="652"/>
      <c r="G7" s="655"/>
      <c r="H7" s="652"/>
      <c r="I7" s="490"/>
      <c r="J7" s="490"/>
      <c r="K7" s="622"/>
      <c r="L7" s="623"/>
      <c r="M7" s="19" t="s">
        <v>257</v>
      </c>
      <c r="N7" s="20">
        <v>0.56859800000000005</v>
      </c>
      <c r="O7" s="17"/>
      <c r="P7" s="18"/>
      <c r="Q7" s="492"/>
      <c r="R7" s="612">
        <v>0.64174600000000004</v>
      </c>
      <c r="S7" s="613" t="s">
        <v>263</v>
      </c>
      <c r="T7" s="614" t="s">
        <v>264</v>
      </c>
    </row>
    <row r="8" spans="1:23" ht="13.5" customHeight="1" thickTop="1">
      <c r="A8" s="489"/>
      <c r="B8" s="21" t="s">
        <v>278</v>
      </c>
      <c r="C8" s="570" t="s">
        <v>279</v>
      </c>
      <c r="D8" s="22"/>
      <c r="E8" s="23"/>
      <c r="F8" s="24"/>
      <c r="G8" s="25" t="str">
        <f t="shared" ref="G8:G52" si="0">IF(SUM(D8:F8)=0,"",SUM(D8:F8))</f>
        <v/>
      </c>
      <c r="H8" s="26"/>
      <c r="I8" s="490"/>
      <c r="J8" s="490"/>
      <c r="K8" s="622"/>
      <c r="L8" s="623"/>
      <c r="M8" s="27" t="s">
        <v>258</v>
      </c>
      <c r="N8" s="28">
        <v>0.64174600000000004</v>
      </c>
      <c r="O8" s="17"/>
      <c r="P8" s="18"/>
      <c r="Q8" s="492"/>
      <c r="R8" s="612">
        <v>0.64174600000000004</v>
      </c>
      <c r="S8" s="613" t="s">
        <v>265</v>
      </c>
      <c r="T8" s="614" t="s">
        <v>258</v>
      </c>
    </row>
    <row r="9" spans="1:23" ht="13.5" customHeight="1">
      <c r="A9" s="489"/>
      <c r="B9" s="21" t="s">
        <v>280</v>
      </c>
      <c r="C9" s="570" t="s">
        <v>281</v>
      </c>
      <c r="D9" s="29"/>
      <c r="E9" s="30"/>
      <c r="F9" s="31"/>
      <c r="G9" s="32" t="str">
        <f t="shared" si="0"/>
        <v/>
      </c>
      <c r="H9" s="33"/>
      <c r="I9" s="490"/>
      <c r="J9" s="490"/>
      <c r="K9" s="624"/>
      <c r="L9" s="625"/>
      <c r="M9" s="27" t="s">
        <v>259</v>
      </c>
      <c r="N9" s="28">
        <v>0.59143599999999996</v>
      </c>
      <c r="O9" s="17"/>
      <c r="P9" s="18"/>
      <c r="Q9" s="492"/>
      <c r="R9" s="612">
        <v>0.59143599999999996</v>
      </c>
      <c r="S9" s="613" t="s">
        <v>266</v>
      </c>
      <c r="T9" s="614" t="s">
        <v>267</v>
      </c>
    </row>
    <row r="10" spans="1:23" ht="13.5" customHeight="1">
      <c r="A10" s="489"/>
      <c r="B10" s="21" t="s">
        <v>282</v>
      </c>
      <c r="C10" s="570" t="s">
        <v>283</v>
      </c>
      <c r="D10" s="29"/>
      <c r="E10" s="30"/>
      <c r="F10" s="31"/>
      <c r="G10" s="32" t="str">
        <f t="shared" si="0"/>
        <v/>
      </c>
      <c r="H10" s="33"/>
      <c r="I10" s="490"/>
      <c r="J10" s="490"/>
      <c r="K10" s="626" t="s">
        <v>4</v>
      </c>
      <c r="L10" s="621"/>
      <c r="M10" s="34" t="s">
        <v>256</v>
      </c>
      <c r="N10" s="35">
        <v>0.596051</v>
      </c>
      <c r="O10" s="17"/>
      <c r="P10" s="18"/>
      <c r="Q10" s="492"/>
      <c r="R10" s="612">
        <v>0.596051</v>
      </c>
      <c r="S10" s="613" t="s">
        <v>268</v>
      </c>
      <c r="T10" s="614" t="s">
        <v>262</v>
      </c>
    </row>
    <row r="11" spans="1:23" ht="13.5" customHeight="1">
      <c r="A11" s="489"/>
      <c r="B11" s="21" t="s">
        <v>284</v>
      </c>
      <c r="C11" s="570" t="s">
        <v>285</v>
      </c>
      <c r="D11" s="29"/>
      <c r="E11" s="30"/>
      <c r="F11" s="31"/>
      <c r="G11" s="32" t="str">
        <f t="shared" si="0"/>
        <v/>
      </c>
      <c r="H11" s="33"/>
      <c r="I11" s="490"/>
      <c r="J11" s="490"/>
      <c r="K11" s="622"/>
      <c r="L11" s="623"/>
      <c r="M11" s="36" t="s">
        <v>257</v>
      </c>
      <c r="N11" s="37">
        <v>0.59274499999999997</v>
      </c>
      <c r="O11" s="17"/>
      <c r="P11" s="18"/>
      <c r="Q11" s="492"/>
      <c r="R11" s="612">
        <v>0.63802700000000001</v>
      </c>
      <c r="S11" s="613" t="s">
        <v>269</v>
      </c>
      <c r="T11" s="614" t="s">
        <v>264</v>
      </c>
    </row>
    <row r="12" spans="1:23" ht="13.5" customHeight="1">
      <c r="A12" s="489"/>
      <c r="B12" s="38" t="s">
        <v>286</v>
      </c>
      <c r="C12" s="570" t="s">
        <v>287</v>
      </c>
      <c r="D12" s="39"/>
      <c r="E12" s="40"/>
      <c r="F12" s="41"/>
      <c r="G12" s="42" t="str">
        <f t="shared" si="0"/>
        <v/>
      </c>
      <c r="H12" s="43"/>
      <c r="I12" s="490"/>
      <c r="J12" s="490"/>
      <c r="K12" s="622"/>
      <c r="L12" s="623"/>
      <c r="M12" s="27" t="s">
        <v>258</v>
      </c>
      <c r="N12" s="28">
        <v>0.63802700000000001</v>
      </c>
      <c r="O12" s="17"/>
      <c r="P12" s="18"/>
      <c r="Q12" s="492"/>
      <c r="R12" s="612">
        <v>0.63802700000000001</v>
      </c>
      <c r="S12" s="613" t="s">
        <v>270</v>
      </c>
      <c r="T12" s="614" t="s">
        <v>258</v>
      </c>
    </row>
    <row r="13" spans="1:23" ht="13.5" customHeight="1">
      <c r="A13" s="489"/>
      <c r="B13" s="21" t="s">
        <v>288</v>
      </c>
      <c r="C13" s="571" t="s">
        <v>289</v>
      </c>
      <c r="D13" s="29"/>
      <c r="E13" s="30"/>
      <c r="F13" s="31"/>
      <c r="G13" s="32" t="str">
        <f t="shared" si="0"/>
        <v/>
      </c>
      <c r="H13" s="33"/>
      <c r="I13" s="490"/>
      <c r="J13" s="490"/>
      <c r="K13" s="624"/>
      <c r="L13" s="625"/>
      <c r="M13" s="44" t="s">
        <v>259</v>
      </c>
      <c r="N13" s="45">
        <v>0.60796399999999995</v>
      </c>
      <c r="O13" s="17"/>
      <c r="P13" s="18"/>
      <c r="Q13" s="492"/>
      <c r="R13" s="612">
        <v>0.60796399999999995</v>
      </c>
      <c r="S13" s="613" t="s">
        <v>271</v>
      </c>
      <c r="T13" s="614" t="s">
        <v>267</v>
      </c>
    </row>
    <row r="14" spans="1:23" ht="13.5" customHeight="1">
      <c r="A14" s="489"/>
      <c r="B14" s="21" t="s">
        <v>290</v>
      </c>
      <c r="C14" s="570" t="s">
        <v>291</v>
      </c>
      <c r="D14" s="29"/>
      <c r="E14" s="30"/>
      <c r="F14" s="31"/>
      <c r="G14" s="32" t="str">
        <f t="shared" si="0"/>
        <v/>
      </c>
      <c r="H14" s="33"/>
      <c r="I14" s="490"/>
      <c r="J14" s="490"/>
      <c r="K14" s="46" t="s">
        <v>24</v>
      </c>
      <c r="L14" s="47"/>
      <c r="M14" s="47"/>
      <c r="N14" s="47"/>
      <c r="O14" s="47"/>
      <c r="P14" s="48"/>
      <c r="Q14" s="492"/>
      <c r="R14" s="611"/>
    </row>
    <row r="15" spans="1:23" ht="13.5" customHeight="1">
      <c r="A15" s="489"/>
      <c r="B15" s="21" t="s">
        <v>292</v>
      </c>
      <c r="C15" s="570" t="s">
        <v>293</v>
      </c>
      <c r="D15" s="29"/>
      <c r="E15" s="30"/>
      <c r="F15" s="31"/>
      <c r="G15" s="32" t="str">
        <f t="shared" si="0"/>
        <v/>
      </c>
      <c r="H15" s="33"/>
      <c r="I15" s="490"/>
      <c r="J15" s="490"/>
      <c r="K15" s="46" t="s">
        <v>25</v>
      </c>
      <c r="L15" s="47"/>
      <c r="M15" s="47"/>
      <c r="N15" s="47"/>
      <c r="O15" s="47"/>
      <c r="P15" s="48"/>
      <c r="Q15" s="492"/>
    </row>
    <row r="16" spans="1:23" ht="13.5" customHeight="1">
      <c r="A16" s="489"/>
      <c r="B16" s="21" t="s">
        <v>294</v>
      </c>
      <c r="C16" s="570" t="s">
        <v>295</v>
      </c>
      <c r="D16" s="29"/>
      <c r="E16" s="30"/>
      <c r="F16" s="31"/>
      <c r="G16" s="32" t="str">
        <f t="shared" si="0"/>
        <v/>
      </c>
      <c r="H16" s="33"/>
      <c r="I16" s="490"/>
      <c r="J16" s="490"/>
      <c r="K16" s="47"/>
      <c r="L16" s="47"/>
      <c r="M16" s="47"/>
      <c r="N16" s="47"/>
      <c r="O16" s="47"/>
      <c r="P16" s="498"/>
      <c r="Q16" s="492"/>
    </row>
    <row r="17" spans="1:17" ht="13.5" customHeight="1">
      <c r="A17" s="489"/>
      <c r="B17" s="38" t="s">
        <v>296</v>
      </c>
      <c r="C17" s="572" t="s">
        <v>297</v>
      </c>
      <c r="D17" s="39"/>
      <c r="E17" s="40"/>
      <c r="F17" s="41"/>
      <c r="G17" s="42" t="str">
        <f t="shared" si="0"/>
        <v/>
      </c>
      <c r="H17" s="43"/>
      <c r="I17" s="490"/>
      <c r="J17" s="490"/>
      <c r="K17" s="49"/>
      <c r="L17" s="49"/>
      <c r="M17" s="49"/>
      <c r="N17" s="49"/>
      <c r="O17" s="10"/>
      <c r="P17" s="498"/>
      <c r="Q17" s="492"/>
    </row>
    <row r="18" spans="1:17" ht="17.25">
      <c r="A18" s="489"/>
      <c r="B18" s="21" t="s">
        <v>298</v>
      </c>
      <c r="C18" s="570" t="s">
        <v>299</v>
      </c>
      <c r="D18" s="29"/>
      <c r="E18" s="30"/>
      <c r="F18" s="31"/>
      <c r="G18" s="32" t="str">
        <f t="shared" si="0"/>
        <v/>
      </c>
      <c r="H18" s="33"/>
      <c r="I18" s="490"/>
      <c r="J18" s="490"/>
      <c r="K18" s="4" t="s">
        <v>5</v>
      </c>
      <c r="L18" s="49"/>
      <c r="M18" s="49"/>
      <c r="N18" s="49"/>
      <c r="O18" s="10"/>
      <c r="P18" s="498"/>
      <c r="Q18" s="492"/>
    </row>
    <row r="19" spans="1:17" ht="13.5" customHeight="1" thickBot="1">
      <c r="A19" s="489"/>
      <c r="B19" s="21" t="s">
        <v>300</v>
      </c>
      <c r="C19" s="570" t="s">
        <v>301</v>
      </c>
      <c r="D19" s="29"/>
      <c r="E19" s="30"/>
      <c r="F19" s="31"/>
      <c r="G19" s="32" t="str">
        <f t="shared" si="0"/>
        <v/>
      </c>
      <c r="H19" s="33"/>
      <c r="I19" s="490"/>
      <c r="J19" s="490"/>
      <c r="K19" s="49"/>
      <c r="L19" s="49"/>
      <c r="M19" s="49"/>
      <c r="N19" s="49"/>
      <c r="O19" s="10"/>
      <c r="P19" s="50"/>
      <c r="Q19" s="492"/>
    </row>
    <row r="20" spans="1:17" ht="15.75" thickBot="1">
      <c r="A20" s="489"/>
      <c r="B20" s="21" t="s">
        <v>302</v>
      </c>
      <c r="C20" s="570" t="s">
        <v>303</v>
      </c>
      <c r="D20" s="29"/>
      <c r="E20" s="30"/>
      <c r="F20" s="31"/>
      <c r="G20" s="32" t="str">
        <f t="shared" si="0"/>
        <v/>
      </c>
      <c r="H20" s="33"/>
      <c r="I20" s="490"/>
      <c r="J20" s="490"/>
      <c r="K20" s="472" t="s">
        <v>1</v>
      </c>
      <c r="L20" s="51" t="s">
        <v>6</v>
      </c>
      <c r="M20" s="49"/>
      <c r="N20" s="499"/>
      <c r="O20" s="499"/>
      <c r="P20" s="498"/>
      <c r="Q20" s="492"/>
    </row>
    <row r="21" spans="1:17" ht="13.5" customHeight="1">
      <c r="A21" s="489"/>
      <c r="B21" s="21" t="s">
        <v>304</v>
      </c>
      <c r="C21" s="570" t="s">
        <v>305</v>
      </c>
      <c r="D21" s="29"/>
      <c r="E21" s="30"/>
      <c r="F21" s="31"/>
      <c r="G21" s="32" t="str">
        <f t="shared" si="0"/>
        <v/>
      </c>
      <c r="H21" s="33"/>
      <c r="I21" s="490"/>
      <c r="J21" s="490"/>
      <c r="K21" s="499"/>
      <c r="L21" s="499"/>
      <c r="M21" s="499"/>
      <c r="N21" s="499"/>
      <c r="O21" s="10"/>
      <c r="P21" s="498"/>
      <c r="Q21" s="492"/>
    </row>
    <row r="22" spans="1:17" ht="13.5" customHeight="1">
      <c r="A22" s="489"/>
      <c r="B22" s="38" t="s">
        <v>306</v>
      </c>
      <c r="C22" s="570" t="s">
        <v>307</v>
      </c>
      <c r="D22" s="39"/>
      <c r="E22" s="40"/>
      <c r="F22" s="41"/>
      <c r="G22" s="42" t="str">
        <f t="shared" si="0"/>
        <v/>
      </c>
      <c r="H22" s="43"/>
      <c r="I22" s="490"/>
      <c r="J22" s="490"/>
      <c r="K22" s="499"/>
      <c r="L22" s="499"/>
      <c r="M22" s="499"/>
      <c r="N22" s="499"/>
      <c r="O22" s="10"/>
      <c r="P22" s="498"/>
      <c r="Q22" s="492"/>
    </row>
    <row r="23" spans="1:17" ht="13.5" customHeight="1">
      <c r="A23" s="489"/>
      <c r="B23" s="21" t="s">
        <v>308</v>
      </c>
      <c r="C23" s="571" t="s">
        <v>309</v>
      </c>
      <c r="D23" s="29"/>
      <c r="E23" s="30"/>
      <c r="F23" s="31"/>
      <c r="G23" s="32" t="str">
        <f t="shared" si="0"/>
        <v/>
      </c>
      <c r="H23" s="33"/>
      <c r="I23" s="490"/>
      <c r="J23" s="490"/>
      <c r="K23" s="499"/>
      <c r="L23" s="52"/>
      <c r="M23" s="53" t="s">
        <v>6</v>
      </c>
      <c r="N23" s="54">
        <v>100</v>
      </c>
      <c r="O23" s="10"/>
      <c r="P23" s="498"/>
      <c r="Q23" s="492"/>
    </row>
    <row r="24" spans="1:17" ht="13.5" customHeight="1">
      <c r="A24" s="489"/>
      <c r="B24" s="21" t="s">
        <v>310</v>
      </c>
      <c r="C24" s="570" t="s">
        <v>311</v>
      </c>
      <c r="D24" s="29"/>
      <c r="E24" s="30"/>
      <c r="F24" s="31"/>
      <c r="G24" s="32" t="str">
        <f t="shared" si="0"/>
        <v/>
      </c>
      <c r="H24" s="33"/>
      <c r="I24" s="490"/>
      <c r="J24" s="490"/>
      <c r="K24" s="499"/>
      <c r="L24" s="55" t="s">
        <v>7</v>
      </c>
      <c r="M24" s="53" t="s">
        <v>8</v>
      </c>
      <c r="N24" s="54">
        <v>10</v>
      </c>
      <c r="O24" s="10"/>
      <c r="P24" s="498"/>
      <c r="Q24" s="492"/>
    </row>
    <row r="25" spans="1:17" ht="13.5" customHeight="1">
      <c r="A25" s="489"/>
      <c r="B25" s="21" t="s">
        <v>312</v>
      </c>
      <c r="C25" s="570" t="s">
        <v>313</v>
      </c>
      <c r="D25" s="29"/>
      <c r="E25" s="30"/>
      <c r="F25" s="31"/>
      <c r="G25" s="32" t="str">
        <f t="shared" si="0"/>
        <v/>
      </c>
      <c r="H25" s="33"/>
      <c r="I25" s="490"/>
      <c r="J25" s="490"/>
      <c r="K25" s="499"/>
      <c r="L25" s="616">
        <f>VLOOKUP(L20,M23:N29,2,FALSE)</f>
        <v>100</v>
      </c>
      <c r="M25" s="53" t="s">
        <v>9</v>
      </c>
      <c r="N25" s="54">
        <v>1</v>
      </c>
      <c r="O25" s="10"/>
      <c r="P25" s="498"/>
      <c r="Q25" s="492"/>
    </row>
    <row r="26" spans="1:17" ht="13.5" customHeight="1">
      <c r="A26" s="489"/>
      <c r="B26" s="21" t="s">
        <v>314</v>
      </c>
      <c r="C26" s="570" t="s">
        <v>315</v>
      </c>
      <c r="D26" s="29"/>
      <c r="E26" s="30"/>
      <c r="F26" s="31"/>
      <c r="G26" s="32" t="str">
        <f t="shared" si="0"/>
        <v/>
      </c>
      <c r="H26" s="33"/>
      <c r="I26" s="490"/>
      <c r="J26" s="490"/>
      <c r="K26" s="499"/>
      <c r="L26" s="52"/>
      <c r="M26" s="53" t="s">
        <v>10</v>
      </c>
      <c r="N26" s="54">
        <v>0.1</v>
      </c>
      <c r="O26" s="10"/>
      <c r="P26" s="498"/>
      <c r="Q26" s="492"/>
    </row>
    <row r="27" spans="1:17" ht="13.5" customHeight="1">
      <c r="A27" s="489"/>
      <c r="B27" s="38" t="s">
        <v>316</v>
      </c>
      <c r="C27" s="572" t="s">
        <v>317</v>
      </c>
      <c r="D27" s="39"/>
      <c r="E27" s="40">
        <v>40</v>
      </c>
      <c r="F27" s="41"/>
      <c r="G27" s="42">
        <f t="shared" si="0"/>
        <v>40</v>
      </c>
      <c r="H27" s="43"/>
      <c r="I27" s="490"/>
      <c r="J27" s="490"/>
      <c r="K27" s="499"/>
      <c r="L27" s="52"/>
      <c r="M27" s="53" t="s">
        <v>11</v>
      </c>
      <c r="N27" s="54">
        <v>0.01</v>
      </c>
      <c r="O27" s="10"/>
      <c r="P27" s="498"/>
      <c r="Q27" s="492"/>
    </row>
    <row r="28" spans="1:17" ht="13.5" customHeight="1">
      <c r="A28" s="489"/>
      <c r="B28" s="21" t="s">
        <v>318</v>
      </c>
      <c r="C28" s="570" t="s">
        <v>319</v>
      </c>
      <c r="D28" s="29"/>
      <c r="E28" s="30"/>
      <c r="F28" s="31"/>
      <c r="G28" s="32" t="str">
        <f t="shared" si="0"/>
        <v/>
      </c>
      <c r="H28" s="33"/>
      <c r="I28" s="490"/>
      <c r="J28" s="490"/>
      <c r="K28" s="499"/>
      <c r="L28" s="52"/>
      <c r="M28" s="53" t="s">
        <v>12</v>
      </c>
      <c r="N28" s="54">
        <v>1E-3</v>
      </c>
      <c r="O28" s="10"/>
      <c r="P28" s="498"/>
      <c r="Q28" s="492"/>
    </row>
    <row r="29" spans="1:17" ht="13.5" customHeight="1">
      <c r="A29" s="489"/>
      <c r="B29" s="21" t="s">
        <v>320</v>
      </c>
      <c r="C29" s="570" t="s">
        <v>321</v>
      </c>
      <c r="D29" s="29"/>
      <c r="E29" s="30"/>
      <c r="F29" s="31"/>
      <c r="G29" s="32" t="str">
        <f t="shared" si="0"/>
        <v/>
      </c>
      <c r="H29" s="33"/>
      <c r="I29" s="490"/>
      <c r="J29" s="490"/>
      <c r="K29" s="499"/>
      <c r="L29" s="52"/>
      <c r="M29" s="53" t="s">
        <v>13</v>
      </c>
      <c r="N29" s="54">
        <v>9.9999999999999995E-7</v>
      </c>
      <c r="O29" s="10"/>
      <c r="P29" s="498"/>
      <c r="Q29" s="492"/>
    </row>
    <row r="30" spans="1:17" ht="13.5" customHeight="1">
      <c r="A30" s="489"/>
      <c r="B30" s="21" t="s">
        <v>322</v>
      </c>
      <c r="C30" s="570" t="s">
        <v>323</v>
      </c>
      <c r="D30" s="29"/>
      <c r="E30" s="30"/>
      <c r="F30" s="31"/>
      <c r="G30" s="32" t="str">
        <f t="shared" si="0"/>
        <v/>
      </c>
      <c r="H30" s="33">
        <v>100</v>
      </c>
      <c r="I30" s="490"/>
      <c r="J30" s="490"/>
      <c r="K30" s="499"/>
      <c r="L30" s="5"/>
      <c r="M30" s="10"/>
      <c r="N30" s="490"/>
      <c r="O30" s="10"/>
      <c r="P30" s="498"/>
      <c r="Q30" s="492"/>
    </row>
    <row r="31" spans="1:17" ht="13.5" customHeight="1">
      <c r="A31" s="489"/>
      <c r="B31" s="21" t="s">
        <v>324</v>
      </c>
      <c r="C31" s="570" t="s">
        <v>325</v>
      </c>
      <c r="D31" s="29"/>
      <c r="E31" s="30"/>
      <c r="F31" s="31"/>
      <c r="G31" s="32" t="str">
        <f t="shared" si="0"/>
        <v/>
      </c>
      <c r="H31" s="33"/>
      <c r="I31" s="490"/>
      <c r="J31" s="490"/>
      <c r="K31" s="490"/>
      <c r="L31" s="10"/>
      <c r="M31" s="10"/>
      <c r="N31" s="10"/>
      <c r="O31" s="10"/>
      <c r="P31" s="498"/>
      <c r="Q31" s="492"/>
    </row>
    <row r="32" spans="1:17" ht="17.25">
      <c r="A32" s="489"/>
      <c r="B32" s="38" t="s">
        <v>326</v>
      </c>
      <c r="C32" s="570" t="s">
        <v>327</v>
      </c>
      <c r="D32" s="39"/>
      <c r="E32" s="40"/>
      <c r="F32" s="41"/>
      <c r="G32" s="42" t="str">
        <f t="shared" si="0"/>
        <v/>
      </c>
      <c r="H32" s="43"/>
      <c r="I32" s="490"/>
      <c r="J32" s="490"/>
      <c r="K32" s="56" t="s">
        <v>26</v>
      </c>
      <c r="L32" s="10"/>
      <c r="M32" s="10"/>
      <c r="N32" s="490"/>
      <c r="O32" s="490"/>
      <c r="P32" s="498"/>
      <c r="Q32" s="492"/>
    </row>
    <row r="33" spans="1:17" ht="13.5" customHeight="1" thickBot="1">
      <c r="A33" s="489"/>
      <c r="B33" s="21" t="s">
        <v>328</v>
      </c>
      <c r="C33" s="571" t="s">
        <v>329</v>
      </c>
      <c r="D33" s="29"/>
      <c r="E33" s="30"/>
      <c r="F33" s="31"/>
      <c r="G33" s="32" t="str">
        <f t="shared" si="0"/>
        <v/>
      </c>
      <c r="H33" s="33"/>
      <c r="I33" s="490"/>
      <c r="J33" s="490"/>
      <c r="K33" s="490"/>
      <c r="L33" s="490"/>
      <c r="M33" s="490"/>
      <c r="N33" s="490"/>
      <c r="O33" s="490"/>
      <c r="P33" s="498"/>
      <c r="Q33" s="492"/>
    </row>
    <row r="34" spans="1:17" ht="13.5" customHeight="1">
      <c r="A34" s="489"/>
      <c r="B34" s="21" t="s">
        <v>330</v>
      </c>
      <c r="C34" s="570" t="s">
        <v>331</v>
      </c>
      <c r="D34" s="29"/>
      <c r="E34" s="30"/>
      <c r="F34" s="31"/>
      <c r="G34" s="32" t="str">
        <f t="shared" si="0"/>
        <v/>
      </c>
      <c r="H34" s="33"/>
      <c r="I34" s="490"/>
      <c r="J34" s="490"/>
      <c r="K34" s="627" t="s">
        <v>27</v>
      </c>
      <c r="L34" s="628"/>
      <c r="M34" s="628"/>
      <c r="N34" s="628"/>
      <c r="O34" s="629"/>
      <c r="P34" s="498"/>
      <c r="Q34" s="492"/>
    </row>
    <row r="35" spans="1:17" ht="13.5" customHeight="1">
      <c r="A35" s="489"/>
      <c r="B35" s="21" t="s">
        <v>332</v>
      </c>
      <c r="C35" s="570" t="s">
        <v>333</v>
      </c>
      <c r="D35" s="29"/>
      <c r="E35" s="30"/>
      <c r="F35" s="31"/>
      <c r="G35" s="32" t="str">
        <f t="shared" si="0"/>
        <v/>
      </c>
      <c r="H35" s="33"/>
      <c r="I35" s="490"/>
      <c r="J35" s="490"/>
      <c r="K35" s="630"/>
      <c r="L35" s="631"/>
      <c r="M35" s="631"/>
      <c r="N35" s="631"/>
      <c r="O35" s="632"/>
      <c r="P35" s="498"/>
      <c r="Q35" s="492"/>
    </row>
    <row r="36" spans="1:17" ht="13.5" customHeight="1">
      <c r="A36" s="489"/>
      <c r="B36" s="21" t="s">
        <v>334</v>
      </c>
      <c r="C36" s="570" t="s">
        <v>335</v>
      </c>
      <c r="D36" s="29"/>
      <c r="E36" s="30">
        <v>100</v>
      </c>
      <c r="F36" s="31"/>
      <c r="G36" s="32">
        <f t="shared" si="0"/>
        <v>100</v>
      </c>
      <c r="H36" s="33"/>
      <c r="I36" s="490"/>
      <c r="J36" s="490"/>
      <c r="K36" s="630"/>
      <c r="L36" s="631"/>
      <c r="M36" s="631"/>
      <c r="N36" s="631"/>
      <c r="O36" s="632"/>
      <c r="P36" s="498"/>
      <c r="Q36" s="492"/>
    </row>
    <row r="37" spans="1:17" ht="13.5" customHeight="1">
      <c r="A37" s="489"/>
      <c r="B37" s="38" t="s">
        <v>336</v>
      </c>
      <c r="C37" s="572" t="s">
        <v>337</v>
      </c>
      <c r="D37" s="39"/>
      <c r="E37" s="40"/>
      <c r="F37" s="41"/>
      <c r="G37" s="42" t="str">
        <f t="shared" si="0"/>
        <v/>
      </c>
      <c r="H37" s="43"/>
      <c r="I37" s="490"/>
      <c r="J37" s="490"/>
      <c r="K37" s="630"/>
      <c r="L37" s="631"/>
      <c r="M37" s="631"/>
      <c r="N37" s="631"/>
      <c r="O37" s="632"/>
      <c r="P37" s="498"/>
      <c r="Q37" s="492"/>
    </row>
    <row r="38" spans="1:17" ht="13.5" customHeight="1">
      <c r="A38" s="489"/>
      <c r="B38" s="21" t="s">
        <v>338</v>
      </c>
      <c r="C38" s="570" t="s">
        <v>339</v>
      </c>
      <c r="D38" s="29"/>
      <c r="E38" s="30"/>
      <c r="F38" s="31"/>
      <c r="G38" s="32" t="str">
        <f t="shared" si="0"/>
        <v/>
      </c>
      <c r="H38" s="33"/>
      <c r="I38" s="490"/>
      <c r="J38" s="490"/>
      <c r="K38" s="630"/>
      <c r="L38" s="631"/>
      <c r="M38" s="631"/>
      <c r="N38" s="631"/>
      <c r="O38" s="632"/>
      <c r="P38" s="498"/>
      <c r="Q38" s="492"/>
    </row>
    <row r="39" spans="1:17" ht="13.5" customHeight="1">
      <c r="A39" s="489"/>
      <c r="B39" s="21" t="s">
        <v>340</v>
      </c>
      <c r="C39" s="570" t="s">
        <v>341</v>
      </c>
      <c r="D39" s="29"/>
      <c r="E39" s="30"/>
      <c r="F39" s="31"/>
      <c r="G39" s="32" t="str">
        <f t="shared" si="0"/>
        <v/>
      </c>
      <c r="H39" s="33"/>
      <c r="I39" s="490"/>
      <c r="J39" s="490"/>
      <c r="K39" s="630"/>
      <c r="L39" s="631"/>
      <c r="M39" s="631"/>
      <c r="N39" s="631"/>
      <c r="O39" s="632"/>
      <c r="P39" s="498"/>
      <c r="Q39" s="492"/>
    </row>
    <row r="40" spans="1:17" ht="13.5" customHeight="1">
      <c r="A40" s="489"/>
      <c r="B40" s="21" t="s">
        <v>342</v>
      </c>
      <c r="C40" s="570" t="s">
        <v>343</v>
      </c>
      <c r="D40" s="29"/>
      <c r="E40" s="30"/>
      <c r="F40" s="31"/>
      <c r="G40" s="32" t="str">
        <f t="shared" si="0"/>
        <v/>
      </c>
      <c r="H40" s="33"/>
      <c r="I40" s="490"/>
      <c r="J40" s="490"/>
      <c r="K40" s="630"/>
      <c r="L40" s="631"/>
      <c r="M40" s="631"/>
      <c r="N40" s="631"/>
      <c r="O40" s="632"/>
      <c r="P40" s="498"/>
      <c r="Q40" s="492"/>
    </row>
    <row r="41" spans="1:17" ht="13.5" customHeight="1">
      <c r="A41" s="489"/>
      <c r="B41" s="21" t="s">
        <v>344</v>
      </c>
      <c r="C41" s="570" t="s">
        <v>345</v>
      </c>
      <c r="D41" s="29"/>
      <c r="E41" s="30"/>
      <c r="F41" s="31"/>
      <c r="G41" s="32" t="str">
        <f t="shared" si="0"/>
        <v/>
      </c>
      <c r="H41" s="33"/>
      <c r="I41" s="490"/>
      <c r="J41" s="490"/>
      <c r="K41" s="630"/>
      <c r="L41" s="631"/>
      <c r="M41" s="631"/>
      <c r="N41" s="631"/>
      <c r="O41" s="632"/>
      <c r="P41" s="498"/>
      <c r="Q41" s="492"/>
    </row>
    <row r="42" spans="1:17" ht="13.5" customHeight="1">
      <c r="A42" s="489"/>
      <c r="B42" s="38" t="s">
        <v>346</v>
      </c>
      <c r="C42" s="570" t="s">
        <v>347</v>
      </c>
      <c r="D42" s="39"/>
      <c r="E42" s="40"/>
      <c r="F42" s="41"/>
      <c r="G42" s="42" t="str">
        <f t="shared" si="0"/>
        <v/>
      </c>
      <c r="H42" s="43"/>
      <c r="I42" s="490"/>
      <c r="J42" s="490"/>
      <c r="K42" s="630"/>
      <c r="L42" s="631"/>
      <c r="M42" s="631"/>
      <c r="N42" s="631"/>
      <c r="O42" s="632"/>
      <c r="P42" s="498"/>
      <c r="Q42" s="492"/>
    </row>
    <row r="43" spans="1:17" ht="13.5" customHeight="1">
      <c r="A43" s="489"/>
      <c r="B43" s="21" t="s">
        <v>348</v>
      </c>
      <c r="C43" s="571" t="s">
        <v>349</v>
      </c>
      <c r="D43" s="29"/>
      <c r="E43" s="30"/>
      <c r="F43" s="31"/>
      <c r="G43" s="32" t="str">
        <f t="shared" si="0"/>
        <v/>
      </c>
      <c r="H43" s="33"/>
      <c r="I43" s="490"/>
      <c r="J43" s="490"/>
      <c r="K43" s="630"/>
      <c r="L43" s="631"/>
      <c r="M43" s="631"/>
      <c r="N43" s="631"/>
      <c r="O43" s="632"/>
      <c r="P43" s="498"/>
      <c r="Q43" s="492"/>
    </row>
    <row r="44" spans="1:17" ht="13.5" customHeight="1">
      <c r="A44" s="489"/>
      <c r="B44" s="21" t="s">
        <v>350</v>
      </c>
      <c r="C44" s="570" t="s">
        <v>351</v>
      </c>
      <c r="D44" s="29"/>
      <c r="E44" s="30"/>
      <c r="F44" s="31"/>
      <c r="G44" s="32" t="str">
        <f t="shared" si="0"/>
        <v/>
      </c>
      <c r="H44" s="33"/>
      <c r="I44" s="490"/>
      <c r="J44" s="490"/>
      <c r="K44" s="630"/>
      <c r="L44" s="631"/>
      <c r="M44" s="631"/>
      <c r="N44" s="631"/>
      <c r="O44" s="632"/>
      <c r="P44" s="498"/>
      <c r="Q44" s="492"/>
    </row>
    <row r="45" spans="1:17" ht="13.5" customHeight="1">
      <c r="A45" s="489"/>
      <c r="B45" s="21" t="s">
        <v>352</v>
      </c>
      <c r="C45" s="570" t="s">
        <v>353</v>
      </c>
      <c r="D45" s="29"/>
      <c r="E45" s="30"/>
      <c r="F45" s="31"/>
      <c r="G45" s="32" t="str">
        <f t="shared" si="0"/>
        <v/>
      </c>
      <c r="H45" s="33"/>
      <c r="I45" s="490"/>
      <c r="J45" s="490"/>
      <c r="K45" s="630"/>
      <c r="L45" s="631"/>
      <c r="M45" s="631"/>
      <c r="N45" s="631"/>
      <c r="O45" s="632"/>
      <c r="P45" s="498"/>
      <c r="Q45" s="492"/>
    </row>
    <row r="46" spans="1:17" ht="13.5" customHeight="1">
      <c r="A46" s="489"/>
      <c r="B46" s="21" t="s">
        <v>354</v>
      </c>
      <c r="C46" s="570" t="s">
        <v>355</v>
      </c>
      <c r="D46" s="29"/>
      <c r="E46" s="30"/>
      <c r="F46" s="31"/>
      <c r="G46" s="32" t="str">
        <f t="shared" si="0"/>
        <v/>
      </c>
      <c r="H46" s="33"/>
      <c r="I46" s="490"/>
      <c r="J46" s="490"/>
      <c r="K46" s="630"/>
      <c r="L46" s="631"/>
      <c r="M46" s="631"/>
      <c r="N46" s="631"/>
      <c r="O46" s="632"/>
      <c r="P46" s="498"/>
      <c r="Q46" s="492"/>
    </row>
    <row r="47" spans="1:17" ht="13.5" customHeight="1">
      <c r="A47" s="489"/>
      <c r="B47" s="38" t="s">
        <v>356</v>
      </c>
      <c r="C47" s="572" t="s">
        <v>357</v>
      </c>
      <c r="D47" s="39"/>
      <c r="E47" s="40"/>
      <c r="F47" s="41"/>
      <c r="G47" s="42" t="str">
        <f t="shared" si="0"/>
        <v/>
      </c>
      <c r="H47" s="43"/>
      <c r="I47" s="490"/>
      <c r="J47" s="490"/>
      <c r="K47" s="630"/>
      <c r="L47" s="631"/>
      <c r="M47" s="631"/>
      <c r="N47" s="631"/>
      <c r="O47" s="632"/>
      <c r="P47" s="498"/>
      <c r="Q47" s="492"/>
    </row>
    <row r="48" spans="1:17" ht="13.5" customHeight="1">
      <c r="A48" s="489"/>
      <c r="B48" s="21" t="s">
        <v>358</v>
      </c>
      <c r="C48" s="570" t="s">
        <v>359</v>
      </c>
      <c r="D48" s="29"/>
      <c r="E48" s="30"/>
      <c r="F48" s="31"/>
      <c r="G48" s="32" t="str">
        <f t="shared" si="0"/>
        <v/>
      </c>
      <c r="H48" s="33"/>
      <c r="I48" s="490"/>
      <c r="J48" s="490"/>
      <c r="K48" s="630"/>
      <c r="L48" s="631"/>
      <c r="M48" s="631"/>
      <c r="N48" s="631"/>
      <c r="O48" s="632"/>
      <c r="P48" s="498"/>
      <c r="Q48" s="492"/>
    </row>
    <row r="49" spans="1:17" ht="13.5" customHeight="1">
      <c r="A49" s="489"/>
      <c r="B49" s="21" t="s">
        <v>360</v>
      </c>
      <c r="C49" s="570" t="s">
        <v>361</v>
      </c>
      <c r="D49" s="29"/>
      <c r="E49" s="30">
        <v>10</v>
      </c>
      <c r="F49" s="31"/>
      <c r="G49" s="32">
        <f t="shared" si="0"/>
        <v>10</v>
      </c>
      <c r="H49" s="33"/>
      <c r="I49" s="490"/>
      <c r="J49" s="490"/>
      <c r="K49" s="630"/>
      <c r="L49" s="631"/>
      <c r="M49" s="631"/>
      <c r="N49" s="631"/>
      <c r="O49" s="632"/>
      <c r="P49" s="498"/>
      <c r="Q49" s="492"/>
    </row>
    <row r="50" spans="1:17" ht="13.5" customHeight="1">
      <c r="A50" s="489"/>
      <c r="B50" s="21" t="s">
        <v>362</v>
      </c>
      <c r="C50" s="570" t="s">
        <v>363</v>
      </c>
      <c r="D50" s="29"/>
      <c r="E50" s="30"/>
      <c r="F50" s="31"/>
      <c r="G50" s="32" t="str">
        <f t="shared" si="0"/>
        <v/>
      </c>
      <c r="H50" s="33"/>
      <c r="I50" s="490"/>
      <c r="J50" s="490"/>
      <c r="K50" s="630"/>
      <c r="L50" s="631"/>
      <c r="M50" s="631"/>
      <c r="N50" s="631"/>
      <c r="O50" s="632"/>
      <c r="P50" s="498"/>
      <c r="Q50" s="492"/>
    </row>
    <row r="51" spans="1:17" ht="13.5" customHeight="1">
      <c r="A51" s="489"/>
      <c r="B51" s="21" t="s">
        <v>364</v>
      </c>
      <c r="C51" s="570" t="s">
        <v>365</v>
      </c>
      <c r="D51" s="29"/>
      <c r="E51" s="30"/>
      <c r="F51" s="31"/>
      <c r="G51" s="32" t="str">
        <f t="shared" si="0"/>
        <v/>
      </c>
      <c r="H51" s="33"/>
      <c r="I51" s="490"/>
      <c r="J51" s="490"/>
      <c r="K51" s="630"/>
      <c r="L51" s="631"/>
      <c r="M51" s="631"/>
      <c r="N51" s="631"/>
      <c r="O51" s="632"/>
      <c r="P51" s="498"/>
      <c r="Q51" s="492"/>
    </row>
    <row r="52" spans="1:17" ht="13.5" customHeight="1" thickBot="1">
      <c r="A52" s="489"/>
      <c r="B52" s="57" t="s">
        <v>366</v>
      </c>
      <c r="C52" s="573" t="s">
        <v>367</v>
      </c>
      <c r="D52" s="58"/>
      <c r="E52" s="59"/>
      <c r="F52" s="60"/>
      <c r="G52" s="32" t="str">
        <f t="shared" si="0"/>
        <v/>
      </c>
      <c r="H52" s="61"/>
      <c r="I52" s="490"/>
      <c r="J52" s="490"/>
      <c r="K52" s="633"/>
      <c r="L52" s="634"/>
      <c r="M52" s="634"/>
      <c r="N52" s="634"/>
      <c r="O52" s="635"/>
      <c r="P52" s="498"/>
      <c r="Q52" s="492"/>
    </row>
    <row r="53" spans="1:17" ht="16.5" customHeight="1" thickTop="1">
      <c r="A53" s="489"/>
      <c r="B53" s="62"/>
      <c r="C53" s="63" t="s">
        <v>14</v>
      </c>
      <c r="D53" s="64">
        <f>SUM(D8:D52)</f>
        <v>0</v>
      </c>
      <c r="E53" s="65">
        <f>SUM(E8:E52)</f>
        <v>150</v>
      </c>
      <c r="F53" s="66">
        <f>SUM(F8:F52)</f>
        <v>0</v>
      </c>
      <c r="G53" s="67">
        <f>SUM(G8:G52)</f>
        <v>150</v>
      </c>
      <c r="H53" s="65">
        <f>SUM(H8:H52)</f>
        <v>100</v>
      </c>
      <c r="I53" s="490"/>
      <c r="J53" s="490"/>
      <c r="K53" s="500"/>
      <c r="L53" s="500"/>
      <c r="M53" s="500"/>
      <c r="N53" s="500"/>
      <c r="O53" s="500"/>
      <c r="P53" s="498"/>
      <c r="Q53" s="492"/>
    </row>
    <row r="54" spans="1:17" ht="12" customHeight="1">
      <c r="A54" s="501"/>
      <c r="B54" s="502"/>
      <c r="C54" s="502"/>
      <c r="D54" s="502"/>
      <c r="E54" s="502"/>
      <c r="F54" s="502"/>
      <c r="G54" s="502"/>
      <c r="H54" s="502"/>
      <c r="I54" s="502"/>
      <c r="J54" s="502"/>
      <c r="K54" s="502"/>
      <c r="L54" s="502"/>
      <c r="M54" s="502"/>
      <c r="N54" s="502"/>
      <c r="O54" s="502"/>
      <c r="P54" s="503"/>
      <c r="Q54" s="492"/>
    </row>
    <row r="55" spans="1:17">
      <c r="A55" s="492"/>
      <c r="B55" s="492"/>
      <c r="C55" s="492"/>
      <c r="D55" s="492"/>
      <c r="E55" s="492"/>
      <c r="F55" s="492"/>
      <c r="G55" s="492"/>
      <c r="H55" s="492"/>
      <c r="I55" s="492"/>
      <c r="J55" s="492"/>
      <c r="K55" s="492"/>
      <c r="L55" s="492"/>
      <c r="M55" s="492"/>
      <c r="N55" s="492"/>
      <c r="O55" s="492"/>
      <c r="P55" s="492"/>
      <c r="Q55" s="492"/>
    </row>
  </sheetData>
  <mergeCells count="13">
    <mergeCell ref="K6:L9"/>
    <mergeCell ref="K10:L13"/>
    <mergeCell ref="K34:O52"/>
    <mergeCell ref="B1:K1"/>
    <mergeCell ref="B3:C3"/>
    <mergeCell ref="D3:G3"/>
    <mergeCell ref="B5:C7"/>
    <mergeCell ref="D5:G5"/>
    <mergeCell ref="H5:H7"/>
    <mergeCell ref="D6:D7"/>
    <mergeCell ref="E6:E7"/>
    <mergeCell ref="F6:F7"/>
    <mergeCell ref="G6:G7"/>
  </mergeCells>
  <phoneticPr fontId="3"/>
  <pageMargins left="0.7" right="0.7" top="0.75" bottom="0.75" header="0.3" footer="0.3"/>
  <pageSetup paperSize="9" scale="52" fitToHeight="0" orientation="landscape" r:id="rId1"/>
  <drawing r:id="rId2"/>
  <legacyDrawing r:id="rId3"/>
  <controls>
    <mc:AlternateContent xmlns:mc="http://schemas.openxmlformats.org/markup-compatibility/2006">
      <mc:Choice Requires="x14">
        <control shapeId="1025" r:id="rId4" name="ComboBox21">
          <controlPr locked="0" defaultSize="0" autoLine="0" linkedCell="L3" listFillRange="N6:N13" r:id="rId5">
            <anchor moveWithCells="1">
              <from>
                <xdr:col>11</xdr:col>
                <xdr:colOff>0</xdr:colOff>
                <xdr:row>1</xdr:row>
                <xdr:rowOff>323850</xdr:rowOff>
              </from>
              <to>
                <xdr:col>12</xdr:col>
                <xdr:colOff>447675</xdr:colOff>
                <xdr:row>3</xdr:row>
                <xdr:rowOff>76200</xdr:rowOff>
              </to>
            </anchor>
          </controlPr>
        </control>
      </mc:Choice>
      <mc:Fallback>
        <control shapeId="1025" r:id="rId4" name="ComboBox21"/>
      </mc:Fallback>
    </mc:AlternateContent>
    <mc:AlternateContent xmlns:mc="http://schemas.openxmlformats.org/markup-compatibility/2006">
      <mc:Choice Requires="x14">
        <control shapeId="1026" r:id="rId6" name="ComboBox22">
          <controlPr locked="0" defaultSize="0" autoLine="0" linkedCell="L20" listFillRange="M23:M29" r:id="rId7">
            <anchor moveWithCells="1">
              <from>
                <xdr:col>11</xdr:col>
                <xdr:colOff>0</xdr:colOff>
                <xdr:row>18</xdr:row>
                <xdr:rowOff>123825</xdr:rowOff>
              </from>
              <to>
                <xdr:col>12</xdr:col>
                <xdr:colOff>85725</xdr:colOff>
                <xdr:row>20</xdr:row>
                <xdr:rowOff>123825</xdr:rowOff>
              </to>
            </anchor>
          </controlPr>
        </control>
      </mc:Choice>
      <mc:Fallback>
        <control shapeId="1026" r:id="rId6" name="ComboBox22"/>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42"/>
  <sheetViews>
    <sheetView showGridLines="0" zoomScale="70" zoomScaleNormal="70" workbookViewId="0"/>
  </sheetViews>
  <sheetFormatPr defaultRowHeight="12"/>
  <cols>
    <col min="1" max="1" width="1.625" style="68" customWidth="1"/>
    <col min="2" max="6" width="16.75" style="68" customWidth="1"/>
    <col min="7" max="7" width="2.125" style="68" customWidth="1"/>
    <col min="8" max="256" width="9" style="68"/>
    <col min="257" max="257" width="1.625" style="68" customWidth="1"/>
    <col min="258" max="262" width="16.75" style="68" customWidth="1"/>
    <col min="263" max="263" width="2.125" style="68" customWidth="1"/>
    <col min="264" max="512" width="9" style="68"/>
    <col min="513" max="513" width="1.625" style="68" customWidth="1"/>
    <col min="514" max="518" width="16.75" style="68" customWidth="1"/>
    <col min="519" max="519" width="2.125" style="68" customWidth="1"/>
    <col min="520" max="768" width="9" style="68"/>
    <col min="769" max="769" width="1.625" style="68" customWidth="1"/>
    <col min="770" max="774" width="16.75" style="68" customWidth="1"/>
    <col min="775" max="775" width="2.125" style="68" customWidth="1"/>
    <col min="776" max="1024" width="9" style="68"/>
    <col min="1025" max="1025" width="1.625" style="68" customWidth="1"/>
    <col min="1026" max="1030" width="16.75" style="68" customWidth="1"/>
    <col min="1031" max="1031" width="2.125" style="68" customWidth="1"/>
    <col min="1032" max="1280" width="9" style="68"/>
    <col min="1281" max="1281" width="1.625" style="68" customWidth="1"/>
    <col min="1282" max="1286" width="16.75" style="68" customWidth="1"/>
    <col min="1287" max="1287" width="2.125" style="68" customWidth="1"/>
    <col min="1288" max="1536" width="9" style="68"/>
    <col min="1537" max="1537" width="1.625" style="68" customWidth="1"/>
    <col min="1538" max="1542" width="16.75" style="68" customWidth="1"/>
    <col min="1543" max="1543" width="2.125" style="68" customWidth="1"/>
    <col min="1544" max="1792" width="9" style="68"/>
    <col min="1793" max="1793" width="1.625" style="68" customWidth="1"/>
    <col min="1794" max="1798" width="16.75" style="68" customWidth="1"/>
    <col min="1799" max="1799" width="2.125" style="68" customWidth="1"/>
    <col min="1800" max="2048" width="9" style="68"/>
    <col min="2049" max="2049" width="1.625" style="68" customWidth="1"/>
    <col min="2050" max="2054" width="16.75" style="68" customWidth="1"/>
    <col min="2055" max="2055" width="2.125" style="68" customWidth="1"/>
    <col min="2056" max="2304" width="9" style="68"/>
    <col min="2305" max="2305" width="1.625" style="68" customWidth="1"/>
    <col min="2306" max="2310" width="16.75" style="68" customWidth="1"/>
    <col min="2311" max="2311" width="2.125" style="68" customWidth="1"/>
    <col min="2312" max="2560" width="9" style="68"/>
    <col min="2561" max="2561" width="1.625" style="68" customWidth="1"/>
    <col min="2562" max="2566" width="16.75" style="68" customWidth="1"/>
    <col min="2567" max="2567" width="2.125" style="68" customWidth="1"/>
    <col min="2568" max="2816" width="9" style="68"/>
    <col min="2817" max="2817" width="1.625" style="68" customWidth="1"/>
    <col min="2818" max="2822" width="16.75" style="68" customWidth="1"/>
    <col min="2823" max="2823" width="2.125" style="68" customWidth="1"/>
    <col min="2824" max="3072" width="9" style="68"/>
    <col min="3073" max="3073" width="1.625" style="68" customWidth="1"/>
    <col min="3074" max="3078" width="16.75" style="68" customWidth="1"/>
    <col min="3079" max="3079" width="2.125" style="68" customWidth="1"/>
    <col min="3080" max="3328" width="9" style="68"/>
    <col min="3329" max="3329" width="1.625" style="68" customWidth="1"/>
    <col min="3330" max="3334" width="16.75" style="68" customWidth="1"/>
    <col min="3335" max="3335" width="2.125" style="68" customWidth="1"/>
    <col min="3336" max="3584" width="9" style="68"/>
    <col min="3585" max="3585" width="1.625" style="68" customWidth="1"/>
    <col min="3586" max="3590" width="16.75" style="68" customWidth="1"/>
    <col min="3591" max="3591" width="2.125" style="68" customWidth="1"/>
    <col min="3592" max="3840" width="9" style="68"/>
    <col min="3841" max="3841" width="1.625" style="68" customWidth="1"/>
    <col min="3842" max="3846" width="16.75" style="68" customWidth="1"/>
    <col min="3847" max="3847" width="2.125" style="68" customWidth="1"/>
    <col min="3848" max="4096" width="9" style="68"/>
    <col min="4097" max="4097" width="1.625" style="68" customWidth="1"/>
    <col min="4098" max="4102" width="16.75" style="68" customWidth="1"/>
    <col min="4103" max="4103" width="2.125" style="68" customWidth="1"/>
    <col min="4104" max="4352" width="9" style="68"/>
    <col min="4353" max="4353" width="1.625" style="68" customWidth="1"/>
    <col min="4354" max="4358" width="16.75" style="68" customWidth="1"/>
    <col min="4359" max="4359" width="2.125" style="68" customWidth="1"/>
    <col min="4360" max="4608" width="9" style="68"/>
    <col min="4609" max="4609" width="1.625" style="68" customWidth="1"/>
    <col min="4610" max="4614" width="16.75" style="68" customWidth="1"/>
    <col min="4615" max="4615" width="2.125" style="68" customWidth="1"/>
    <col min="4616" max="4864" width="9" style="68"/>
    <col min="4865" max="4865" width="1.625" style="68" customWidth="1"/>
    <col min="4866" max="4870" width="16.75" style="68" customWidth="1"/>
    <col min="4871" max="4871" width="2.125" style="68" customWidth="1"/>
    <col min="4872" max="5120" width="9" style="68"/>
    <col min="5121" max="5121" width="1.625" style="68" customWidth="1"/>
    <col min="5122" max="5126" width="16.75" style="68" customWidth="1"/>
    <col min="5127" max="5127" width="2.125" style="68" customWidth="1"/>
    <col min="5128" max="5376" width="9" style="68"/>
    <col min="5377" max="5377" width="1.625" style="68" customWidth="1"/>
    <col min="5378" max="5382" width="16.75" style="68" customWidth="1"/>
    <col min="5383" max="5383" width="2.125" style="68" customWidth="1"/>
    <col min="5384" max="5632" width="9" style="68"/>
    <col min="5633" max="5633" width="1.625" style="68" customWidth="1"/>
    <col min="5634" max="5638" width="16.75" style="68" customWidth="1"/>
    <col min="5639" max="5639" width="2.125" style="68" customWidth="1"/>
    <col min="5640" max="5888" width="9" style="68"/>
    <col min="5889" max="5889" width="1.625" style="68" customWidth="1"/>
    <col min="5890" max="5894" width="16.75" style="68" customWidth="1"/>
    <col min="5895" max="5895" width="2.125" style="68" customWidth="1"/>
    <col min="5896" max="6144" width="9" style="68"/>
    <col min="6145" max="6145" width="1.625" style="68" customWidth="1"/>
    <col min="6146" max="6150" width="16.75" style="68" customWidth="1"/>
    <col min="6151" max="6151" width="2.125" style="68" customWidth="1"/>
    <col min="6152" max="6400" width="9" style="68"/>
    <col min="6401" max="6401" width="1.625" style="68" customWidth="1"/>
    <col min="6402" max="6406" width="16.75" style="68" customWidth="1"/>
    <col min="6407" max="6407" width="2.125" style="68" customWidth="1"/>
    <col min="6408" max="6656" width="9" style="68"/>
    <col min="6657" max="6657" width="1.625" style="68" customWidth="1"/>
    <col min="6658" max="6662" width="16.75" style="68" customWidth="1"/>
    <col min="6663" max="6663" width="2.125" style="68" customWidth="1"/>
    <col min="6664" max="6912" width="9" style="68"/>
    <col min="6913" max="6913" width="1.625" style="68" customWidth="1"/>
    <col min="6914" max="6918" width="16.75" style="68" customWidth="1"/>
    <col min="6919" max="6919" width="2.125" style="68" customWidth="1"/>
    <col min="6920" max="7168" width="9" style="68"/>
    <col min="7169" max="7169" width="1.625" style="68" customWidth="1"/>
    <col min="7170" max="7174" width="16.75" style="68" customWidth="1"/>
    <col min="7175" max="7175" width="2.125" style="68" customWidth="1"/>
    <col min="7176" max="7424" width="9" style="68"/>
    <col min="7425" max="7425" width="1.625" style="68" customWidth="1"/>
    <col min="7426" max="7430" width="16.75" style="68" customWidth="1"/>
    <col min="7431" max="7431" width="2.125" style="68" customWidth="1"/>
    <col min="7432" max="7680" width="9" style="68"/>
    <col min="7681" max="7681" width="1.625" style="68" customWidth="1"/>
    <col min="7682" max="7686" width="16.75" style="68" customWidth="1"/>
    <col min="7687" max="7687" width="2.125" style="68" customWidth="1"/>
    <col min="7688" max="7936" width="9" style="68"/>
    <col min="7937" max="7937" width="1.625" style="68" customWidth="1"/>
    <col min="7938" max="7942" width="16.75" style="68" customWidth="1"/>
    <col min="7943" max="7943" width="2.125" style="68" customWidth="1"/>
    <col min="7944" max="8192" width="9" style="68"/>
    <col min="8193" max="8193" width="1.625" style="68" customWidth="1"/>
    <col min="8194" max="8198" width="16.75" style="68" customWidth="1"/>
    <col min="8199" max="8199" width="2.125" style="68" customWidth="1"/>
    <col min="8200" max="8448" width="9" style="68"/>
    <col min="8449" max="8449" width="1.625" style="68" customWidth="1"/>
    <col min="8450" max="8454" width="16.75" style="68" customWidth="1"/>
    <col min="8455" max="8455" width="2.125" style="68" customWidth="1"/>
    <col min="8456" max="8704" width="9" style="68"/>
    <col min="8705" max="8705" width="1.625" style="68" customWidth="1"/>
    <col min="8706" max="8710" width="16.75" style="68" customWidth="1"/>
    <col min="8711" max="8711" width="2.125" style="68" customWidth="1"/>
    <col min="8712" max="8960" width="9" style="68"/>
    <col min="8961" max="8961" width="1.625" style="68" customWidth="1"/>
    <col min="8962" max="8966" width="16.75" style="68" customWidth="1"/>
    <col min="8967" max="8967" width="2.125" style="68" customWidth="1"/>
    <col min="8968" max="9216" width="9" style="68"/>
    <col min="9217" max="9217" width="1.625" style="68" customWidth="1"/>
    <col min="9218" max="9222" width="16.75" style="68" customWidth="1"/>
    <col min="9223" max="9223" width="2.125" style="68" customWidth="1"/>
    <col min="9224" max="9472" width="9" style="68"/>
    <col min="9473" max="9473" width="1.625" style="68" customWidth="1"/>
    <col min="9474" max="9478" width="16.75" style="68" customWidth="1"/>
    <col min="9479" max="9479" width="2.125" style="68" customWidth="1"/>
    <col min="9480" max="9728" width="9" style="68"/>
    <col min="9729" max="9729" width="1.625" style="68" customWidth="1"/>
    <col min="9730" max="9734" width="16.75" style="68" customWidth="1"/>
    <col min="9735" max="9735" width="2.125" style="68" customWidth="1"/>
    <col min="9736" max="9984" width="9" style="68"/>
    <col min="9985" max="9985" width="1.625" style="68" customWidth="1"/>
    <col min="9986" max="9990" width="16.75" style="68" customWidth="1"/>
    <col min="9991" max="9991" width="2.125" style="68" customWidth="1"/>
    <col min="9992" max="10240" width="9" style="68"/>
    <col min="10241" max="10241" width="1.625" style="68" customWidth="1"/>
    <col min="10242" max="10246" width="16.75" style="68" customWidth="1"/>
    <col min="10247" max="10247" width="2.125" style="68" customWidth="1"/>
    <col min="10248" max="10496" width="9" style="68"/>
    <col min="10497" max="10497" width="1.625" style="68" customWidth="1"/>
    <col min="10498" max="10502" width="16.75" style="68" customWidth="1"/>
    <col min="10503" max="10503" width="2.125" style="68" customWidth="1"/>
    <col min="10504" max="10752" width="9" style="68"/>
    <col min="10753" max="10753" width="1.625" style="68" customWidth="1"/>
    <col min="10754" max="10758" width="16.75" style="68" customWidth="1"/>
    <col min="10759" max="10759" width="2.125" style="68" customWidth="1"/>
    <col min="10760" max="11008" width="9" style="68"/>
    <col min="11009" max="11009" width="1.625" style="68" customWidth="1"/>
    <col min="11010" max="11014" width="16.75" style="68" customWidth="1"/>
    <col min="11015" max="11015" width="2.125" style="68" customWidth="1"/>
    <col min="11016" max="11264" width="9" style="68"/>
    <col min="11265" max="11265" width="1.625" style="68" customWidth="1"/>
    <col min="11266" max="11270" width="16.75" style="68" customWidth="1"/>
    <col min="11271" max="11271" width="2.125" style="68" customWidth="1"/>
    <col min="11272" max="11520" width="9" style="68"/>
    <col min="11521" max="11521" width="1.625" style="68" customWidth="1"/>
    <col min="11522" max="11526" width="16.75" style="68" customWidth="1"/>
    <col min="11527" max="11527" width="2.125" style="68" customWidth="1"/>
    <col min="11528" max="11776" width="9" style="68"/>
    <col min="11777" max="11777" width="1.625" style="68" customWidth="1"/>
    <col min="11778" max="11782" width="16.75" style="68" customWidth="1"/>
    <col min="11783" max="11783" width="2.125" style="68" customWidth="1"/>
    <col min="11784" max="12032" width="9" style="68"/>
    <col min="12033" max="12033" width="1.625" style="68" customWidth="1"/>
    <col min="12034" max="12038" width="16.75" style="68" customWidth="1"/>
    <col min="12039" max="12039" width="2.125" style="68" customWidth="1"/>
    <col min="12040" max="12288" width="9" style="68"/>
    <col min="12289" max="12289" width="1.625" style="68" customWidth="1"/>
    <col min="12290" max="12294" width="16.75" style="68" customWidth="1"/>
    <col min="12295" max="12295" width="2.125" style="68" customWidth="1"/>
    <col min="12296" max="12544" width="9" style="68"/>
    <col min="12545" max="12545" width="1.625" style="68" customWidth="1"/>
    <col min="12546" max="12550" width="16.75" style="68" customWidth="1"/>
    <col min="12551" max="12551" width="2.125" style="68" customWidth="1"/>
    <col min="12552" max="12800" width="9" style="68"/>
    <col min="12801" max="12801" width="1.625" style="68" customWidth="1"/>
    <col min="12802" max="12806" width="16.75" style="68" customWidth="1"/>
    <col min="12807" max="12807" width="2.125" style="68" customWidth="1"/>
    <col min="12808" max="13056" width="9" style="68"/>
    <col min="13057" max="13057" width="1.625" style="68" customWidth="1"/>
    <col min="13058" max="13062" width="16.75" style="68" customWidth="1"/>
    <col min="13063" max="13063" width="2.125" style="68" customWidth="1"/>
    <col min="13064" max="13312" width="9" style="68"/>
    <col min="13313" max="13313" width="1.625" style="68" customWidth="1"/>
    <col min="13314" max="13318" width="16.75" style="68" customWidth="1"/>
    <col min="13319" max="13319" width="2.125" style="68" customWidth="1"/>
    <col min="13320" max="13568" width="9" style="68"/>
    <col min="13569" max="13569" width="1.625" style="68" customWidth="1"/>
    <col min="13570" max="13574" width="16.75" style="68" customWidth="1"/>
    <col min="13575" max="13575" width="2.125" style="68" customWidth="1"/>
    <col min="13576" max="13824" width="9" style="68"/>
    <col min="13825" max="13825" width="1.625" style="68" customWidth="1"/>
    <col min="13826" max="13830" width="16.75" style="68" customWidth="1"/>
    <col min="13831" max="13831" width="2.125" style="68" customWidth="1"/>
    <col min="13832" max="14080" width="9" style="68"/>
    <col min="14081" max="14081" width="1.625" style="68" customWidth="1"/>
    <col min="14082" max="14086" width="16.75" style="68" customWidth="1"/>
    <col min="14087" max="14087" width="2.125" style="68" customWidth="1"/>
    <col min="14088" max="14336" width="9" style="68"/>
    <col min="14337" max="14337" width="1.625" style="68" customWidth="1"/>
    <col min="14338" max="14342" width="16.75" style="68" customWidth="1"/>
    <col min="14343" max="14343" width="2.125" style="68" customWidth="1"/>
    <col min="14344" max="14592" width="9" style="68"/>
    <col min="14593" max="14593" width="1.625" style="68" customWidth="1"/>
    <col min="14594" max="14598" width="16.75" style="68" customWidth="1"/>
    <col min="14599" max="14599" width="2.125" style="68" customWidth="1"/>
    <col min="14600" max="14848" width="9" style="68"/>
    <col min="14849" max="14849" width="1.625" style="68" customWidth="1"/>
    <col min="14850" max="14854" width="16.75" style="68" customWidth="1"/>
    <col min="14855" max="14855" width="2.125" style="68" customWidth="1"/>
    <col min="14856" max="15104" width="9" style="68"/>
    <col min="15105" max="15105" width="1.625" style="68" customWidth="1"/>
    <col min="15106" max="15110" width="16.75" style="68" customWidth="1"/>
    <col min="15111" max="15111" width="2.125" style="68" customWidth="1"/>
    <col min="15112" max="15360" width="9" style="68"/>
    <col min="15361" max="15361" width="1.625" style="68" customWidth="1"/>
    <col min="15362" max="15366" width="16.75" style="68" customWidth="1"/>
    <col min="15367" max="15367" width="2.125" style="68" customWidth="1"/>
    <col min="15368" max="15616" width="9" style="68"/>
    <col min="15617" max="15617" width="1.625" style="68" customWidth="1"/>
    <col min="15618" max="15622" width="16.75" style="68" customWidth="1"/>
    <col min="15623" max="15623" width="2.125" style="68" customWidth="1"/>
    <col min="15624" max="15872" width="9" style="68"/>
    <col min="15873" max="15873" width="1.625" style="68" customWidth="1"/>
    <col min="15874" max="15878" width="16.75" style="68" customWidth="1"/>
    <col min="15879" max="15879" width="2.125" style="68" customWidth="1"/>
    <col min="15880" max="16128" width="9" style="68"/>
    <col min="16129" max="16129" width="1.625" style="68" customWidth="1"/>
    <col min="16130" max="16134" width="16.75" style="68" customWidth="1"/>
    <col min="16135" max="16135" width="2.125" style="68" customWidth="1"/>
    <col min="16136" max="16384" width="9" style="68"/>
  </cols>
  <sheetData>
    <row r="1" spans="2:6" ht="15.4" customHeight="1"/>
    <row r="2" spans="2:6" ht="14.25" customHeight="1">
      <c r="B2" s="69" t="s">
        <v>28</v>
      </c>
    </row>
    <row r="3" spans="2:6" ht="14.25" customHeight="1" thickBot="1">
      <c r="F3" s="70">
        <f ca="1">TODAY()</f>
        <v>44273</v>
      </c>
    </row>
    <row r="4" spans="2:6" ht="14.25" customHeight="1" thickTop="1">
      <c r="B4" s="71" t="s">
        <v>29</v>
      </c>
      <c r="C4" s="72"/>
      <c r="D4" s="72"/>
      <c r="E4" s="72"/>
      <c r="F4" s="73"/>
    </row>
    <row r="5" spans="2:6" ht="13.5" customHeight="1">
      <c r="B5" s="656" t="str">
        <f>IF(入力シート!D3="","",入力シート!D3)</f>
        <v>電機機械メーカーの誘致による経済波及効果</v>
      </c>
      <c r="C5" s="657"/>
      <c r="D5" s="657"/>
      <c r="E5" s="657"/>
      <c r="F5" s="658"/>
    </row>
    <row r="6" spans="2:6" ht="13.5" customHeight="1" thickBot="1">
      <c r="B6" s="659"/>
      <c r="C6" s="660"/>
      <c r="D6" s="660"/>
      <c r="E6" s="660"/>
      <c r="F6" s="661"/>
    </row>
    <row r="7" spans="2:6" ht="10.5" customHeight="1" thickTop="1">
      <c r="B7" s="74"/>
      <c r="C7" s="74"/>
      <c r="D7" s="74"/>
      <c r="E7" s="74"/>
      <c r="F7" s="74"/>
    </row>
    <row r="8" spans="2:6" ht="20.25" customHeight="1" thickBot="1">
      <c r="B8" s="74" t="s">
        <v>41</v>
      </c>
      <c r="C8" s="74"/>
      <c r="D8" s="75"/>
      <c r="E8" s="74"/>
      <c r="F8" s="74"/>
    </row>
    <row r="9" spans="2:6" ht="53.25" customHeight="1" thickTop="1">
      <c r="B9" s="662" t="str">
        <f>IF(入力シート!K34="","",入力シート!K34)</f>
        <v>電気機械メーカーの工場の立地に伴い，
初期投資：工場建設費100億円，製造機械設備購入費40億円，
　　　　　　　機械設備リース５億円，土木設計（建築サービス）５億円
の需要（購入者価格）が発生し，ならびに
新たな生産活動：電気機械生産額100億円が発生する場合の
経済波及効果を試算した。　　　　　　　　　　（○月□日）</v>
      </c>
      <c r="C9" s="663"/>
      <c r="D9" s="663"/>
      <c r="E9" s="663"/>
      <c r="F9" s="664"/>
    </row>
    <row r="10" spans="2:6" ht="50.25" customHeight="1">
      <c r="B10" s="665"/>
      <c r="C10" s="666"/>
      <c r="D10" s="666"/>
      <c r="E10" s="666"/>
      <c r="F10" s="667"/>
    </row>
    <row r="11" spans="2:6" ht="50.25" customHeight="1" thickBot="1">
      <c r="B11" s="668"/>
      <c r="C11" s="669"/>
      <c r="D11" s="669"/>
      <c r="E11" s="669"/>
      <c r="F11" s="670"/>
    </row>
    <row r="12" spans="2:6" ht="10.5" customHeight="1" thickTop="1">
      <c r="B12" s="74"/>
      <c r="C12" s="74"/>
      <c r="D12" s="74"/>
      <c r="E12" s="74"/>
      <c r="F12" s="74"/>
    </row>
    <row r="13" spans="2:6" ht="20.25" customHeight="1">
      <c r="B13" s="74" t="s">
        <v>30</v>
      </c>
      <c r="C13" s="74"/>
      <c r="D13" s="74"/>
      <c r="E13" s="76" t="str">
        <f>"（単位："&amp;入力シート!$L$20&amp;"，率）"</f>
        <v>（単位：億円，率）</v>
      </c>
      <c r="F13" s="74"/>
    </row>
    <row r="14" spans="2:6" ht="15.4" customHeight="1">
      <c r="B14" s="671" t="s">
        <v>42</v>
      </c>
      <c r="C14" s="672"/>
      <c r="D14" s="673"/>
      <c r="E14" s="77">
        <f>フロー図!C14+フロー図!AD14</f>
        <v>250</v>
      </c>
      <c r="F14" s="74"/>
    </row>
    <row r="15" spans="2:6" ht="15.4" customHeight="1">
      <c r="B15" s="674" t="str">
        <f>VLOOKUP(E15,入力シート!R6:T13,2,FALSE)</f>
        <v>広島市消費転換率（令和元年）</v>
      </c>
      <c r="C15" s="675"/>
      <c r="D15" s="676"/>
      <c r="E15" s="78">
        <f>VALUE(入力シート!L3)</f>
        <v>0.56762199999999996</v>
      </c>
      <c r="F15" s="74"/>
    </row>
    <row r="16" spans="2:6" ht="14.25" customHeight="1">
      <c r="B16" s="79" t="str">
        <f>"※ 消費転換率：（＝消費支出÷実収入）"&amp;VLOOKUP(E15,入力シート!R6:T13,3,FALSE)&amp;"家計調査年報による。"</f>
        <v>※ 消費転換率：（＝消費支出÷実収入）令和元年家計調査年報による。</v>
      </c>
      <c r="C16" s="74"/>
      <c r="D16" s="74"/>
      <c r="E16" s="74"/>
    </row>
    <row r="17" spans="2:11" ht="10.5" customHeight="1">
      <c r="B17" s="74"/>
      <c r="C17" s="74"/>
      <c r="D17" s="74"/>
      <c r="E17" s="74"/>
    </row>
    <row r="18" spans="2:11" ht="20.25" customHeight="1">
      <c r="B18" s="68" t="s">
        <v>31</v>
      </c>
      <c r="F18" s="80" t="str">
        <f>"（単位："&amp;入力シート!$L$20&amp;"）"</f>
        <v>（単位：億円）</v>
      </c>
    </row>
    <row r="19" spans="2:11" ht="20.25" customHeight="1">
      <c r="B19" s="81"/>
      <c r="F19" s="75"/>
    </row>
    <row r="20" spans="2:11" ht="21.4" customHeight="1">
      <c r="B20" s="81"/>
      <c r="F20" s="75"/>
    </row>
    <row r="21" spans="2:11" ht="21.4" customHeight="1">
      <c r="B21" s="81"/>
      <c r="F21" s="75"/>
    </row>
    <row r="22" spans="2:11" ht="21.4" customHeight="1">
      <c r="B22" s="81"/>
      <c r="F22" s="75"/>
    </row>
    <row r="23" spans="2:11" ht="21.4" customHeight="1">
      <c r="B23" s="81"/>
      <c r="F23" s="75"/>
    </row>
    <row r="24" spans="2:11" ht="21.4" customHeight="1">
      <c r="B24" s="81"/>
      <c r="F24" s="75"/>
    </row>
    <row r="25" spans="2:11" ht="21.4" customHeight="1">
      <c r="B25" s="81"/>
      <c r="F25" s="75"/>
    </row>
    <row r="26" spans="2:11" ht="17.25" customHeight="1">
      <c r="B26" s="81"/>
      <c r="F26" s="75"/>
    </row>
    <row r="27" spans="2:11" ht="14.25" customHeight="1">
      <c r="B27" s="82" t="s">
        <v>43</v>
      </c>
      <c r="C27" s="83" t="s">
        <v>32</v>
      </c>
      <c r="D27" s="83" t="s">
        <v>33</v>
      </c>
      <c r="E27" s="83" t="s">
        <v>34</v>
      </c>
      <c r="F27" s="83" t="s">
        <v>35</v>
      </c>
    </row>
    <row r="28" spans="2:11" ht="14.25" customHeight="1">
      <c r="B28" s="84" t="s">
        <v>36</v>
      </c>
      <c r="C28" s="85">
        <f>フロー図!C14+フロー図!AD14</f>
        <v>250</v>
      </c>
      <c r="D28" s="85">
        <f>フロー図!C32+フロー図!N32</f>
        <v>87.255538225418974</v>
      </c>
      <c r="E28" s="85">
        <f>フロー図!C45</f>
        <v>46.349237950476976</v>
      </c>
      <c r="F28" s="85">
        <f>SUM(C28:E28)</f>
        <v>383.60477617589595</v>
      </c>
    </row>
    <row r="29" spans="2:11" ht="14.25" customHeight="1">
      <c r="B29" s="86" t="s">
        <v>37</v>
      </c>
      <c r="C29" s="87">
        <f>フロー図!N21</f>
        <v>117.19916655484876</v>
      </c>
      <c r="D29" s="87">
        <f>フロー図!C39</f>
        <v>47.154416608756442</v>
      </c>
      <c r="E29" s="87">
        <f>フロー図!C51</f>
        <v>31.261005621978804</v>
      </c>
      <c r="F29" s="87">
        <f>SUM(C29:E29)</f>
        <v>195.614588785584</v>
      </c>
      <c r="K29" s="88"/>
    </row>
    <row r="30" spans="2:11" ht="14.25" customHeight="1">
      <c r="B30" s="89" t="s">
        <v>38</v>
      </c>
      <c r="C30" s="90">
        <f>フロー図!P21</f>
        <v>67.731195724638425</v>
      </c>
      <c r="D30" s="90">
        <f>フロー図!E39</f>
        <v>18.802817351310569</v>
      </c>
      <c r="E30" s="90">
        <f>フロー図!E51</f>
        <v>10.972208476080079</v>
      </c>
      <c r="F30" s="90">
        <f>SUM(C30:E30)</f>
        <v>97.506221552029075</v>
      </c>
    </row>
    <row r="31" spans="2:11" ht="14.25" customHeight="1">
      <c r="B31" s="91" t="s">
        <v>39</v>
      </c>
      <c r="C31" s="91">
        <f>フロー図!AC21</f>
        <v>1454.1448827858885</v>
      </c>
      <c r="D31" s="91">
        <f>フロー図!O39</f>
        <v>456.89229668317319</v>
      </c>
      <c r="E31" s="91">
        <f>フロー図!M51</f>
        <v>340.87826996519595</v>
      </c>
      <c r="F31" s="91">
        <f>SUM(C31:E31)</f>
        <v>2251.9154494342579</v>
      </c>
    </row>
    <row r="32" spans="2:11" ht="14.25" customHeight="1">
      <c r="B32" s="92" t="s">
        <v>40</v>
      </c>
      <c r="C32" s="92">
        <f>フロー図!AF21</f>
        <v>1316.923189569774</v>
      </c>
      <c r="D32" s="92">
        <f>フロー図!R39</f>
        <v>429.78870764768999</v>
      </c>
      <c r="E32" s="92">
        <f>フロー図!P51</f>
        <v>305.60723396150331</v>
      </c>
      <c r="F32" s="92">
        <f>SUM(C32:E32)</f>
        <v>2052.3191311789674</v>
      </c>
    </row>
    <row r="33" spans="2:6" ht="14.25" customHeight="1">
      <c r="B33" s="79"/>
      <c r="C33" s="79"/>
      <c r="D33" s="79"/>
      <c r="E33" s="79"/>
      <c r="F33" s="79"/>
    </row>
    <row r="34" spans="2:6" s="93" customFormat="1" ht="20.25" customHeight="1">
      <c r="F34" s="94" t="s">
        <v>44</v>
      </c>
    </row>
    <row r="35" spans="2:6" ht="20.25" customHeight="1">
      <c r="F35" s="75"/>
    </row>
    <row r="36" spans="2:6" ht="20.25" customHeight="1">
      <c r="F36" s="75"/>
    </row>
    <row r="37" spans="2:6" ht="20.25" customHeight="1">
      <c r="F37" s="75"/>
    </row>
    <row r="38" spans="2:6" ht="20.25" customHeight="1">
      <c r="F38" s="75"/>
    </row>
    <row r="39" spans="2:6" ht="20.25" customHeight="1"/>
    <row r="40" spans="2:6" ht="20.25" customHeight="1"/>
    <row r="41" spans="2:6" ht="9.4" customHeight="1"/>
    <row r="42" spans="2:6" ht="14.25" customHeight="1"/>
  </sheetData>
  <mergeCells count="4">
    <mergeCell ref="B5:F6"/>
    <mergeCell ref="B9:F11"/>
    <mergeCell ref="B14:D14"/>
    <mergeCell ref="B15:D15"/>
  </mergeCells>
  <phoneticPr fontId="3"/>
  <pageMargins left="0.7" right="0.7" top="0.75" bottom="0.75" header="0.3" footer="0.3"/>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J63"/>
  <sheetViews>
    <sheetView showGridLines="0" zoomScale="85" zoomScaleNormal="85" workbookViewId="0"/>
  </sheetViews>
  <sheetFormatPr defaultColWidth="2.625" defaultRowHeight="12"/>
  <cols>
    <col min="1" max="1" width="1.625" style="95" customWidth="1"/>
    <col min="2" max="2" width="2" style="95" customWidth="1"/>
    <col min="3" max="3" width="4.875" style="95" customWidth="1"/>
    <col min="4" max="5" width="2" style="95" customWidth="1"/>
    <col min="6" max="6" width="1.625" style="95" customWidth="1"/>
    <col min="7" max="7" width="5" style="95" customWidth="1"/>
    <col min="8" max="8" width="8.875" style="95" customWidth="1"/>
    <col min="9" max="9" width="4.5" style="95" customWidth="1"/>
    <col min="10" max="10" width="11.875" style="95" customWidth="1"/>
    <col min="11" max="11" width="2" style="95" customWidth="1"/>
    <col min="12" max="12" width="4" style="95" customWidth="1"/>
    <col min="13" max="13" width="3.375" style="95" customWidth="1"/>
    <col min="14" max="14" width="9" style="95" customWidth="1"/>
    <col min="15" max="15" width="4.5" style="95" customWidth="1"/>
    <col min="16" max="16" width="22.5" style="95" customWidth="1"/>
    <col min="17" max="17" width="2.75" style="95" customWidth="1"/>
    <col min="18" max="18" width="3.5" style="95" customWidth="1"/>
    <col min="19" max="19" width="11.375" style="95" customWidth="1"/>
    <col min="20" max="20" width="3" style="95" customWidth="1"/>
    <col min="21" max="21" width="4.25" style="95" customWidth="1"/>
    <col min="22" max="22" width="1.75" style="95" customWidth="1"/>
    <col min="23" max="23" width="1.25" style="95" customWidth="1"/>
    <col min="24" max="24" width="2.25" style="95" customWidth="1"/>
    <col min="25" max="25" width="8.875" style="95" customWidth="1"/>
    <col min="26" max="26" width="8.75" style="95" customWidth="1"/>
    <col min="27" max="27" width="5.5" style="95" customWidth="1"/>
    <col min="28" max="28" width="7.25" style="95" customWidth="1"/>
    <col min="29" max="29" width="3.125" style="95" customWidth="1"/>
    <col min="30" max="30" width="9.875" style="95" customWidth="1"/>
    <col min="31" max="31" width="4.625" style="95" customWidth="1"/>
    <col min="32" max="33" width="6.5" style="95" customWidth="1"/>
    <col min="34" max="34" width="3.375" style="95" customWidth="1"/>
    <col min="35" max="256" width="2.625" style="95"/>
    <col min="257" max="257" width="1.625" style="95" customWidth="1"/>
    <col min="258" max="258" width="2" style="95" customWidth="1"/>
    <col min="259" max="259" width="4.875" style="95" customWidth="1"/>
    <col min="260" max="261" width="2" style="95" customWidth="1"/>
    <col min="262" max="262" width="1.625" style="95" customWidth="1"/>
    <col min="263" max="263" width="5" style="95" customWidth="1"/>
    <col min="264" max="264" width="8.875" style="95" customWidth="1"/>
    <col min="265" max="265" width="4.5" style="95" customWidth="1"/>
    <col min="266" max="266" width="5.625" style="95" customWidth="1"/>
    <col min="267" max="267" width="2" style="95" customWidth="1"/>
    <col min="268" max="268" width="4" style="95" customWidth="1"/>
    <col min="269" max="269" width="3.375" style="95" customWidth="1"/>
    <col min="270" max="270" width="9" style="95" customWidth="1"/>
    <col min="271" max="271" width="4.5" style="95" customWidth="1"/>
    <col min="272" max="272" width="10.125" style="95" customWidth="1"/>
    <col min="273" max="273" width="2.75" style="95" customWidth="1"/>
    <col min="274" max="274" width="3.5" style="95" customWidth="1"/>
    <col min="275" max="275" width="11.375" style="95" customWidth="1"/>
    <col min="276" max="276" width="3" style="95" customWidth="1"/>
    <col min="277" max="277" width="4.25" style="95" customWidth="1"/>
    <col min="278" max="278" width="1.75" style="95" customWidth="1"/>
    <col min="279" max="279" width="1.25" style="95" customWidth="1"/>
    <col min="280" max="280" width="2.25" style="95" customWidth="1"/>
    <col min="281" max="281" width="8" style="95" customWidth="1"/>
    <col min="282" max="283" width="5.5" style="95" customWidth="1"/>
    <col min="284" max="284" width="7.25" style="95" customWidth="1"/>
    <col min="285" max="285" width="3.125" style="95" customWidth="1"/>
    <col min="286" max="286" width="9.125" style="95" customWidth="1"/>
    <col min="287" max="287" width="3.75" style="95" customWidth="1"/>
    <col min="288" max="288" width="6.5" style="95" customWidth="1"/>
    <col min="289" max="289" width="5.625" style="95" customWidth="1"/>
    <col min="290" max="290" width="3.375" style="95" customWidth="1"/>
    <col min="291" max="512" width="2.625" style="95"/>
    <col min="513" max="513" width="1.625" style="95" customWidth="1"/>
    <col min="514" max="514" width="2" style="95" customWidth="1"/>
    <col min="515" max="515" width="4.875" style="95" customWidth="1"/>
    <col min="516" max="517" width="2" style="95" customWidth="1"/>
    <col min="518" max="518" width="1.625" style="95" customWidth="1"/>
    <col min="519" max="519" width="5" style="95" customWidth="1"/>
    <col min="520" max="520" width="8.875" style="95" customWidth="1"/>
    <col min="521" max="521" width="4.5" style="95" customWidth="1"/>
    <col min="522" max="522" width="5.625" style="95" customWidth="1"/>
    <col min="523" max="523" width="2" style="95" customWidth="1"/>
    <col min="524" max="524" width="4" style="95" customWidth="1"/>
    <col min="525" max="525" width="3.375" style="95" customWidth="1"/>
    <col min="526" max="526" width="9" style="95" customWidth="1"/>
    <col min="527" max="527" width="4.5" style="95" customWidth="1"/>
    <col min="528" max="528" width="10.125" style="95" customWidth="1"/>
    <col min="529" max="529" width="2.75" style="95" customWidth="1"/>
    <col min="530" max="530" width="3.5" style="95" customWidth="1"/>
    <col min="531" max="531" width="11.375" style="95" customWidth="1"/>
    <col min="532" max="532" width="3" style="95" customWidth="1"/>
    <col min="533" max="533" width="4.25" style="95" customWidth="1"/>
    <col min="534" max="534" width="1.75" style="95" customWidth="1"/>
    <col min="535" max="535" width="1.25" style="95" customWidth="1"/>
    <col min="536" max="536" width="2.25" style="95" customWidth="1"/>
    <col min="537" max="537" width="8" style="95" customWidth="1"/>
    <col min="538" max="539" width="5.5" style="95" customWidth="1"/>
    <col min="540" max="540" width="7.25" style="95" customWidth="1"/>
    <col min="541" max="541" width="3.125" style="95" customWidth="1"/>
    <col min="542" max="542" width="9.125" style="95" customWidth="1"/>
    <col min="543" max="543" width="3.75" style="95" customWidth="1"/>
    <col min="544" max="544" width="6.5" style="95" customWidth="1"/>
    <col min="545" max="545" width="5.625" style="95" customWidth="1"/>
    <col min="546" max="546" width="3.375" style="95" customWidth="1"/>
    <col min="547" max="768" width="2.625" style="95"/>
    <col min="769" max="769" width="1.625" style="95" customWidth="1"/>
    <col min="770" max="770" width="2" style="95" customWidth="1"/>
    <col min="771" max="771" width="4.875" style="95" customWidth="1"/>
    <col min="772" max="773" width="2" style="95" customWidth="1"/>
    <col min="774" max="774" width="1.625" style="95" customWidth="1"/>
    <col min="775" max="775" width="5" style="95" customWidth="1"/>
    <col min="776" max="776" width="8.875" style="95" customWidth="1"/>
    <col min="777" max="777" width="4.5" style="95" customWidth="1"/>
    <col min="778" max="778" width="5.625" style="95" customWidth="1"/>
    <col min="779" max="779" width="2" style="95" customWidth="1"/>
    <col min="780" max="780" width="4" style="95" customWidth="1"/>
    <col min="781" max="781" width="3.375" style="95" customWidth="1"/>
    <col min="782" max="782" width="9" style="95" customWidth="1"/>
    <col min="783" max="783" width="4.5" style="95" customWidth="1"/>
    <col min="784" max="784" width="10.125" style="95" customWidth="1"/>
    <col min="785" max="785" width="2.75" style="95" customWidth="1"/>
    <col min="786" max="786" width="3.5" style="95" customWidth="1"/>
    <col min="787" max="787" width="11.375" style="95" customWidth="1"/>
    <col min="788" max="788" width="3" style="95" customWidth="1"/>
    <col min="789" max="789" width="4.25" style="95" customWidth="1"/>
    <col min="790" max="790" width="1.75" style="95" customWidth="1"/>
    <col min="791" max="791" width="1.25" style="95" customWidth="1"/>
    <col min="792" max="792" width="2.25" style="95" customWidth="1"/>
    <col min="793" max="793" width="8" style="95" customWidth="1"/>
    <col min="794" max="795" width="5.5" style="95" customWidth="1"/>
    <col min="796" max="796" width="7.25" style="95" customWidth="1"/>
    <col min="797" max="797" width="3.125" style="95" customWidth="1"/>
    <col min="798" max="798" width="9.125" style="95" customWidth="1"/>
    <col min="799" max="799" width="3.75" style="95" customWidth="1"/>
    <col min="800" max="800" width="6.5" style="95" customWidth="1"/>
    <col min="801" max="801" width="5.625" style="95" customWidth="1"/>
    <col min="802" max="802" width="3.375" style="95" customWidth="1"/>
    <col min="803" max="1024" width="2.625" style="95"/>
    <col min="1025" max="1025" width="1.625" style="95" customWidth="1"/>
    <col min="1026" max="1026" width="2" style="95" customWidth="1"/>
    <col min="1027" max="1027" width="4.875" style="95" customWidth="1"/>
    <col min="1028" max="1029" width="2" style="95" customWidth="1"/>
    <col min="1030" max="1030" width="1.625" style="95" customWidth="1"/>
    <col min="1031" max="1031" width="5" style="95" customWidth="1"/>
    <col min="1032" max="1032" width="8.875" style="95" customWidth="1"/>
    <col min="1033" max="1033" width="4.5" style="95" customWidth="1"/>
    <col min="1034" max="1034" width="5.625" style="95" customWidth="1"/>
    <col min="1035" max="1035" width="2" style="95" customWidth="1"/>
    <col min="1036" max="1036" width="4" style="95" customWidth="1"/>
    <col min="1037" max="1037" width="3.375" style="95" customWidth="1"/>
    <col min="1038" max="1038" width="9" style="95" customWidth="1"/>
    <col min="1039" max="1039" width="4.5" style="95" customWidth="1"/>
    <col min="1040" max="1040" width="10.125" style="95" customWidth="1"/>
    <col min="1041" max="1041" width="2.75" style="95" customWidth="1"/>
    <col min="1042" max="1042" width="3.5" style="95" customWidth="1"/>
    <col min="1043" max="1043" width="11.375" style="95" customWidth="1"/>
    <col min="1044" max="1044" width="3" style="95" customWidth="1"/>
    <col min="1045" max="1045" width="4.25" style="95" customWidth="1"/>
    <col min="1046" max="1046" width="1.75" style="95" customWidth="1"/>
    <col min="1047" max="1047" width="1.25" style="95" customWidth="1"/>
    <col min="1048" max="1048" width="2.25" style="95" customWidth="1"/>
    <col min="1049" max="1049" width="8" style="95" customWidth="1"/>
    <col min="1050" max="1051" width="5.5" style="95" customWidth="1"/>
    <col min="1052" max="1052" width="7.25" style="95" customWidth="1"/>
    <col min="1053" max="1053" width="3.125" style="95" customWidth="1"/>
    <col min="1054" max="1054" width="9.125" style="95" customWidth="1"/>
    <col min="1055" max="1055" width="3.75" style="95" customWidth="1"/>
    <col min="1056" max="1056" width="6.5" style="95" customWidth="1"/>
    <col min="1057" max="1057" width="5.625" style="95" customWidth="1"/>
    <col min="1058" max="1058" width="3.375" style="95" customWidth="1"/>
    <col min="1059" max="1280" width="2.625" style="95"/>
    <col min="1281" max="1281" width="1.625" style="95" customWidth="1"/>
    <col min="1282" max="1282" width="2" style="95" customWidth="1"/>
    <col min="1283" max="1283" width="4.875" style="95" customWidth="1"/>
    <col min="1284" max="1285" width="2" style="95" customWidth="1"/>
    <col min="1286" max="1286" width="1.625" style="95" customWidth="1"/>
    <col min="1287" max="1287" width="5" style="95" customWidth="1"/>
    <col min="1288" max="1288" width="8.875" style="95" customWidth="1"/>
    <col min="1289" max="1289" width="4.5" style="95" customWidth="1"/>
    <col min="1290" max="1290" width="5.625" style="95" customWidth="1"/>
    <col min="1291" max="1291" width="2" style="95" customWidth="1"/>
    <col min="1292" max="1292" width="4" style="95" customWidth="1"/>
    <col min="1293" max="1293" width="3.375" style="95" customWidth="1"/>
    <col min="1294" max="1294" width="9" style="95" customWidth="1"/>
    <col min="1295" max="1295" width="4.5" style="95" customWidth="1"/>
    <col min="1296" max="1296" width="10.125" style="95" customWidth="1"/>
    <col min="1297" max="1297" width="2.75" style="95" customWidth="1"/>
    <col min="1298" max="1298" width="3.5" style="95" customWidth="1"/>
    <col min="1299" max="1299" width="11.375" style="95" customWidth="1"/>
    <col min="1300" max="1300" width="3" style="95" customWidth="1"/>
    <col min="1301" max="1301" width="4.25" style="95" customWidth="1"/>
    <col min="1302" max="1302" width="1.75" style="95" customWidth="1"/>
    <col min="1303" max="1303" width="1.25" style="95" customWidth="1"/>
    <col min="1304" max="1304" width="2.25" style="95" customWidth="1"/>
    <col min="1305" max="1305" width="8" style="95" customWidth="1"/>
    <col min="1306" max="1307" width="5.5" style="95" customWidth="1"/>
    <col min="1308" max="1308" width="7.25" style="95" customWidth="1"/>
    <col min="1309" max="1309" width="3.125" style="95" customWidth="1"/>
    <col min="1310" max="1310" width="9.125" style="95" customWidth="1"/>
    <col min="1311" max="1311" width="3.75" style="95" customWidth="1"/>
    <col min="1312" max="1312" width="6.5" style="95" customWidth="1"/>
    <col min="1313" max="1313" width="5.625" style="95" customWidth="1"/>
    <col min="1314" max="1314" width="3.375" style="95" customWidth="1"/>
    <col min="1315" max="1536" width="2.625" style="95"/>
    <col min="1537" max="1537" width="1.625" style="95" customWidth="1"/>
    <col min="1538" max="1538" width="2" style="95" customWidth="1"/>
    <col min="1539" max="1539" width="4.875" style="95" customWidth="1"/>
    <col min="1540" max="1541" width="2" style="95" customWidth="1"/>
    <col min="1542" max="1542" width="1.625" style="95" customWidth="1"/>
    <col min="1543" max="1543" width="5" style="95" customWidth="1"/>
    <col min="1544" max="1544" width="8.875" style="95" customWidth="1"/>
    <col min="1545" max="1545" width="4.5" style="95" customWidth="1"/>
    <col min="1546" max="1546" width="5.625" style="95" customWidth="1"/>
    <col min="1547" max="1547" width="2" style="95" customWidth="1"/>
    <col min="1548" max="1548" width="4" style="95" customWidth="1"/>
    <col min="1549" max="1549" width="3.375" style="95" customWidth="1"/>
    <col min="1550" max="1550" width="9" style="95" customWidth="1"/>
    <col min="1551" max="1551" width="4.5" style="95" customWidth="1"/>
    <col min="1552" max="1552" width="10.125" style="95" customWidth="1"/>
    <col min="1553" max="1553" width="2.75" style="95" customWidth="1"/>
    <col min="1554" max="1554" width="3.5" style="95" customWidth="1"/>
    <col min="1555" max="1555" width="11.375" style="95" customWidth="1"/>
    <col min="1556" max="1556" width="3" style="95" customWidth="1"/>
    <col min="1557" max="1557" width="4.25" style="95" customWidth="1"/>
    <col min="1558" max="1558" width="1.75" style="95" customWidth="1"/>
    <col min="1559" max="1559" width="1.25" style="95" customWidth="1"/>
    <col min="1560" max="1560" width="2.25" style="95" customWidth="1"/>
    <col min="1561" max="1561" width="8" style="95" customWidth="1"/>
    <col min="1562" max="1563" width="5.5" style="95" customWidth="1"/>
    <col min="1564" max="1564" width="7.25" style="95" customWidth="1"/>
    <col min="1565" max="1565" width="3.125" style="95" customWidth="1"/>
    <col min="1566" max="1566" width="9.125" style="95" customWidth="1"/>
    <col min="1567" max="1567" width="3.75" style="95" customWidth="1"/>
    <col min="1568" max="1568" width="6.5" style="95" customWidth="1"/>
    <col min="1569" max="1569" width="5.625" style="95" customWidth="1"/>
    <col min="1570" max="1570" width="3.375" style="95" customWidth="1"/>
    <col min="1571" max="1792" width="2.625" style="95"/>
    <col min="1793" max="1793" width="1.625" style="95" customWidth="1"/>
    <col min="1794" max="1794" width="2" style="95" customWidth="1"/>
    <col min="1795" max="1795" width="4.875" style="95" customWidth="1"/>
    <col min="1796" max="1797" width="2" style="95" customWidth="1"/>
    <col min="1798" max="1798" width="1.625" style="95" customWidth="1"/>
    <col min="1799" max="1799" width="5" style="95" customWidth="1"/>
    <col min="1800" max="1800" width="8.875" style="95" customWidth="1"/>
    <col min="1801" max="1801" width="4.5" style="95" customWidth="1"/>
    <col min="1802" max="1802" width="5.625" style="95" customWidth="1"/>
    <col min="1803" max="1803" width="2" style="95" customWidth="1"/>
    <col min="1804" max="1804" width="4" style="95" customWidth="1"/>
    <col min="1805" max="1805" width="3.375" style="95" customWidth="1"/>
    <col min="1806" max="1806" width="9" style="95" customWidth="1"/>
    <col min="1807" max="1807" width="4.5" style="95" customWidth="1"/>
    <col min="1808" max="1808" width="10.125" style="95" customWidth="1"/>
    <col min="1809" max="1809" width="2.75" style="95" customWidth="1"/>
    <col min="1810" max="1810" width="3.5" style="95" customWidth="1"/>
    <col min="1811" max="1811" width="11.375" style="95" customWidth="1"/>
    <col min="1812" max="1812" width="3" style="95" customWidth="1"/>
    <col min="1813" max="1813" width="4.25" style="95" customWidth="1"/>
    <col min="1814" max="1814" width="1.75" style="95" customWidth="1"/>
    <col min="1815" max="1815" width="1.25" style="95" customWidth="1"/>
    <col min="1816" max="1816" width="2.25" style="95" customWidth="1"/>
    <col min="1817" max="1817" width="8" style="95" customWidth="1"/>
    <col min="1818" max="1819" width="5.5" style="95" customWidth="1"/>
    <col min="1820" max="1820" width="7.25" style="95" customWidth="1"/>
    <col min="1821" max="1821" width="3.125" style="95" customWidth="1"/>
    <col min="1822" max="1822" width="9.125" style="95" customWidth="1"/>
    <col min="1823" max="1823" width="3.75" style="95" customWidth="1"/>
    <col min="1824" max="1824" width="6.5" style="95" customWidth="1"/>
    <col min="1825" max="1825" width="5.625" style="95" customWidth="1"/>
    <col min="1826" max="1826" width="3.375" style="95" customWidth="1"/>
    <col min="1827" max="2048" width="2.625" style="95"/>
    <col min="2049" max="2049" width="1.625" style="95" customWidth="1"/>
    <col min="2050" max="2050" width="2" style="95" customWidth="1"/>
    <col min="2051" max="2051" width="4.875" style="95" customWidth="1"/>
    <col min="2052" max="2053" width="2" style="95" customWidth="1"/>
    <col min="2054" max="2054" width="1.625" style="95" customWidth="1"/>
    <col min="2055" max="2055" width="5" style="95" customWidth="1"/>
    <col min="2056" max="2056" width="8.875" style="95" customWidth="1"/>
    <col min="2057" max="2057" width="4.5" style="95" customWidth="1"/>
    <col min="2058" max="2058" width="5.625" style="95" customWidth="1"/>
    <col min="2059" max="2059" width="2" style="95" customWidth="1"/>
    <col min="2060" max="2060" width="4" style="95" customWidth="1"/>
    <col min="2061" max="2061" width="3.375" style="95" customWidth="1"/>
    <col min="2062" max="2062" width="9" style="95" customWidth="1"/>
    <col min="2063" max="2063" width="4.5" style="95" customWidth="1"/>
    <col min="2064" max="2064" width="10.125" style="95" customWidth="1"/>
    <col min="2065" max="2065" width="2.75" style="95" customWidth="1"/>
    <col min="2066" max="2066" width="3.5" style="95" customWidth="1"/>
    <col min="2067" max="2067" width="11.375" style="95" customWidth="1"/>
    <col min="2068" max="2068" width="3" style="95" customWidth="1"/>
    <col min="2069" max="2069" width="4.25" style="95" customWidth="1"/>
    <col min="2070" max="2070" width="1.75" style="95" customWidth="1"/>
    <col min="2071" max="2071" width="1.25" style="95" customWidth="1"/>
    <col min="2072" max="2072" width="2.25" style="95" customWidth="1"/>
    <col min="2073" max="2073" width="8" style="95" customWidth="1"/>
    <col min="2074" max="2075" width="5.5" style="95" customWidth="1"/>
    <col min="2076" max="2076" width="7.25" style="95" customWidth="1"/>
    <col min="2077" max="2077" width="3.125" style="95" customWidth="1"/>
    <col min="2078" max="2078" width="9.125" style="95" customWidth="1"/>
    <col min="2079" max="2079" width="3.75" style="95" customWidth="1"/>
    <col min="2080" max="2080" width="6.5" style="95" customWidth="1"/>
    <col min="2081" max="2081" width="5.625" style="95" customWidth="1"/>
    <col min="2082" max="2082" width="3.375" style="95" customWidth="1"/>
    <col min="2083" max="2304" width="2.625" style="95"/>
    <col min="2305" max="2305" width="1.625" style="95" customWidth="1"/>
    <col min="2306" max="2306" width="2" style="95" customWidth="1"/>
    <col min="2307" max="2307" width="4.875" style="95" customWidth="1"/>
    <col min="2308" max="2309" width="2" style="95" customWidth="1"/>
    <col min="2310" max="2310" width="1.625" style="95" customWidth="1"/>
    <col min="2311" max="2311" width="5" style="95" customWidth="1"/>
    <col min="2312" max="2312" width="8.875" style="95" customWidth="1"/>
    <col min="2313" max="2313" width="4.5" style="95" customWidth="1"/>
    <col min="2314" max="2314" width="5.625" style="95" customWidth="1"/>
    <col min="2315" max="2315" width="2" style="95" customWidth="1"/>
    <col min="2316" max="2316" width="4" style="95" customWidth="1"/>
    <col min="2317" max="2317" width="3.375" style="95" customWidth="1"/>
    <col min="2318" max="2318" width="9" style="95" customWidth="1"/>
    <col min="2319" max="2319" width="4.5" style="95" customWidth="1"/>
    <col min="2320" max="2320" width="10.125" style="95" customWidth="1"/>
    <col min="2321" max="2321" width="2.75" style="95" customWidth="1"/>
    <col min="2322" max="2322" width="3.5" style="95" customWidth="1"/>
    <col min="2323" max="2323" width="11.375" style="95" customWidth="1"/>
    <col min="2324" max="2324" width="3" style="95" customWidth="1"/>
    <col min="2325" max="2325" width="4.25" style="95" customWidth="1"/>
    <col min="2326" max="2326" width="1.75" style="95" customWidth="1"/>
    <col min="2327" max="2327" width="1.25" style="95" customWidth="1"/>
    <col min="2328" max="2328" width="2.25" style="95" customWidth="1"/>
    <col min="2329" max="2329" width="8" style="95" customWidth="1"/>
    <col min="2330" max="2331" width="5.5" style="95" customWidth="1"/>
    <col min="2332" max="2332" width="7.25" style="95" customWidth="1"/>
    <col min="2333" max="2333" width="3.125" style="95" customWidth="1"/>
    <col min="2334" max="2334" width="9.125" style="95" customWidth="1"/>
    <col min="2335" max="2335" width="3.75" style="95" customWidth="1"/>
    <col min="2336" max="2336" width="6.5" style="95" customWidth="1"/>
    <col min="2337" max="2337" width="5.625" style="95" customWidth="1"/>
    <col min="2338" max="2338" width="3.375" style="95" customWidth="1"/>
    <col min="2339" max="2560" width="2.625" style="95"/>
    <col min="2561" max="2561" width="1.625" style="95" customWidth="1"/>
    <col min="2562" max="2562" width="2" style="95" customWidth="1"/>
    <col min="2563" max="2563" width="4.875" style="95" customWidth="1"/>
    <col min="2564" max="2565" width="2" style="95" customWidth="1"/>
    <col min="2566" max="2566" width="1.625" style="95" customWidth="1"/>
    <col min="2567" max="2567" width="5" style="95" customWidth="1"/>
    <col min="2568" max="2568" width="8.875" style="95" customWidth="1"/>
    <col min="2569" max="2569" width="4.5" style="95" customWidth="1"/>
    <col min="2570" max="2570" width="5.625" style="95" customWidth="1"/>
    <col min="2571" max="2571" width="2" style="95" customWidth="1"/>
    <col min="2572" max="2572" width="4" style="95" customWidth="1"/>
    <col min="2573" max="2573" width="3.375" style="95" customWidth="1"/>
    <col min="2574" max="2574" width="9" style="95" customWidth="1"/>
    <col min="2575" max="2575" width="4.5" style="95" customWidth="1"/>
    <col min="2576" max="2576" width="10.125" style="95" customWidth="1"/>
    <col min="2577" max="2577" width="2.75" style="95" customWidth="1"/>
    <col min="2578" max="2578" width="3.5" style="95" customWidth="1"/>
    <col min="2579" max="2579" width="11.375" style="95" customWidth="1"/>
    <col min="2580" max="2580" width="3" style="95" customWidth="1"/>
    <col min="2581" max="2581" width="4.25" style="95" customWidth="1"/>
    <col min="2582" max="2582" width="1.75" style="95" customWidth="1"/>
    <col min="2583" max="2583" width="1.25" style="95" customWidth="1"/>
    <col min="2584" max="2584" width="2.25" style="95" customWidth="1"/>
    <col min="2585" max="2585" width="8" style="95" customWidth="1"/>
    <col min="2586" max="2587" width="5.5" style="95" customWidth="1"/>
    <col min="2588" max="2588" width="7.25" style="95" customWidth="1"/>
    <col min="2589" max="2589" width="3.125" style="95" customWidth="1"/>
    <col min="2590" max="2590" width="9.125" style="95" customWidth="1"/>
    <col min="2591" max="2591" width="3.75" style="95" customWidth="1"/>
    <col min="2592" max="2592" width="6.5" style="95" customWidth="1"/>
    <col min="2593" max="2593" width="5.625" style="95" customWidth="1"/>
    <col min="2594" max="2594" width="3.375" style="95" customWidth="1"/>
    <col min="2595" max="2816" width="2.625" style="95"/>
    <col min="2817" max="2817" width="1.625" style="95" customWidth="1"/>
    <col min="2818" max="2818" width="2" style="95" customWidth="1"/>
    <col min="2819" max="2819" width="4.875" style="95" customWidth="1"/>
    <col min="2820" max="2821" width="2" style="95" customWidth="1"/>
    <col min="2822" max="2822" width="1.625" style="95" customWidth="1"/>
    <col min="2823" max="2823" width="5" style="95" customWidth="1"/>
    <col min="2824" max="2824" width="8.875" style="95" customWidth="1"/>
    <col min="2825" max="2825" width="4.5" style="95" customWidth="1"/>
    <col min="2826" max="2826" width="5.625" style="95" customWidth="1"/>
    <col min="2827" max="2827" width="2" style="95" customWidth="1"/>
    <col min="2828" max="2828" width="4" style="95" customWidth="1"/>
    <col min="2829" max="2829" width="3.375" style="95" customWidth="1"/>
    <col min="2830" max="2830" width="9" style="95" customWidth="1"/>
    <col min="2831" max="2831" width="4.5" style="95" customWidth="1"/>
    <col min="2832" max="2832" width="10.125" style="95" customWidth="1"/>
    <col min="2833" max="2833" width="2.75" style="95" customWidth="1"/>
    <col min="2834" max="2834" width="3.5" style="95" customWidth="1"/>
    <col min="2835" max="2835" width="11.375" style="95" customWidth="1"/>
    <col min="2836" max="2836" width="3" style="95" customWidth="1"/>
    <col min="2837" max="2837" width="4.25" style="95" customWidth="1"/>
    <col min="2838" max="2838" width="1.75" style="95" customWidth="1"/>
    <col min="2839" max="2839" width="1.25" style="95" customWidth="1"/>
    <col min="2840" max="2840" width="2.25" style="95" customWidth="1"/>
    <col min="2841" max="2841" width="8" style="95" customWidth="1"/>
    <col min="2842" max="2843" width="5.5" style="95" customWidth="1"/>
    <col min="2844" max="2844" width="7.25" style="95" customWidth="1"/>
    <col min="2845" max="2845" width="3.125" style="95" customWidth="1"/>
    <col min="2846" max="2846" width="9.125" style="95" customWidth="1"/>
    <col min="2847" max="2847" width="3.75" style="95" customWidth="1"/>
    <col min="2848" max="2848" width="6.5" style="95" customWidth="1"/>
    <col min="2849" max="2849" width="5.625" style="95" customWidth="1"/>
    <col min="2850" max="2850" width="3.375" style="95" customWidth="1"/>
    <col min="2851" max="3072" width="2.625" style="95"/>
    <col min="3073" max="3073" width="1.625" style="95" customWidth="1"/>
    <col min="3074" max="3074" width="2" style="95" customWidth="1"/>
    <col min="3075" max="3075" width="4.875" style="95" customWidth="1"/>
    <col min="3076" max="3077" width="2" style="95" customWidth="1"/>
    <col min="3078" max="3078" width="1.625" style="95" customWidth="1"/>
    <col min="3079" max="3079" width="5" style="95" customWidth="1"/>
    <col min="3080" max="3080" width="8.875" style="95" customWidth="1"/>
    <col min="3081" max="3081" width="4.5" style="95" customWidth="1"/>
    <col min="3082" max="3082" width="5.625" style="95" customWidth="1"/>
    <col min="3083" max="3083" width="2" style="95" customWidth="1"/>
    <col min="3084" max="3084" width="4" style="95" customWidth="1"/>
    <col min="3085" max="3085" width="3.375" style="95" customWidth="1"/>
    <col min="3086" max="3086" width="9" style="95" customWidth="1"/>
    <col min="3087" max="3087" width="4.5" style="95" customWidth="1"/>
    <col min="3088" max="3088" width="10.125" style="95" customWidth="1"/>
    <col min="3089" max="3089" width="2.75" style="95" customWidth="1"/>
    <col min="3090" max="3090" width="3.5" style="95" customWidth="1"/>
    <col min="3091" max="3091" width="11.375" style="95" customWidth="1"/>
    <col min="3092" max="3092" width="3" style="95" customWidth="1"/>
    <col min="3093" max="3093" width="4.25" style="95" customWidth="1"/>
    <col min="3094" max="3094" width="1.75" style="95" customWidth="1"/>
    <col min="3095" max="3095" width="1.25" style="95" customWidth="1"/>
    <col min="3096" max="3096" width="2.25" style="95" customWidth="1"/>
    <col min="3097" max="3097" width="8" style="95" customWidth="1"/>
    <col min="3098" max="3099" width="5.5" style="95" customWidth="1"/>
    <col min="3100" max="3100" width="7.25" style="95" customWidth="1"/>
    <col min="3101" max="3101" width="3.125" style="95" customWidth="1"/>
    <col min="3102" max="3102" width="9.125" style="95" customWidth="1"/>
    <col min="3103" max="3103" width="3.75" style="95" customWidth="1"/>
    <col min="3104" max="3104" width="6.5" style="95" customWidth="1"/>
    <col min="3105" max="3105" width="5.625" style="95" customWidth="1"/>
    <col min="3106" max="3106" width="3.375" style="95" customWidth="1"/>
    <col min="3107" max="3328" width="2.625" style="95"/>
    <col min="3329" max="3329" width="1.625" style="95" customWidth="1"/>
    <col min="3330" max="3330" width="2" style="95" customWidth="1"/>
    <col min="3331" max="3331" width="4.875" style="95" customWidth="1"/>
    <col min="3332" max="3333" width="2" style="95" customWidth="1"/>
    <col min="3334" max="3334" width="1.625" style="95" customWidth="1"/>
    <col min="3335" max="3335" width="5" style="95" customWidth="1"/>
    <col min="3336" max="3336" width="8.875" style="95" customWidth="1"/>
    <col min="3337" max="3337" width="4.5" style="95" customWidth="1"/>
    <col min="3338" max="3338" width="5.625" style="95" customWidth="1"/>
    <col min="3339" max="3339" width="2" style="95" customWidth="1"/>
    <col min="3340" max="3340" width="4" style="95" customWidth="1"/>
    <col min="3341" max="3341" width="3.375" style="95" customWidth="1"/>
    <col min="3342" max="3342" width="9" style="95" customWidth="1"/>
    <col min="3343" max="3343" width="4.5" style="95" customWidth="1"/>
    <col min="3344" max="3344" width="10.125" style="95" customWidth="1"/>
    <col min="3345" max="3345" width="2.75" style="95" customWidth="1"/>
    <col min="3346" max="3346" width="3.5" style="95" customWidth="1"/>
    <col min="3347" max="3347" width="11.375" style="95" customWidth="1"/>
    <col min="3348" max="3348" width="3" style="95" customWidth="1"/>
    <col min="3349" max="3349" width="4.25" style="95" customWidth="1"/>
    <col min="3350" max="3350" width="1.75" style="95" customWidth="1"/>
    <col min="3351" max="3351" width="1.25" style="95" customWidth="1"/>
    <col min="3352" max="3352" width="2.25" style="95" customWidth="1"/>
    <col min="3353" max="3353" width="8" style="95" customWidth="1"/>
    <col min="3354" max="3355" width="5.5" style="95" customWidth="1"/>
    <col min="3356" max="3356" width="7.25" style="95" customWidth="1"/>
    <col min="3357" max="3357" width="3.125" style="95" customWidth="1"/>
    <col min="3358" max="3358" width="9.125" style="95" customWidth="1"/>
    <col min="3359" max="3359" width="3.75" style="95" customWidth="1"/>
    <col min="3360" max="3360" width="6.5" style="95" customWidth="1"/>
    <col min="3361" max="3361" width="5.625" style="95" customWidth="1"/>
    <col min="3362" max="3362" width="3.375" style="95" customWidth="1"/>
    <col min="3363" max="3584" width="2.625" style="95"/>
    <col min="3585" max="3585" width="1.625" style="95" customWidth="1"/>
    <col min="3586" max="3586" width="2" style="95" customWidth="1"/>
    <col min="3587" max="3587" width="4.875" style="95" customWidth="1"/>
    <col min="3588" max="3589" width="2" style="95" customWidth="1"/>
    <col min="3590" max="3590" width="1.625" style="95" customWidth="1"/>
    <col min="3591" max="3591" width="5" style="95" customWidth="1"/>
    <col min="3592" max="3592" width="8.875" style="95" customWidth="1"/>
    <col min="3593" max="3593" width="4.5" style="95" customWidth="1"/>
    <col min="3594" max="3594" width="5.625" style="95" customWidth="1"/>
    <col min="3595" max="3595" width="2" style="95" customWidth="1"/>
    <col min="3596" max="3596" width="4" style="95" customWidth="1"/>
    <col min="3597" max="3597" width="3.375" style="95" customWidth="1"/>
    <col min="3598" max="3598" width="9" style="95" customWidth="1"/>
    <col min="3599" max="3599" width="4.5" style="95" customWidth="1"/>
    <col min="3600" max="3600" width="10.125" style="95" customWidth="1"/>
    <col min="3601" max="3601" width="2.75" style="95" customWidth="1"/>
    <col min="3602" max="3602" width="3.5" style="95" customWidth="1"/>
    <col min="3603" max="3603" width="11.375" style="95" customWidth="1"/>
    <col min="3604" max="3604" width="3" style="95" customWidth="1"/>
    <col min="3605" max="3605" width="4.25" style="95" customWidth="1"/>
    <col min="3606" max="3606" width="1.75" style="95" customWidth="1"/>
    <col min="3607" max="3607" width="1.25" style="95" customWidth="1"/>
    <col min="3608" max="3608" width="2.25" style="95" customWidth="1"/>
    <col min="3609" max="3609" width="8" style="95" customWidth="1"/>
    <col min="3610" max="3611" width="5.5" style="95" customWidth="1"/>
    <col min="3612" max="3612" width="7.25" style="95" customWidth="1"/>
    <col min="3613" max="3613" width="3.125" style="95" customWidth="1"/>
    <col min="3614" max="3614" width="9.125" style="95" customWidth="1"/>
    <col min="3615" max="3615" width="3.75" style="95" customWidth="1"/>
    <col min="3616" max="3616" width="6.5" style="95" customWidth="1"/>
    <col min="3617" max="3617" width="5.625" style="95" customWidth="1"/>
    <col min="3618" max="3618" width="3.375" style="95" customWidth="1"/>
    <col min="3619" max="3840" width="2.625" style="95"/>
    <col min="3841" max="3841" width="1.625" style="95" customWidth="1"/>
    <col min="3842" max="3842" width="2" style="95" customWidth="1"/>
    <col min="3843" max="3843" width="4.875" style="95" customWidth="1"/>
    <col min="3844" max="3845" width="2" style="95" customWidth="1"/>
    <col min="3846" max="3846" width="1.625" style="95" customWidth="1"/>
    <col min="3847" max="3847" width="5" style="95" customWidth="1"/>
    <col min="3848" max="3848" width="8.875" style="95" customWidth="1"/>
    <col min="3849" max="3849" width="4.5" style="95" customWidth="1"/>
    <col min="3850" max="3850" width="5.625" style="95" customWidth="1"/>
    <col min="3851" max="3851" width="2" style="95" customWidth="1"/>
    <col min="3852" max="3852" width="4" style="95" customWidth="1"/>
    <col min="3853" max="3853" width="3.375" style="95" customWidth="1"/>
    <col min="3854" max="3854" width="9" style="95" customWidth="1"/>
    <col min="3855" max="3855" width="4.5" style="95" customWidth="1"/>
    <col min="3856" max="3856" width="10.125" style="95" customWidth="1"/>
    <col min="3857" max="3857" width="2.75" style="95" customWidth="1"/>
    <col min="3858" max="3858" width="3.5" style="95" customWidth="1"/>
    <col min="3859" max="3859" width="11.375" style="95" customWidth="1"/>
    <col min="3860" max="3860" width="3" style="95" customWidth="1"/>
    <col min="3861" max="3861" width="4.25" style="95" customWidth="1"/>
    <col min="3862" max="3862" width="1.75" style="95" customWidth="1"/>
    <col min="3863" max="3863" width="1.25" style="95" customWidth="1"/>
    <col min="3864" max="3864" width="2.25" style="95" customWidth="1"/>
    <col min="3865" max="3865" width="8" style="95" customWidth="1"/>
    <col min="3866" max="3867" width="5.5" style="95" customWidth="1"/>
    <col min="3868" max="3868" width="7.25" style="95" customWidth="1"/>
    <col min="3869" max="3869" width="3.125" style="95" customWidth="1"/>
    <col min="3870" max="3870" width="9.125" style="95" customWidth="1"/>
    <col min="3871" max="3871" width="3.75" style="95" customWidth="1"/>
    <col min="3872" max="3872" width="6.5" style="95" customWidth="1"/>
    <col min="3873" max="3873" width="5.625" style="95" customWidth="1"/>
    <col min="3874" max="3874" width="3.375" style="95" customWidth="1"/>
    <col min="3875" max="4096" width="2.625" style="95"/>
    <col min="4097" max="4097" width="1.625" style="95" customWidth="1"/>
    <col min="4098" max="4098" width="2" style="95" customWidth="1"/>
    <col min="4099" max="4099" width="4.875" style="95" customWidth="1"/>
    <col min="4100" max="4101" width="2" style="95" customWidth="1"/>
    <col min="4102" max="4102" width="1.625" style="95" customWidth="1"/>
    <col min="4103" max="4103" width="5" style="95" customWidth="1"/>
    <col min="4104" max="4104" width="8.875" style="95" customWidth="1"/>
    <col min="4105" max="4105" width="4.5" style="95" customWidth="1"/>
    <col min="4106" max="4106" width="5.625" style="95" customWidth="1"/>
    <col min="4107" max="4107" width="2" style="95" customWidth="1"/>
    <col min="4108" max="4108" width="4" style="95" customWidth="1"/>
    <col min="4109" max="4109" width="3.375" style="95" customWidth="1"/>
    <col min="4110" max="4110" width="9" style="95" customWidth="1"/>
    <col min="4111" max="4111" width="4.5" style="95" customWidth="1"/>
    <col min="4112" max="4112" width="10.125" style="95" customWidth="1"/>
    <col min="4113" max="4113" width="2.75" style="95" customWidth="1"/>
    <col min="4114" max="4114" width="3.5" style="95" customWidth="1"/>
    <col min="4115" max="4115" width="11.375" style="95" customWidth="1"/>
    <col min="4116" max="4116" width="3" style="95" customWidth="1"/>
    <col min="4117" max="4117" width="4.25" style="95" customWidth="1"/>
    <col min="4118" max="4118" width="1.75" style="95" customWidth="1"/>
    <col min="4119" max="4119" width="1.25" style="95" customWidth="1"/>
    <col min="4120" max="4120" width="2.25" style="95" customWidth="1"/>
    <col min="4121" max="4121" width="8" style="95" customWidth="1"/>
    <col min="4122" max="4123" width="5.5" style="95" customWidth="1"/>
    <col min="4124" max="4124" width="7.25" style="95" customWidth="1"/>
    <col min="4125" max="4125" width="3.125" style="95" customWidth="1"/>
    <col min="4126" max="4126" width="9.125" style="95" customWidth="1"/>
    <col min="4127" max="4127" width="3.75" style="95" customWidth="1"/>
    <col min="4128" max="4128" width="6.5" style="95" customWidth="1"/>
    <col min="4129" max="4129" width="5.625" style="95" customWidth="1"/>
    <col min="4130" max="4130" width="3.375" style="95" customWidth="1"/>
    <col min="4131" max="4352" width="2.625" style="95"/>
    <col min="4353" max="4353" width="1.625" style="95" customWidth="1"/>
    <col min="4354" max="4354" width="2" style="95" customWidth="1"/>
    <col min="4355" max="4355" width="4.875" style="95" customWidth="1"/>
    <col min="4356" max="4357" width="2" style="95" customWidth="1"/>
    <col min="4358" max="4358" width="1.625" style="95" customWidth="1"/>
    <col min="4359" max="4359" width="5" style="95" customWidth="1"/>
    <col min="4360" max="4360" width="8.875" style="95" customWidth="1"/>
    <col min="4361" max="4361" width="4.5" style="95" customWidth="1"/>
    <col min="4362" max="4362" width="5.625" style="95" customWidth="1"/>
    <col min="4363" max="4363" width="2" style="95" customWidth="1"/>
    <col min="4364" max="4364" width="4" style="95" customWidth="1"/>
    <col min="4365" max="4365" width="3.375" style="95" customWidth="1"/>
    <col min="4366" max="4366" width="9" style="95" customWidth="1"/>
    <col min="4367" max="4367" width="4.5" style="95" customWidth="1"/>
    <col min="4368" max="4368" width="10.125" style="95" customWidth="1"/>
    <col min="4369" max="4369" width="2.75" style="95" customWidth="1"/>
    <col min="4370" max="4370" width="3.5" style="95" customWidth="1"/>
    <col min="4371" max="4371" width="11.375" style="95" customWidth="1"/>
    <col min="4372" max="4372" width="3" style="95" customWidth="1"/>
    <col min="4373" max="4373" width="4.25" style="95" customWidth="1"/>
    <col min="4374" max="4374" width="1.75" style="95" customWidth="1"/>
    <col min="4375" max="4375" width="1.25" style="95" customWidth="1"/>
    <col min="4376" max="4376" width="2.25" style="95" customWidth="1"/>
    <col min="4377" max="4377" width="8" style="95" customWidth="1"/>
    <col min="4378" max="4379" width="5.5" style="95" customWidth="1"/>
    <col min="4380" max="4380" width="7.25" style="95" customWidth="1"/>
    <col min="4381" max="4381" width="3.125" style="95" customWidth="1"/>
    <col min="4382" max="4382" width="9.125" style="95" customWidth="1"/>
    <col min="4383" max="4383" width="3.75" style="95" customWidth="1"/>
    <col min="4384" max="4384" width="6.5" style="95" customWidth="1"/>
    <col min="4385" max="4385" width="5.625" style="95" customWidth="1"/>
    <col min="4386" max="4386" width="3.375" style="95" customWidth="1"/>
    <col min="4387" max="4608" width="2.625" style="95"/>
    <col min="4609" max="4609" width="1.625" style="95" customWidth="1"/>
    <col min="4610" max="4610" width="2" style="95" customWidth="1"/>
    <col min="4611" max="4611" width="4.875" style="95" customWidth="1"/>
    <col min="4612" max="4613" width="2" style="95" customWidth="1"/>
    <col min="4614" max="4614" width="1.625" style="95" customWidth="1"/>
    <col min="4615" max="4615" width="5" style="95" customWidth="1"/>
    <col min="4616" max="4616" width="8.875" style="95" customWidth="1"/>
    <col min="4617" max="4617" width="4.5" style="95" customWidth="1"/>
    <col min="4618" max="4618" width="5.625" style="95" customWidth="1"/>
    <col min="4619" max="4619" width="2" style="95" customWidth="1"/>
    <col min="4620" max="4620" width="4" style="95" customWidth="1"/>
    <col min="4621" max="4621" width="3.375" style="95" customWidth="1"/>
    <col min="4622" max="4622" width="9" style="95" customWidth="1"/>
    <col min="4623" max="4623" width="4.5" style="95" customWidth="1"/>
    <col min="4624" max="4624" width="10.125" style="95" customWidth="1"/>
    <col min="4625" max="4625" width="2.75" style="95" customWidth="1"/>
    <col min="4626" max="4626" width="3.5" style="95" customWidth="1"/>
    <col min="4627" max="4627" width="11.375" style="95" customWidth="1"/>
    <col min="4628" max="4628" width="3" style="95" customWidth="1"/>
    <col min="4629" max="4629" width="4.25" style="95" customWidth="1"/>
    <col min="4630" max="4630" width="1.75" style="95" customWidth="1"/>
    <col min="4631" max="4631" width="1.25" style="95" customWidth="1"/>
    <col min="4632" max="4632" width="2.25" style="95" customWidth="1"/>
    <col min="4633" max="4633" width="8" style="95" customWidth="1"/>
    <col min="4634" max="4635" width="5.5" style="95" customWidth="1"/>
    <col min="4636" max="4636" width="7.25" style="95" customWidth="1"/>
    <col min="4637" max="4637" width="3.125" style="95" customWidth="1"/>
    <col min="4638" max="4638" width="9.125" style="95" customWidth="1"/>
    <col min="4639" max="4639" width="3.75" style="95" customWidth="1"/>
    <col min="4640" max="4640" width="6.5" style="95" customWidth="1"/>
    <col min="4641" max="4641" width="5.625" style="95" customWidth="1"/>
    <col min="4642" max="4642" width="3.375" style="95" customWidth="1"/>
    <col min="4643" max="4864" width="2.625" style="95"/>
    <col min="4865" max="4865" width="1.625" style="95" customWidth="1"/>
    <col min="4866" max="4866" width="2" style="95" customWidth="1"/>
    <col min="4867" max="4867" width="4.875" style="95" customWidth="1"/>
    <col min="4868" max="4869" width="2" style="95" customWidth="1"/>
    <col min="4870" max="4870" width="1.625" style="95" customWidth="1"/>
    <col min="4871" max="4871" width="5" style="95" customWidth="1"/>
    <col min="4872" max="4872" width="8.875" style="95" customWidth="1"/>
    <col min="4873" max="4873" width="4.5" style="95" customWidth="1"/>
    <col min="4874" max="4874" width="5.625" style="95" customWidth="1"/>
    <col min="4875" max="4875" width="2" style="95" customWidth="1"/>
    <col min="4876" max="4876" width="4" style="95" customWidth="1"/>
    <col min="4877" max="4877" width="3.375" style="95" customWidth="1"/>
    <col min="4878" max="4878" width="9" style="95" customWidth="1"/>
    <col min="4879" max="4879" width="4.5" style="95" customWidth="1"/>
    <col min="4880" max="4880" width="10.125" style="95" customWidth="1"/>
    <col min="4881" max="4881" width="2.75" style="95" customWidth="1"/>
    <col min="4882" max="4882" width="3.5" style="95" customWidth="1"/>
    <col min="4883" max="4883" width="11.375" style="95" customWidth="1"/>
    <col min="4884" max="4884" width="3" style="95" customWidth="1"/>
    <col min="4885" max="4885" width="4.25" style="95" customWidth="1"/>
    <col min="4886" max="4886" width="1.75" style="95" customWidth="1"/>
    <col min="4887" max="4887" width="1.25" style="95" customWidth="1"/>
    <col min="4888" max="4888" width="2.25" style="95" customWidth="1"/>
    <col min="4889" max="4889" width="8" style="95" customWidth="1"/>
    <col min="4890" max="4891" width="5.5" style="95" customWidth="1"/>
    <col min="4892" max="4892" width="7.25" style="95" customWidth="1"/>
    <col min="4893" max="4893" width="3.125" style="95" customWidth="1"/>
    <col min="4894" max="4894" width="9.125" style="95" customWidth="1"/>
    <col min="4895" max="4895" width="3.75" style="95" customWidth="1"/>
    <col min="4896" max="4896" width="6.5" style="95" customWidth="1"/>
    <col min="4897" max="4897" width="5.625" style="95" customWidth="1"/>
    <col min="4898" max="4898" width="3.375" style="95" customWidth="1"/>
    <col min="4899" max="5120" width="2.625" style="95"/>
    <col min="5121" max="5121" width="1.625" style="95" customWidth="1"/>
    <col min="5122" max="5122" width="2" style="95" customWidth="1"/>
    <col min="5123" max="5123" width="4.875" style="95" customWidth="1"/>
    <col min="5124" max="5125" width="2" style="95" customWidth="1"/>
    <col min="5126" max="5126" width="1.625" style="95" customWidth="1"/>
    <col min="5127" max="5127" width="5" style="95" customWidth="1"/>
    <col min="5128" max="5128" width="8.875" style="95" customWidth="1"/>
    <col min="5129" max="5129" width="4.5" style="95" customWidth="1"/>
    <col min="5130" max="5130" width="5.625" style="95" customWidth="1"/>
    <col min="5131" max="5131" width="2" style="95" customWidth="1"/>
    <col min="5132" max="5132" width="4" style="95" customWidth="1"/>
    <col min="5133" max="5133" width="3.375" style="95" customWidth="1"/>
    <col min="5134" max="5134" width="9" style="95" customWidth="1"/>
    <col min="5135" max="5135" width="4.5" style="95" customWidth="1"/>
    <col min="5136" max="5136" width="10.125" style="95" customWidth="1"/>
    <col min="5137" max="5137" width="2.75" style="95" customWidth="1"/>
    <col min="5138" max="5138" width="3.5" style="95" customWidth="1"/>
    <col min="5139" max="5139" width="11.375" style="95" customWidth="1"/>
    <col min="5140" max="5140" width="3" style="95" customWidth="1"/>
    <col min="5141" max="5141" width="4.25" style="95" customWidth="1"/>
    <col min="5142" max="5142" width="1.75" style="95" customWidth="1"/>
    <col min="5143" max="5143" width="1.25" style="95" customWidth="1"/>
    <col min="5144" max="5144" width="2.25" style="95" customWidth="1"/>
    <col min="5145" max="5145" width="8" style="95" customWidth="1"/>
    <col min="5146" max="5147" width="5.5" style="95" customWidth="1"/>
    <col min="5148" max="5148" width="7.25" style="95" customWidth="1"/>
    <col min="5149" max="5149" width="3.125" style="95" customWidth="1"/>
    <col min="5150" max="5150" width="9.125" style="95" customWidth="1"/>
    <col min="5151" max="5151" width="3.75" style="95" customWidth="1"/>
    <col min="5152" max="5152" width="6.5" style="95" customWidth="1"/>
    <col min="5153" max="5153" width="5.625" style="95" customWidth="1"/>
    <col min="5154" max="5154" width="3.375" style="95" customWidth="1"/>
    <col min="5155" max="5376" width="2.625" style="95"/>
    <col min="5377" max="5377" width="1.625" style="95" customWidth="1"/>
    <col min="5378" max="5378" width="2" style="95" customWidth="1"/>
    <col min="5379" max="5379" width="4.875" style="95" customWidth="1"/>
    <col min="5380" max="5381" width="2" style="95" customWidth="1"/>
    <col min="5382" max="5382" width="1.625" style="95" customWidth="1"/>
    <col min="5383" max="5383" width="5" style="95" customWidth="1"/>
    <col min="5384" max="5384" width="8.875" style="95" customWidth="1"/>
    <col min="5385" max="5385" width="4.5" style="95" customWidth="1"/>
    <col min="5386" max="5386" width="5.625" style="95" customWidth="1"/>
    <col min="5387" max="5387" width="2" style="95" customWidth="1"/>
    <col min="5388" max="5388" width="4" style="95" customWidth="1"/>
    <col min="5389" max="5389" width="3.375" style="95" customWidth="1"/>
    <col min="5390" max="5390" width="9" style="95" customWidth="1"/>
    <col min="5391" max="5391" width="4.5" style="95" customWidth="1"/>
    <col min="5392" max="5392" width="10.125" style="95" customWidth="1"/>
    <col min="5393" max="5393" width="2.75" style="95" customWidth="1"/>
    <col min="5394" max="5394" width="3.5" style="95" customWidth="1"/>
    <col min="5395" max="5395" width="11.375" style="95" customWidth="1"/>
    <col min="5396" max="5396" width="3" style="95" customWidth="1"/>
    <col min="5397" max="5397" width="4.25" style="95" customWidth="1"/>
    <col min="5398" max="5398" width="1.75" style="95" customWidth="1"/>
    <col min="5399" max="5399" width="1.25" style="95" customWidth="1"/>
    <col min="5400" max="5400" width="2.25" style="95" customWidth="1"/>
    <col min="5401" max="5401" width="8" style="95" customWidth="1"/>
    <col min="5402" max="5403" width="5.5" style="95" customWidth="1"/>
    <col min="5404" max="5404" width="7.25" style="95" customWidth="1"/>
    <col min="5405" max="5405" width="3.125" style="95" customWidth="1"/>
    <col min="5406" max="5406" width="9.125" style="95" customWidth="1"/>
    <col min="5407" max="5407" width="3.75" style="95" customWidth="1"/>
    <col min="5408" max="5408" width="6.5" style="95" customWidth="1"/>
    <col min="5409" max="5409" width="5.625" style="95" customWidth="1"/>
    <col min="5410" max="5410" width="3.375" style="95" customWidth="1"/>
    <col min="5411" max="5632" width="2.625" style="95"/>
    <col min="5633" max="5633" width="1.625" style="95" customWidth="1"/>
    <col min="5634" max="5634" width="2" style="95" customWidth="1"/>
    <col min="5635" max="5635" width="4.875" style="95" customWidth="1"/>
    <col min="5636" max="5637" width="2" style="95" customWidth="1"/>
    <col min="5638" max="5638" width="1.625" style="95" customWidth="1"/>
    <col min="5639" max="5639" width="5" style="95" customWidth="1"/>
    <col min="5640" max="5640" width="8.875" style="95" customWidth="1"/>
    <col min="5641" max="5641" width="4.5" style="95" customWidth="1"/>
    <col min="5642" max="5642" width="5.625" style="95" customWidth="1"/>
    <col min="5643" max="5643" width="2" style="95" customWidth="1"/>
    <col min="5644" max="5644" width="4" style="95" customWidth="1"/>
    <col min="5645" max="5645" width="3.375" style="95" customWidth="1"/>
    <col min="5646" max="5646" width="9" style="95" customWidth="1"/>
    <col min="5647" max="5647" width="4.5" style="95" customWidth="1"/>
    <col min="5648" max="5648" width="10.125" style="95" customWidth="1"/>
    <col min="5649" max="5649" width="2.75" style="95" customWidth="1"/>
    <col min="5650" max="5650" width="3.5" style="95" customWidth="1"/>
    <col min="5651" max="5651" width="11.375" style="95" customWidth="1"/>
    <col min="5652" max="5652" width="3" style="95" customWidth="1"/>
    <col min="5653" max="5653" width="4.25" style="95" customWidth="1"/>
    <col min="5654" max="5654" width="1.75" style="95" customWidth="1"/>
    <col min="5655" max="5655" width="1.25" style="95" customWidth="1"/>
    <col min="5656" max="5656" width="2.25" style="95" customWidth="1"/>
    <col min="5657" max="5657" width="8" style="95" customWidth="1"/>
    <col min="5658" max="5659" width="5.5" style="95" customWidth="1"/>
    <col min="5660" max="5660" width="7.25" style="95" customWidth="1"/>
    <col min="5661" max="5661" width="3.125" style="95" customWidth="1"/>
    <col min="5662" max="5662" width="9.125" style="95" customWidth="1"/>
    <col min="5663" max="5663" width="3.75" style="95" customWidth="1"/>
    <col min="5664" max="5664" width="6.5" style="95" customWidth="1"/>
    <col min="5665" max="5665" width="5.625" style="95" customWidth="1"/>
    <col min="5666" max="5666" width="3.375" style="95" customWidth="1"/>
    <col min="5667" max="5888" width="2.625" style="95"/>
    <col min="5889" max="5889" width="1.625" style="95" customWidth="1"/>
    <col min="5890" max="5890" width="2" style="95" customWidth="1"/>
    <col min="5891" max="5891" width="4.875" style="95" customWidth="1"/>
    <col min="5892" max="5893" width="2" style="95" customWidth="1"/>
    <col min="5894" max="5894" width="1.625" style="95" customWidth="1"/>
    <col min="5895" max="5895" width="5" style="95" customWidth="1"/>
    <col min="5896" max="5896" width="8.875" style="95" customWidth="1"/>
    <col min="5897" max="5897" width="4.5" style="95" customWidth="1"/>
    <col min="5898" max="5898" width="5.625" style="95" customWidth="1"/>
    <col min="5899" max="5899" width="2" style="95" customWidth="1"/>
    <col min="5900" max="5900" width="4" style="95" customWidth="1"/>
    <col min="5901" max="5901" width="3.375" style="95" customWidth="1"/>
    <col min="5902" max="5902" width="9" style="95" customWidth="1"/>
    <col min="5903" max="5903" width="4.5" style="95" customWidth="1"/>
    <col min="5904" max="5904" width="10.125" style="95" customWidth="1"/>
    <col min="5905" max="5905" width="2.75" style="95" customWidth="1"/>
    <col min="5906" max="5906" width="3.5" style="95" customWidth="1"/>
    <col min="5907" max="5907" width="11.375" style="95" customWidth="1"/>
    <col min="5908" max="5908" width="3" style="95" customWidth="1"/>
    <col min="5909" max="5909" width="4.25" style="95" customWidth="1"/>
    <col min="5910" max="5910" width="1.75" style="95" customWidth="1"/>
    <col min="5911" max="5911" width="1.25" style="95" customWidth="1"/>
    <col min="5912" max="5912" width="2.25" style="95" customWidth="1"/>
    <col min="5913" max="5913" width="8" style="95" customWidth="1"/>
    <col min="5914" max="5915" width="5.5" style="95" customWidth="1"/>
    <col min="5916" max="5916" width="7.25" style="95" customWidth="1"/>
    <col min="5917" max="5917" width="3.125" style="95" customWidth="1"/>
    <col min="5918" max="5918" width="9.125" style="95" customWidth="1"/>
    <col min="5919" max="5919" width="3.75" style="95" customWidth="1"/>
    <col min="5920" max="5920" width="6.5" style="95" customWidth="1"/>
    <col min="5921" max="5921" width="5.625" style="95" customWidth="1"/>
    <col min="5922" max="5922" width="3.375" style="95" customWidth="1"/>
    <col min="5923" max="6144" width="2.625" style="95"/>
    <col min="6145" max="6145" width="1.625" style="95" customWidth="1"/>
    <col min="6146" max="6146" width="2" style="95" customWidth="1"/>
    <col min="6147" max="6147" width="4.875" style="95" customWidth="1"/>
    <col min="6148" max="6149" width="2" style="95" customWidth="1"/>
    <col min="6150" max="6150" width="1.625" style="95" customWidth="1"/>
    <col min="6151" max="6151" width="5" style="95" customWidth="1"/>
    <col min="6152" max="6152" width="8.875" style="95" customWidth="1"/>
    <col min="6153" max="6153" width="4.5" style="95" customWidth="1"/>
    <col min="6154" max="6154" width="5.625" style="95" customWidth="1"/>
    <col min="6155" max="6155" width="2" style="95" customWidth="1"/>
    <col min="6156" max="6156" width="4" style="95" customWidth="1"/>
    <col min="6157" max="6157" width="3.375" style="95" customWidth="1"/>
    <col min="6158" max="6158" width="9" style="95" customWidth="1"/>
    <col min="6159" max="6159" width="4.5" style="95" customWidth="1"/>
    <col min="6160" max="6160" width="10.125" style="95" customWidth="1"/>
    <col min="6161" max="6161" width="2.75" style="95" customWidth="1"/>
    <col min="6162" max="6162" width="3.5" style="95" customWidth="1"/>
    <col min="6163" max="6163" width="11.375" style="95" customWidth="1"/>
    <col min="6164" max="6164" width="3" style="95" customWidth="1"/>
    <col min="6165" max="6165" width="4.25" style="95" customWidth="1"/>
    <col min="6166" max="6166" width="1.75" style="95" customWidth="1"/>
    <col min="6167" max="6167" width="1.25" style="95" customWidth="1"/>
    <col min="6168" max="6168" width="2.25" style="95" customWidth="1"/>
    <col min="6169" max="6169" width="8" style="95" customWidth="1"/>
    <col min="6170" max="6171" width="5.5" style="95" customWidth="1"/>
    <col min="6172" max="6172" width="7.25" style="95" customWidth="1"/>
    <col min="6173" max="6173" width="3.125" style="95" customWidth="1"/>
    <col min="6174" max="6174" width="9.125" style="95" customWidth="1"/>
    <col min="6175" max="6175" width="3.75" style="95" customWidth="1"/>
    <col min="6176" max="6176" width="6.5" style="95" customWidth="1"/>
    <col min="6177" max="6177" width="5.625" style="95" customWidth="1"/>
    <col min="6178" max="6178" width="3.375" style="95" customWidth="1"/>
    <col min="6179" max="6400" width="2.625" style="95"/>
    <col min="6401" max="6401" width="1.625" style="95" customWidth="1"/>
    <col min="6402" max="6402" width="2" style="95" customWidth="1"/>
    <col min="6403" max="6403" width="4.875" style="95" customWidth="1"/>
    <col min="6404" max="6405" width="2" style="95" customWidth="1"/>
    <col min="6406" max="6406" width="1.625" style="95" customWidth="1"/>
    <col min="6407" max="6407" width="5" style="95" customWidth="1"/>
    <col min="6408" max="6408" width="8.875" style="95" customWidth="1"/>
    <col min="6409" max="6409" width="4.5" style="95" customWidth="1"/>
    <col min="6410" max="6410" width="5.625" style="95" customWidth="1"/>
    <col min="6411" max="6411" width="2" style="95" customWidth="1"/>
    <col min="6412" max="6412" width="4" style="95" customWidth="1"/>
    <col min="6413" max="6413" width="3.375" style="95" customWidth="1"/>
    <col min="6414" max="6414" width="9" style="95" customWidth="1"/>
    <col min="6415" max="6415" width="4.5" style="95" customWidth="1"/>
    <col min="6416" max="6416" width="10.125" style="95" customWidth="1"/>
    <col min="6417" max="6417" width="2.75" style="95" customWidth="1"/>
    <col min="6418" max="6418" width="3.5" style="95" customWidth="1"/>
    <col min="6419" max="6419" width="11.375" style="95" customWidth="1"/>
    <col min="6420" max="6420" width="3" style="95" customWidth="1"/>
    <col min="6421" max="6421" width="4.25" style="95" customWidth="1"/>
    <col min="6422" max="6422" width="1.75" style="95" customWidth="1"/>
    <col min="6423" max="6423" width="1.25" style="95" customWidth="1"/>
    <col min="6424" max="6424" width="2.25" style="95" customWidth="1"/>
    <col min="6425" max="6425" width="8" style="95" customWidth="1"/>
    <col min="6426" max="6427" width="5.5" style="95" customWidth="1"/>
    <col min="6428" max="6428" width="7.25" style="95" customWidth="1"/>
    <col min="6429" max="6429" width="3.125" style="95" customWidth="1"/>
    <col min="6430" max="6430" width="9.125" style="95" customWidth="1"/>
    <col min="6431" max="6431" width="3.75" style="95" customWidth="1"/>
    <col min="6432" max="6432" width="6.5" style="95" customWidth="1"/>
    <col min="6433" max="6433" width="5.625" style="95" customWidth="1"/>
    <col min="6434" max="6434" width="3.375" style="95" customWidth="1"/>
    <col min="6435" max="6656" width="2.625" style="95"/>
    <col min="6657" max="6657" width="1.625" style="95" customWidth="1"/>
    <col min="6658" max="6658" width="2" style="95" customWidth="1"/>
    <col min="6659" max="6659" width="4.875" style="95" customWidth="1"/>
    <col min="6660" max="6661" width="2" style="95" customWidth="1"/>
    <col min="6662" max="6662" width="1.625" style="95" customWidth="1"/>
    <col min="6663" max="6663" width="5" style="95" customWidth="1"/>
    <col min="6664" max="6664" width="8.875" style="95" customWidth="1"/>
    <col min="6665" max="6665" width="4.5" style="95" customWidth="1"/>
    <col min="6666" max="6666" width="5.625" style="95" customWidth="1"/>
    <col min="6667" max="6667" width="2" style="95" customWidth="1"/>
    <col min="6668" max="6668" width="4" style="95" customWidth="1"/>
    <col min="6669" max="6669" width="3.375" style="95" customWidth="1"/>
    <col min="6670" max="6670" width="9" style="95" customWidth="1"/>
    <col min="6671" max="6671" width="4.5" style="95" customWidth="1"/>
    <col min="6672" max="6672" width="10.125" style="95" customWidth="1"/>
    <col min="6673" max="6673" width="2.75" style="95" customWidth="1"/>
    <col min="6674" max="6674" width="3.5" style="95" customWidth="1"/>
    <col min="6675" max="6675" width="11.375" style="95" customWidth="1"/>
    <col min="6676" max="6676" width="3" style="95" customWidth="1"/>
    <col min="6677" max="6677" width="4.25" style="95" customWidth="1"/>
    <col min="6678" max="6678" width="1.75" style="95" customWidth="1"/>
    <col min="6679" max="6679" width="1.25" style="95" customWidth="1"/>
    <col min="6680" max="6680" width="2.25" style="95" customWidth="1"/>
    <col min="6681" max="6681" width="8" style="95" customWidth="1"/>
    <col min="6682" max="6683" width="5.5" style="95" customWidth="1"/>
    <col min="6684" max="6684" width="7.25" style="95" customWidth="1"/>
    <col min="6685" max="6685" width="3.125" style="95" customWidth="1"/>
    <col min="6686" max="6686" width="9.125" style="95" customWidth="1"/>
    <col min="6687" max="6687" width="3.75" style="95" customWidth="1"/>
    <col min="6688" max="6688" width="6.5" style="95" customWidth="1"/>
    <col min="6689" max="6689" width="5.625" style="95" customWidth="1"/>
    <col min="6690" max="6690" width="3.375" style="95" customWidth="1"/>
    <col min="6691" max="6912" width="2.625" style="95"/>
    <col min="6913" max="6913" width="1.625" style="95" customWidth="1"/>
    <col min="6914" max="6914" width="2" style="95" customWidth="1"/>
    <col min="6915" max="6915" width="4.875" style="95" customWidth="1"/>
    <col min="6916" max="6917" width="2" style="95" customWidth="1"/>
    <col min="6918" max="6918" width="1.625" style="95" customWidth="1"/>
    <col min="6919" max="6919" width="5" style="95" customWidth="1"/>
    <col min="6920" max="6920" width="8.875" style="95" customWidth="1"/>
    <col min="6921" max="6921" width="4.5" style="95" customWidth="1"/>
    <col min="6922" max="6922" width="5.625" style="95" customWidth="1"/>
    <col min="6923" max="6923" width="2" style="95" customWidth="1"/>
    <col min="6924" max="6924" width="4" style="95" customWidth="1"/>
    <col min="6925" max="6925" width="3.375" style="95" customWidth="1"/>
    <col min="6926" max="6926" width="9" style="95" customWidth="1"/>
    <col min="6927" max="6927" width="4.5" style="95" customWidth="1"/>
    <col min="6928" max="6928" width="10.125" style="95" customWidth="1"/>
    <col min="6929" max="6929" width="2.75" style="95" customWidth="1"/>
    <col min="6930" max="6930" width="3.5" style="95" customWidth="1"/>
    <col min="6931" max="6931" width="11.375" style="95" customWidth="1"/>
    <col min="6932" max="6932" width="3" style="95" customWidth="1"/>
    <col min="6933" max="6933" width="4.25" style="95" customWidth="1"/>
    <col min="6934" max="6934" width="1.75" style="95" customWidth="1"/>
    <col min="6935" max="6935" width="1.25" style="95" customWidth="1"/>
    <col min="6936" max="6936" width="2.25" style="95" customWidth="1"/>
    <col min="6937" max="6937" width="8" style="95" customWidth="1"/>
    <col min="6938" max="6939" width="5.5" style="95" customWidth="1"/>
    <col min="6940" max="6940" width="7.25" style="95" customWidth="1"/>
    <col min="6941" max="6941" width="3.125" style="95" customWidth="1"/>
    <col min="6942" max="6942" width="9.125" style="95" customWidth="1"/>
    <col min="6943" max="6943" width="3.75" style="95" customWidth="1"/>
    <col min="6944" max="6944" width="6.5" style="95" customWidth="1"/>
    <col min="6945" max="6945" width="5.625" style="95" customWidth="1"/>
    <col min="6946" max="6946" width="3.375" style="95" customWidth="1"/>
    <col min="6947" max="7168" width="2.625" style="95"/>
    <col min="7169" max="7169" width="1.625" style="95" customWidth="1"/>
    <col min="7170" max="7170" width="2" style="95" customWidth="1"/>
    <col min="7171" max="7171" width="4.875" style="95" customWidth="1"/>
    <col min="7172" max="7173" width="2" style="95" customWidth="1"/>
    <col min="7174" max="7174" width="1.625" style="95" customWidth="1"/>
    <col min="7175" max="7175" width="5" style="95" customWidth="1"/>
    <col min="7176" max="7176" width="8.875" style="95" customWidth="1"/>
    <col min="7177" max="7177" width="4.5" style="95" customWidth="1"/>
    <col min="7178" max="7178" width="5.625" style="95" customWidth="1"/>
    <col min="7179" max="7179" width="2" style="95" customWidth="1"/>
    <col min="7180" max="7180" width="4" style="95" customWidth="1"/>
    <col min="7181" max="7181" width="3.375" style="95" customWidth="1"/>
    <col min="7182" max="7182" width="9" style="95" customWidth="1"/>
    <col min="7183" max="7183" width="4.5" style="95" customWidth="1"/>
    <col min="7184" max="7184" width="10.125" style="95" customWidth="1"/>
    <col min="7185" max="7185" width="2.75" style="95" customWidth="1"/>
    <col min="7186" max="7186" width="3.5" style="95" customWidth="1"/>
    <col min="7187" max="7187" width="11.375" style="95" customWidth="1"/>
    <col min="7188" max="7188" width="3" style="95" customWidth="1"/>
    <col min="7189" max="7189" width="4.25" style="95" customWidth="1"/>
    <col min="7190" max="7190" width="1.75" style="95" customWidth="1"/>
    <col min="7191" max="7191" width="1.25" style="95" customWidth="1"/>
    <col min="7192" max="7192" width="2.25" style="95" customWidth="1"/>
    <col min="7193" max="7193" width="8" style="95" customWidth="1"/>
    <col min="7194" max="7195" width="5.5" style="95" customWidth="1"/>
    <col min="7196" max="7196" width="7.25" style="95" customWidth="1"/>
    <col min="7197" max="7197" width="3.125" style="95" customWidth="1"/>
    <col min="7198" max="7198" width="9.125" style="95" customWidth="1"/>
    <col min="7199" max="7199" width="3.75" style="95" customWidth="1"/>
    <col min="7200" max="7200" width="6.5" style="95" customWidth="1"/>
    <col min="7201" max="7201" width="5.625" style="95" customWidth="1"/>
    <col min="7202" max="7202" width="3.375" style="95" customWidth="1"/>
    <col min="7203" max="7424" width="2.625" style="95"/>
    <col min="7425" max="7425" width="1.625" style="95" customWidth="1"/>
    <col min="7426" max="7426" width="2" style="95" customWidth="1"/>
    <col min="7427" max="7427" width="4.875" style="95" customWidth="1"/>
    <col min="7428" max="7429" width="2" style="95" customWidth="1"/>
    <col min="7430" max="7430" width="1.625" style="95" customWidth="1"/>
    <col min="7431" max="7431" width="5" style="95" customWidth="1"/>
    <col min="7432" max="7432" width="8.875" style="95" customWidth="1"/>
    <col min="7433" max="7433" width="4.5" style="95" customWidth="1"/>
    <col min="7434" max="7434" width="5.625" style="95" customWidth="1"/>
    <col min="7435" max="7435" width="2" style="95" customWidth="1"/>
    <col min="7436" max="7436" width="4" style="95" customWidth="1"/>
    <col min="7437" max="7437" width="3.375" style="95" customWidth="1"/>
    <col min="7438" max="7438" width="9" style="95" customWidth="1"/>
    <col min="7439" max="7439" width="4.5" style="95" customWidth="1"/>
    <col min="7440" max="7440" width="10.125" style="95" customWidth="1"/>
    <col min="7441" max="7441" width="2.75" style="95" customWidth="1"/>
    <col min="7442" max="7442" width="3.5" style="95" customWidth="1"/>
    <col min="7443" max="7443" width="11.375" style="95" customWidth="1"/>
    <col min="7444" max="7444" width="3" style="95" customWidth="1"/>
    <col min="7445" max="7445" width="4.25" style="95" customWidth="1"/>
    <col min="7446" max="7446" width="1.75" style="95" customWidth="1"/>
    <col min="7447" max="7447" width="1.25" style="95" customWidth="1"/>
    <col min="7448" max="7448" width="2.25" style="95" customWidth="1"/>
    <col min="7449" max="7449" width="8" style="95" customWidth="1"/>
    <col min="7450" max="7451" width="5.5" style="95" customWidth="1"/>
    <col min="7452" max="7452" width="7.25" style="95" customWidth="1"/>
    <col min="7453" max="7453" width="3.125" style="95" customWidth="1"/>
    <col min="7454" max="7454" width="9.125" style="95" customWidth="1"/>
    <col min="7455" max="7455" width="3.75" style="95" customWidth="1"/>
    <col min="7456" max="7456" width="6.5" style="95" customWidth="1"/>
    <col min="7457" max="7457" width="5.625" style="95" customWidth="1"/>
    <col min="7458" max="7458" width="3.375" style="95" customWidth="1"/>
    <col min="7459" max="7680" width="2.625" style="95"/>
    <col min="7681" max="7681" width="1.625" style="95" customWidth="1"/>
    <col min="7682" max="7682" width="2" style="95" customWidth="1"/>
    <col min="7683" max="7683" width="4.875" style="95" customWidth="1"/>
    <col min="7684" max="7685" width="2" style="95" customWidth="1"/>
    <col min="7686" max="7686" width="1.625" style="95" customWidth="1"/>
    <col min="7687" max="7687" width="5" style="95" customWidth="1"/>
    <col min="7688" max="7688" width="8.875" style="95" customWidth="1"/>
    <col min="7689" max="7689" width="4.5" style="95" customWidth="1"/>
    <col min="7690" max="7690" width="5.625" style="95" customWidth="1"/>
    <col min="7691" max="7691" width="2" style="95" customWidth="1"/>
    <col min="7692" max="7692" width="4" style="95" customWidth="1"/>
    <col min="7693" max="7693" width="3.375" style="95" customWidth="1"/>
    <col min="7694" max="7694" width="9" style="95" customWidth="1"/>
    <col min="7695" max="7695" width="4.5" style="95" customWidth="1"/>
    <col min="7696" max="7696" width="10.125" style="95" customWidth="1"/>
    <col min="7697" max="7697" width="2.75" style="95" customWidth="1"/>
    <col min="7698" max="7698" width="3.5" style="95" customWidth="1"/>
    <col min="7699" max="7699" width="11.375" style="95" customWidth="1"/>
    <col min="7700" max="7700" width="3" style="95" customWidth="1"/>
    <col min="7701" max="7701" width="4.25" style="95" customWidth="1"/>
    <col min="7702" max="7702" width="1.75" style="95" customWidth="1"/>
    <col min="7703" max="7703" width="1.25" style="95" customWidth="1"/>
    <col min="7704" max="7704" width="2.25" style="95" customWidth="1"/>
    <col min="7705" max="7705" width="8" style="95" customWidth="1"/>
    <col min="7706" max="7707" width="5.5" style="95" customWidth="1"/>
    <col min="7708" max="7708" width="7.25" style="95" customWidth="1"/>
    <col min="7709" max="7709" width="3.125" style="95" customWidth="1"/>
    <col min="7710" max="7710" width="9.125" style="95" customWidth="1"/>
    <col min="7711" max="7711" width="3.75" style="95" customWidth="1"/>
    <col min="7712" max="7712" width="6.5" style="95" customWidth="1"/>
    <col min="7713" max="7713" width="5.625" style="95" customWidth="1"/>
    <col min="7714" max="7714" width="3.375" style="95" customWidth="1"/>
    <col min="7715" max="7936" width="2.625" style="95"/>
    <col min="7937" max="7937" width="1.625" style="95" customWidth="1"/>
    <col min="7938" max="7938" width="2" style="95" customWidth="1"/>
    <col min="7939" max="7939" width="4.875" style="95" customWidth="1"/>
    <col min="7940" max="7941" width="2" style="95" customWidth="1"/>
    <col min="7942" max="7942" width="1.625" style="95" customWidth="1"/>
    <col min="7943" max="7943" width="5" style="95" customWidth="1"/>
    <col min="7944" max="7944" width="8.875" style="95" customWidth="1"/>
    <col min="7945" max="7945" width="4.5" style="95" customWidth="1"/>
    <col min="7946" max="7946" width="5.625" style="95" customWidth="1"/>
    <col min="7947" max="7947" width="2" style="95" customWidth="1"/>
    <col min="7948" max="7948" width="4" style="95" customWidth="1"/>
    <col min="7949" max="7949" width="3.375" style="95" customWidth="1"/>
    <col min="7950" max="7950" width="9" style="95" customWidth="1"/>
    <col min="7951" max="7951" width="4.5" style="95" customWidth="1"/>
    <col min="7952" max="7952" width="10.125" style="95" customWidth="1"/>
    <col min="7953" max="7953" width="2.75" style="95" customWidth="1"/>
    <col min="7954" max="7954" width="3.5" style="95" customWidth="1"/>
    <col min="7955" max="7955" width="11.375" style="95" customWidth="1"/>
    <col min="7956" max="7956" width="3" style="95" customWidth="1"/>
    <col min="7957" max="7957" width="4.25" style="95" customWidth="1"/>
    <col min="7958" max="7958" width="1.75" style="95" customWidth="1"/>
    <col min="7959" max="7959" width="1.25" style="95" customWidth="1"/>
    <col min="7960" max="7960" width="2.25" style="95" customWidth="1"/>
    <col min="7961" max="7961" width="8" style="95" customWidth="1"/>
    <col min="7962" max="7963" width="5.5" style="95" customWidth="1"/>
    <col min="7964" max="7964" width="7.25" style="95" customWidth="1"/>
    <col min="7965" max="7965" width="3.125" style="95" customWidth="1"/>
    <col min="7966" max="7966" width="9.125" style="95" customWidth="1"/>
    <col min="7967" max="7967" width="3.75" style="95" customWidth="1"/>
    <col min="7968" max="7968" width="6.5" style="95" customWidth="1"/>
    <col min="7969" max="7969" width="5.625" style="95" customWidth="1"/>
    <col min="7970" max="7970" width="3.375" style="95" customWidth="1"/>
    <col min="7971" max="8192" width="2.625" style="95"/>
    <col min="8193" max="8193" width="1.625" style="95" customWidth="1"/>
    <col min="8194" max="8194" width="2" style="95" customWidth="1"/>
    <col min="8195" max="8195" width="4.875" style="95" customWidth="1"/>
    <col min="8196" max="8197" width="2" style="95" customWidth="1"/>
    <col min="8198" max="8198" width="1.625" style="95" customWidth="1"/>
    <col min="8199" max="8199" width="5" style="95" customWidth="1"/>
    <col min="8200" max="8200" width="8.875" style="95" customWidth="1"/>
    <col min="8201" max="8201" width="4.5" style="95" customWidth="1"/>
    <col min="8202" max="8202" width="5.625" style="95" customWidth="1"/>
    <col min="8203" max="8203" width="2" style="95" customWidth="1"/>
    <col min="8204" max="8204" width="4" style="95" customWidth="1"/>
    <col min="8205" max="8205" width="3.375" style="95" customWidth="1"/>
    <col min="8206" max="8206" width="9" style="95" customWidth="1"/>
    <col min="8207" max="8207" width="4.5" style="95" customWidth="1"/>
    <col min="8208" max="8208" width="10.125" style="95" customWidth="1"/>
    <col min="8209" max="8209" width="2.75" style="95" customWidth="1"/>
    <col min="8210" max="8210" width="3.5" style="95" customWidth="1"/>
    <col min="8211" max="8211" width="11.375" style="95" customWidth="1"/>
    <col min="8212" max="8212" width="3" style="95" customWidth="1"/>
    <col min="8213" max="8213" width="4.25" style="95" customWidth="1"/>
    <col min="8214" max="8214" width="1.75" style="95" customWidth="1"/>
    <col min="8215" max="8215" width="1.25" style="95" customWidth="1"/>
    <col min="8216" max="8216" width="2.25" style="95" customWidth="1"/>
    <col min="8217" max="8217" width="8" style="95" customWidth="1"/>
    <col min="8218" max="8219" width="5.5" style="95" customWidth="1"/>
    <col min="8220" max="8220" width="7.25" style="95" customWidth="1"/>
    <col min="8221" max="8221" width="3.125" style="95" customWidth="1"/>
    <col min="8222" max="8222" width="9.125" style="95" customWidth="1"/>
    <col min="8223" max="8223" width="3.75" style="95" customWidth="1"/>
    <col min="8224" max="8224" width="6.5" style="95" customWidth="1"/>
    <col min="8225" max="8225" width="5.625" style="95" customWidth="1"/>
    <col min="8226" max="8226" width="3.375" style="95" customWidth="1"/>
    <col min="8227" max="8448" width="2.625" style="95"/>
    <col min="8449" max="8449" width="1.625" style="95" customWidth="1"/>
    <col min="8450" max="8450" width="2" style="95" customWidth="1"/>
    <col min="8451" max="8451" width="4.875" style="95" customWidth="1"/>
    <col min="8452" max="8453" width="2" style="95" customWidth="1"/>
    <col min="8454" max="8454" width="1.625" style="95" customWidth="1"/>
    <col min="8455" max="8455" width="5" style="95" customWidth="1"/>
    <col min="8456" max="8456" width="8.875" style="95" customWidth="1"/>
    <col min="8457" max="8457" width="4.5" style="95" customWidth="1"/>
    <col min="8458" max="8458" width="5.625" style="95" customWidth="1"/>
    <col min="8459" max="8459" width="2" style="95" customWidth="1"/>
    <col min="8460" max="8460" width="4" style="95" customWidth="1"/>
    <col min="8461" max="8461" width="3.375" style="95" customWidth="1"/>
    <col min="8462" max="8462" width="9" style="95" customWidth="1"/>
    <col min="8463" max="8463" width="4.5" style="95" customWidth="1"/>
    <col min="8464" max="8464" width="10.125" style="95" customWidth="1"/>
    <col min="8465" max="8465" width="2.75" style="95" customWidth="1"/>
    <col min="8466" max="8466" width="3.5" style="95" customWidth="1"/>
    <col min="8467" max="8467" width="11.375" style="95" customWidth="1"/>
    <col min="8468" max="8468" width="3" style="95" customWidth="1"/>
    <col min="8469" max="8469" width="4.25" style="95" customWidth="1"/>
    <col min="8470" max="8470" width="1.75" style="95" customWidth="1"/>
    <col min="8471" max="8471" width="1.25" style="95" customWidth="1"/>
    <col min="8472" max="8472" width="2.25" style="95" customWidth="1"/>
    <col min="8473" max="8473" width="8" style="95" customWidth="1"/>
    <col min="8474" max="8475" width="5.5" style="95" customWidth="1"/>
    <col min="8476" max="8476" width="7.25" style="95" customWidth="1"/>
    <col min="8477" max="8477" width="3.125" style="95" customWidth="1"/>
    <col min="8478" max="8478" width="9.125" style="95" customWidth="1"/>
    <col min="8479" max="8479" width="3.75" style="95" customWidth="1"/>
    <col min="8480" max="8480" width="6.5" style="95" customWidth="1"/>
    <col min="8481" max="8481" width="5.625" style="95" customWidth="1"/>
    <col min="8482" max="8482" width="3.375" style="95" customWidth="1"/>
    <col min="8483" max="8704" width="2.625" style="95"/>
    <col min="8705" max="8705" width="1.625" style="95" customWidth="1"/>
    <col min="8706" max="8706" width="2" style="95" customWidth="1"/>
    <col min="8707" max="8707" width="4.875" style="95" customWidth="1"/>
    <col min="8708" max="8709" width="2" style="95" customWidth="1"/>
    <col min="8710" max="8710" width="1.625" style="95" customWidth="1"/>
    <col min="8711" max="8711" width="5" style="95" customWidth="1"/>
    <col min="8712" max="8712" width="8.875" style="95" customWidth="1"/>
    <col min="8713" max="8713" width="4.5" style="95" customWidth="1"/>
    <col min="8714" max="8714" width="5.625" style="95" customWidth="1"/>
    <col min="8715" max="8715" width="2" style="95" customWidth="1"/>
    <col min="8716" max="8716" width="4" style="95" customWidth="1"/>
    <col min="8717" max="8717" width="3.375" style="95" customWidth="1"/>
    <col min="8718" max="8718" width="9" style="95" customWidth="1"/>
    <col min="8719" max="8719" width="4.5" style="95" customWidth="1"/>
    <col min="8720" max="8720" width="10.125" style="95" customWidth="1"/>
    <col min="8721" max="8721" width="2.75" style="95" customWidth="1"/>
    <col min="8722" max="8722" width="3.5" style="95" customWidth="1"/>
    <col min="8723" max="8723" width="11.375" style="95" customWidth="1"/>
    <col min="8724" max="8724" width="3" style="95" customWidth="1"/>
    <col min="8725" max="8725" width="4.25" style="95" customWidth="1"/>
    <col min="8726" max="8726" width="1.75" style="95" customWidth="1"/>
    <col min="8727" max="8727" width="1.25" style="95" customWidth="1"/>
    <col min="8728" max="8728" width="2.25" style="95" customWidth="1"/>
    <col min="8729" max="8729" width="8" style="95" customWidth="1"/>
    <col min="8730" max="8731" width="5.5" style="95" customWidth="1"/>
    <col min="8732" max="8732" width="7.25" style="95" customWidth="1"/>
    <col min="8733" max="8733" width="3.125" style="95" customWidth="1"/>
    <col min="8734" max="8734" width="9.125" style="95" customWidth="1"/>
    <col min="8735" max="8735" width="3.75" style="95" customWidth="1"/>
    <col min="8736" max="8736" width="6.5" style="95" customWidth="1"/>
    <col min="8737" max="8737" width="5.625" style="95" customWidth="1"/>
    <col min="8738" max="8738" width="3.375" style="95" customWidth="1"/>
    <col min="8739" max="8960" width="2.625" style="95"/>
    <col min="8961" max="8961" width="1.625" style="95" customWidth="1"/>
    <col min="8962" max="8962" width="2" style="95" customWidth="1"/>
    <col min="8963" max="8963" width="4.875" style="95" customWidth="1"/>
    <col min="8964" max="8965" width="2" style="95" customWidth="1"/>
    <col min="8966" max="8966" width="1.625" style="95" customWidth="1"/>
    <col min="8967" max="8967" width="5" style="95" customWidth="1"/>
    <col min="8968" max="8968" width="8.875" style="95" customWidth="1"/>
    <col min="8969" max="8969" width="4.5" style="95" customWidth="1"/>
    <col min="8970" max="8970" width="5.625" style="95" customWidth="1"/>
    <col min="8971" max="8971" width="2" style="95" customWidth="1"/>
    <col min="8972" max="8972" width="4" style="95" customWidth="1"/>
    <col min="8973" max="8973" width="3.375" style="95" customWidth="1"/>
    <col min="8974" max="8974" width="9" style="95" customWidth="1"/>
    <col min="8975" max="8975" width="4.5" style="95" customWidth="1"/>
    <col min="8976" max="8976" width="10.125" style="95" customWidth="1"/>
    <col min="8977" max="8977" width="2.75" style="95" customWidth="1"/>
    <col min="8978" max="8978" width="3.5" style="95" customWidth="1"/>
    <col min="8979" max="8979" width="11.375" style="95" customWidth="1"/>
    <col min="8980" max="8980" width="3" style="95" customWidth="1"/>
    <col min="8981" max="8981" width="4.25" style="95" customWidth="1"/>
    <col min="8982" max="8982" width="1.75" style="95" customWidth="1"/>
    <col min="8983" max="8983" width="1.25" style="95" customWidth="1"/>
    <col min="8984" max="8984" width="2.25" style="95" customWidth="1"/>
    <col min="8985" max="8985" width="8" style="95" customWidth="1"/>
    <col min="8986" max="8987" width="5.5" style="95" customWidth="1"/>
    <col min="8988" max="8988" width="7.25" style="95" customWidth="1"/>
    <col min="8989" max="8989" width="3.125" style="95" customWidth="1"/>
    <col min="8990" max="8990" width="9.125" style="95" customWidth="1"/>
    <col min="8991" max="8991" width="3.75" style="95" customWidth="1"/>
    <col min="8992" max="8992" width="6.5" style="95" customWidth="1"/>
    <col min="8993" max="8993" width="5.625" style="95" customWidth="1"/>
    <col min="8994" max="8994" width="3.375" style="95" customWidth="1"/>
    <col min="8995" max="9216" width="2.625" style="95"/>
    <col min="9217" max="9217" width="1.625" style="95" customWidth="1"/>
    <col min="9218" max="9218" width="2" style="95" customWidth="1"/>
    <col min="9219" max="9219" width="4.875" style="95" customWidth="1"/>
    <col min="9220" max="9221" width="2" style="95" customWidth="1"/>
    <col min="9222" max="9222" width="1.625" style="95" customWidth="1"/>
    <col min="9223" max="9223" width="5" style="95" customWidth="1"/>
    <col min="9224" max="9224" width="8.875" style="95" customWidth="1"/>
    <col min="9225" max="9225" width="4.5" style="95" customWidth="1"/>
    <col min="9226" max="9226" width="5.625" style="95" customWidth="1"/>
    <col min="9227" max="9227" width="2" style="95" customWidth="1"/>
    <col min="9228" max="9228" width="4" style="95" customWidth="1"/>
    <col min="9229" max="9229" width="3.375" style="95" customWidth="1"/>
    <col min="9230" max="9230" width="9" style="95" customWidth="1"/>
    <col min="9231" max="9231" width="4.5" style="95" customWidth="1"/>
    <col min="9232" max="9232" width="10.125" style="95" customWidth="1"/>
    <col min="9233" max="9233" width="2.75" style="95" customWidth="1"/>
    <col min="9234" max="9234" width="3.5" style="95" customWidth="1"/>
    <col min="9235" max="9235" width="11.375" style="95" customWidth="1"/>
    <col min="9236" max="9236" width="3" style="95" customWidth="1"/>
    <col min="9237" max="9237" width="4.25" style="95" customWidth="1"/>
    <col min="9238" max="9238" width="1.75" style="95" customWidth="1"/>
    <col min="9239" max="9239" width="1.25" style="95" customWidth="1"/>
    <col min="9240" max="9240" width="2.25" style="95" customWidth="1"/>
    <col min="9241" max="9241" width="8" style="95" customWidth="1"/>
    <col min="9242" max="9243" width="5.5" style="95" customWidth="1"/>
    <col min="9244" max="9244" width="7.25" style="95" customWidth="1"/>
    <col min="9245" max="9245" width="3.125" style="95" customWidth="1"/>
    <col min="9246" max="9246" width="9.125" style="95" customWidth="1"/>
    <col min="9247" max="9247" width="3.75" style="95" customWidth="1"/>
    <col min="9248" max="9248" width="6.5" style="95" customWidth="1"/>
    <col min="9249" max="9249" width="5.625" style="95" customWidth="1"/>
    <col min="9250" max="9250" width="3.375" style="95" customWidth="1"/>
    <col min="9251" max="9472" width="2.625" style="95"/>
    <col min="9473" max="9473" width="1.625" style="95" customWidth="1"/>
    <col min="9474" max="9474" width="2" style="95" customWidth="1"/>
    <col min="9475" max="9475" width="4.875" style="95" customWidth="1"/>
    <col min="9476" max="9477" width="2" style="95" customWidth="1"/>
    <col min="9478" max="9478" width="1.625" style="95" customWidth="1"/>
    <col min="9479" max="9479" width="5" style="95" customWidth="1"/>
    <col min="9480" max="9480" width="8.875" style="95" customWidth="1"/>
    <col min="9481" max="9481" width="4.5" style="95" customWidth="1"/>
    <col min="9482" max="9482" width="5.625" style="95" customWidth="1"/>
    <col min="9483" max="9483" width="2" style="95" customWidth="1"/>
    <col min="9484" max="9484" width="4" style="95" customWidth="1"/>
    <col min="9485" max="9485" width="3.375" style="95" customWidth="1"/>
    <col min="9486" max="9486" width="9" style="95" customWidth="1"/>
    <col min="9487" max="9487" width="4.5" style="95" customWidth="1"/>
    <col min="9488" max="9488" width="10.125" style="95" customWidth="1"/>
    <col min="9489" max="9489" width="2.75" style="95" customWidth="1"/>
    <col min="9490" max="9490" width="3.5" style="95" customWidth="1"/>
    <col min="9491" max="9491" width="11.375" style="95" customWidth="1"/>
    <col min="9492" max="9492" width="3" style="95" customWidth="1"/>
    <col min="9493" max="9493" width="4.25" style="95" customWidth="1"/>
    <col min="9494" max="9494" width="1.75" style="95" customWidth="1"/>
    <col min="9495" max="9495" width="1.25" style="95" customWidth="1"/>
    <col min="9496" max="9496" width="2.25" style="95" customWidth="1"/>
    <col min="9497" max="9497" width="8" style="95" customWidth="1"/>
    <col min="9498" max="9499" width="5.5" style="95" customWidth="1"/>
    <col min="9500" max="9500" width="7.25" style="95" customWidth="1"/>
    <col min="9501" max="9501" width="3.125" style="95" customWidth="1"/>
    <col min="9502" max="9502" width="9.125" style="95" customWidth="1"/>
    <col min="9503" max="9503" width="3.75" style="95" customWidth="1"/>
    <col min="9504" max="9504" width="6.5" style="95" customWidth="1"/>
    <col min="9505" max="9505" width="5.625" style="95" customWidth="1"/>
    <col min="9506" max="9506" width="3.375" style="95" customWidth="1"/>
    <col min="9507" max="9728" width="2.625" style="95"/>
    <col min="9729" max="9729" width="1.625" style="95" customWidth="1"/>
    <col min="9730" max="9730" width="2" style="95" customWidth="1"/>
    <col min="9731" max="9731" width="4.875" style="95" customWidth="1"/>
    <col min="9732" max="9733" width="2" style="95" customWidth="1"/>
    <col min="9734" max="9734" width="1.625" style="95" customWidth="1"/>
    <col min="9735" max="9735" width="5" style="95" customWidth="1"/>
    <col min="9736" max="9736" width="8.875" style="95" customWidth="1"/>
    <col min="9737" max="9737" width="4.5" style="95" customWidth="1"/>
    <col min="9738" max="9738" width="5.625" style="95" customWidth="1"/>
    <col min="9739" max="9739" width="2" style="95" customWidth="1"/>
    <col min="9740" max="9740" width="4" style="95" customWidth="1"/>
    <col min="9741" max="9741" width="3.375" style="95" customWidth="1"/>
    <col min="9742" max="9742" width="9" style="95" customWidth="1"/>
    <col min="9743" max="9743" width="4.5" style="95" customWidth="1"/>
    <col min="9744" max="9744" width="10.125" style="95" customWidth="1"/>
    <col min="9745" max="9745" width="2.75" style="95" customWidth="1"/>
    <col min="9746" max="9746" width="3.5" style="95" customWidth="1"/>
    <col min="9747" max="9747" width="11.375" style="95" customWidth="1"/>
    <col min="9748" max="9748" width="3" style="95" customWidth="1"/>
    <col min="9749" max="9749" width="4.25" style="95" customWidth="1"/>
    <col min="9750" max="9750" width="1.75" style="95" customWidth="1"/>
    <col min="9751" max="9751" width="1.25" style="95" customWidth="1"/>
    <col min="9752" max="9752" width="2.25" style="95" customWidth="1"/>
    <col min="9753" max="9753" width="8" style="95" customWidth="1"/>
    <col min="9754" max="9755" width="5.5" style="95" customWidth="1"/>
    <col min="9756" max="9756" width="7.25" style="95" customWidth="1"/>
    <col min="9757" max="9757" width="3.125" style="95" customWidth="1"/>
    <col min="9758" max="9758" width="9.125" style="95" customWidth="1"/>
    <col min="9759" max="9759" width="3.75" style="95" customWidth="1"/>
    <col min="9760" max="9760" width="6.5" style="95" customWidth="1"/>
    <col min="9761" max="9761" width="5.625" style="95" customWidth="1"/>
    <col min="9762" max="9762" width="3.375" style="95" customWidth="1"/>
    <col min="9763" max="9984" width="2.625" style="95"/>
    <col min="9985" max="9985" width="1.625" style="95" customWidth="1"/>
    <col min="9986" max="9986" width="2" style="95" customWidth="1"/>
    <col min="9987" max="9987" width="4.875" style="95" customWidth="1"/>
    <col min="9988" max="9989" width="2" style="95" customWidth="1"/>
    <col min="9990" max="9990" width="1.625" style="95" customWidth="1"/>
    <col min="9991" max="9991" width="5" style="95" customWidth="1"/>
    <col min="9992" max="9992" width="8.875" style="95" customWidth="1"/>
    <col min="9993" max="9993" width="4.5" style="95" customWidth="1"/>
    <col min="9994" max="9994" width="5.625" style="95" customWidth="1"/>
    <col min="9995" max="9995" width="2" style="95" customWidth="1"/>
    <col min="9996" max="9996" width="4" style="95" customWidth="1"/>
    <col min="9997" max="9997" width="3.375" style="95" customWidth="1"/>
    <col min="9998" max="9998" width="9" style="95" customWidth="1"/>
    <col min="9999" max="9999" width="4.5" style="95" customWidth="1"/>
    <col min="10000" max="10000" width="10.125" style="95" customWidth="1"/>
    <col min="10001" max="10001" width="2.75" style="95" customWidth="1"/>
    <col min="10002" max="10002" width="3.5" style="95" customWidth="1"/>
    <col min="10003" max="10003" width="11.375" style="95" customWidth="1"/>
    <col min="10004" max="10004" width="3" style="95" customWidth="1"/>
    <col min="10005" max="10005" width="4.25" style="95" customWidth="1"/>
    <col min="10006" max="10006" width="1.75" style="95" customWidth="1"/>
    <col min="10007" max="10007" width="1.25" style="95" customWidth="1"/>
    <col min="10008" max="10008" width="2.25" style="95" customWidth="1"/>
    <col min="10009" max="10009" width="8" style="95" customWidth="1"/>
    <col min="10010" max="10011" width="5.5" style="95" customWidth="1"/>
    <col min="10012" max="10012" width="7.25" style="95" customWidth="1"/>
    <col min="10013" max="10013" width="3.125" style="95" customWidth="1"/>
    <col min="10014" max="10014" width="9.125" style="95" customWidth="1"/>
    <col min="10015" max="10015" width="3.75" style="95" customWidth="1"/>
    <col min="10016" max="10016" width="6.5" style="95" customWidth="1"/>
    <col min="10017" max="10017" width="5.625" style="95" customWidth="1"/>
    <col min="10018" max="10018" width="3.375" style="95" customWidth="1"/>
    <col min="10019" max="10240" width="2.625" style="95"/>
    <col min="10241" max="10241" width="1.625" style="95" customWidth="1"/>
    <col min="10242" max="10242" width="2" style="95" customWidth="1"/>
    <col min="10243" max="10243" width="4.875" style="95" customWidth="1"/>
    <col min="10244" max="10245" width="2" style="95" customWidth="1"/>
    <col min="10246" max="10246" width="1.625" style="95" customWidth="1"/>
    <col min="10247" max="10247" width="5" style="95" customWidth="1"/>
    <col min="10248" max="10248" width="8.875" style="95" customWidth="1"/>
    <col min="10249" max="10249" width="4.5" style="95" customWidth="1"/>
    <col min="10250" max="10250" width="5.625" style="95" customWidth="1"/>
    <col min="10251" max="10251" width="2" style="95" customWidth="1"/>
    <col min="10252" max="10252" width="4" style="95" customWidth="1"/>
    <col min="10253" max="10253" width="3.375" style="95" customWidth="1"/>
    <col min="10254" max="10254" width="9" style="95" customWidth="1"/>
    <col min="10255" max="10255" width="4.5" style="95" customWidth="1"/>
    <col min="10256" max="10256" width="10.125" style="95" customWidth="1"/>
    <col min="10257" max="10257" width="2.75" style="95" customWidth="1"/>
    <col min="10258" max="10258" width="3.5" style="95" customWidth="1"/>
    <col min="10259" max="10259" width="11.375" style="95" customWidth="1"/>
    <col min="10260" max="10260" width="3" style="95" customWidth="1"/>
    <col min="10261" max="10261" width="4.25" style="95" customWidth="1"/>
    <col min="10262" max="10262" width="1.75" style="95" customWidth="1"/>
    <col min="10263" max="10263" width="1.25" style="95" customWidth="1"/>
    <col min="10264" max="10264" width="2.25" style="95" customWidth="1"/>
    <col min="10265" max="10265" width="8" style="95" customWidth="1"/>
    <col min="10266" max="10267" width="5.5" style="95" customWidth="1"/>
    <col min="10268" max="10268" width="7.25" style="95" customWidth="1"/>
    <col min="10269" max="10269" width="3.125" style="95" customWidth="1"/>
    <col min="10270" max="10270" width="9.125" style="95" customWidth="1"/>
    <col min="10271" max="10271" width="3.75" style="95" customWidth="1"/>
    <col min="10272" max="10272" width="6.5" style="95" customWidth="1"/>
    <col min="10273" max="10273" width="5.625" style="95" customWidth="1"/>
    <col min="10274" max="10274" width="3.375" style="95" customWidth="1"/>
    <col min="10275" max="10496" width="2.625" style="95"/>
    <col min="10497" max="10497" width="1.625" style="95" customWidth="1"/>
    <col min="10498" max="10498" width="2" style="95" customWidth="1"/>
    <col min="10499" max="10499" width="4.875" style="95" customWidth="1"/>
    <col min="10500" max="10501" width="2" style="95" customWidth="1"/>
    <col min="10502" max="10502" width="1.625" style="95" customWidth="1"/>
    <col min="10503" max="10503" width="5" style="95" customWidth="1"/>
    <col min="10504" max="10504" width="8.875" style="95" customWidth="1"/>
    <col min="10505" max="10505" width="4.5" style="95" customWidth="1"/>
    <col min="10506" max="10506" width="5.625" style="95" customWidth="1"/>
    <col min="10507" max="10507" width="2" style="95" customWidth="1"/>
    <col min="10508" max="10508" width="4" style="95" customWidth="1"/>
    <col min="10509" max="10509" width="3.375" style="95" customWidth="1"/>
    <col min="10510" max="10510" width="9" style="95" customWidth="1"/>
    <col min="10511" max="10511" width="4.5" style="95" customWidth="1"/>
    <col min="10512" max="10512" width="10.125" style="95" customWidth="1"/>
    <col min="10513" max="10513" width="2.75" style="95" customWidth="1"/>
    <col min="10514" max="10514" width="3.5" style="95" customWidth="1"/>
    <col min="10515" max="10515" width="11.375" style="95" customWidth="1"/>
    <col min="10516" max="10516" width="3" style="95" customWidth="1"/>
    <col min="10517" max="10517" width="4.25" style="95" customWidth="1"/>
    <col min="10518" max="10518" width="1.75" style="95" customWidth="1"/>
    <col min="10519" max="10519" width="1.25" style="95" customWidth="1"/>
    <col min="10520" max="10520" width="2.25" style="95" customWidth="1"/>
    <col min="10521" max="10521" width="8" style="95" customWidth="1"/>
    <col min="10522" max="10523" width="5.5" style="95" customWidth="1"/>
    <col min="10524" max="10524" width="7.25" style="95" customWidth="1"/>
    <col min="10525" max="10525" width="3.125" style="95" customWidth="1"/>
    <col min="10526" max="10526" width="9.125" style="95" customWidth="1"/>
    <col min="10527" max="10527" width="3.75" style="95" customWidth="1"/>
    <col min="10528" max="10528" width="6.5" style="95" customWidth="1"/>
    <col min="10529" max="10529" width="5.625" style="95" customWidth="1"/>
    <col min="10530" max="10530" width="3.375" style="95" customWidth="1"/>
    <col min="10531" max="10752" width="2.625" style="95"/>
    <col min="10753" max="10753" width="1.625" style="95" customWidth="1"/>
    <col min="10754" max="10754" width="2" style="95" customWidth="1"/>
    <col min="10755" max="10755" width="4.875" style="95" customWidth="1"/>
    <col min="10756" max="10757" width="2" style="95" customWidth="1"/>
    <col min="10758" max="10758" width="1.625" style="95" customWidth="1"/>
    <col min="10759" max="10759" width="5" style="95" customWidth="1"/>
    <col min="10760" max="10760" width="8.875" style="95" customWidth="1"/>
    <col min="10761" max="10761" width="4.5" style="95" customWidth="1"/>
    <col min="10762" max="10762" width="5.625" style="95" customWidth="1"/>
    <col min="10763" max="10763" width="2" style="95" customWidth="1"/>
    <col min="10764" max="10764" width="4" style="95" customWidth="1"/>
    <col min="10765" max="10765" width="3.375" style="95" customWidth="1"/>
    <col min="10766" max="10766" width="9" style="95" customWidth="1"/>
    <col min="10767" max="10767" width="4.5" style="95" customWidth="1"/>
    <col min="10768" max="10768" width="10.125" style="95" customWidth="1"/>
    <col min="10769" max="10769" width="2.75" style="95" customWidth="1"/>
    <col min="10770" max="10770" width="3.5" style="95" customWidth="1"/>
    <col min="10771" max="10771" width="11.375" style="95" customWidth="1"/>
    <col min="10772" max="10772" width="3" style="95" customWidth="1"/>
    <col min="10773" max="10773" width="4.25" style="95" customWidth="1"/>
    <col min="10774" max="10774" width="1.75" style="95" customWidth="1"/>
    <col min="10775" max="10775" width="1.25" style="95" customWidth="1"/>
    <col min="10776" max="10776" width="2.25" style="95" customWidth="1"/>
    <col min="10777" max="10777" width="8" style="95" customWidth="1"/>
    <col min="10778" max="10779" width="5.5" style="95" customWidth="1"/>
    <col min="10780" max="10780" width="7.25" style="95" customWidth="1"/>
    <col min="10781" max="10781" width="3.125" style="95" customWidth="1"/>
    <col min="10782" max="10782" width="9.125" style="95" customWidth="1"/>
    <col min="10783" max="10783" width="3.75" style="95" customWidth="1"/>
    <col min="10784" max="10784" width="6.5" style="95" customWidth="1"/>
    <col min="10785" max="10785" width="5.625" style="95" customWidth="1"/>
    <col min="10786" max="10786" width="3.375" style="95" customWidth="1"/>
    <col min="10787" max="11008" width="2.625" style="95"/>
    <col min="11009" max="11009" width="1.625" style="95" customWidth="1"/>
    <col min="11010" max="11010" width="2" style="95" customWidth="1"/>
    <col min="11011" max="11011" width="4.875" style="95" customWidth="1"/>
    <col min="11012" max="11013" width="2" style="95" customWidth="1"/>
    <col min="11014" max="11014" width="1.625" style="95" customWidth="1"/>
    <col min="11015" max="11015" width="5" style="95" customWidth="1"/>
    <col min="11016" max="11016" width="8.875" style="95" customWidth="1"/>
    <col min="11017" max="11017" width="4.5" style="95" customWidth="1"/>
    <col min="11018" max="11018" width="5.625" style="95" customWidth="1"/>
    <col min="11019" max="11019" width="2" style="95" customWidth="1"/>
    <col min="11020" max="11020" width="4" style="95" customWidth="1"/>
    <col min="11021" max="11021" width="3.375" style="95" customWidth="1"/>
    <col min="11022" max="11022" width="9" style="95" customWidth="1"/>
    <col min="11023" max="11023" width="4.5" style="95" customWidth="1"/>
    <col min="11024" max="11024" width="10.125" style="95" customWidth="1"/>
    <col min="11025" max="11025" width="2.75" style="95" customWidth="1"/>
    <col min="11026" max="11026" width="3.5" style="95" customWidth="1"/>
    <col min="11027" max="11027" width="11.375" style="95" customWidth="1"/>
    <col min="11028" max="11028" width="3" style="95" customWidth="1"/>
    <col min="11029" max="11029" width="4.25" style="95" customWidth="1"/>
    <col min="11030" max="11030" width="1.75" style="95" customWidth="1"/>
    <col min="11031" max="11031" width="1.25" style="95" customWidth="1"/>
    <col min="11032" max="11032" width="2.25" style="95" customWidth="1"/>
    <col min="11033" max="11033" width="8" style="95" customWidth="1"/>
    <col min="11034" max="11035" width="5.5" style="95" customWidth="1"/>
    <col min="11036" max="11036" width="7.25" style="95" customWidth="1"/>
    <col min="11037" max="11037" width="3.125" style="95" customWidth="1"/>
    <col min="11038" max="11038" width="9.125" style="95" customWidth="1"/>
    <col min="11039" max="11039" width="3.75" style="95" customWidth="1"/>
    <col min="11040" max="11040" width="6.5" style="95" customWidth="1"/>
    <col min="11041" max="11041" width="5.625" style="95" customWidth="1"/>
    <col min="11042" max="11042" width="3.375" style="95" customWidth="1"/>
    <col min="11043" max="11264" width="2.625" style="95"/>
    <col min="11265" max="11265" width="1.625" style="95" customWidth="1"/>
    <col min="11266" max="11266" width="2" style="95" customWidth="1"/>
    <col min="11267" max="11267" width="4.875" style="95" customWidth="1"/>
    <col min="11268" max="11269" width="2" style="95" customWidth="1"/>
    <col min="11270" max="11270" width="1.625" style="95" customWidth="1"/>
    <col min="11271" max="11271" width="5" style="95" customWidth="1"/>
    <col min="11272" max="11272" width="8.875" style="95" customWidth="1"/>
    <col min="11273" max="11273" width="4.5" style="95" customWidth="1"/>
    <col min="11274" max="11274" width="5.625" style="95" customWidth="1"/>
    <col min="11275" max="11275" width="2" style="95" customWidth="1"/>
    <col min="11276" max="11276" width="4" style="95" customWidth="1"/>
    <col min="11277" max="11277" width="3.375" style="95" customWidth="1"/>
    <col min="11278" max="11278" width="9" style="95" customWidth="1"/>
    <col min="11279" max="11279" width="4.5" style="95" customWidth="1"/>
    <col min="11280" max="11280" width="10.125" style="95" customWidth="1"/>
    <col min="11281" max="11281" width="2.75" style="95" customWidth="1"/>
    <col min="11282" max="11282" width="3.5" style="95" customWidth="1"/>
    <col min="11283" max="11283" width="11.375" style="95" customWidth="1"/>
    <col min="11284" max="11284" width="3" style="95" customWidth="1"/>
    <col min="11285" max="11285" width="4.25" style="95" customWidth="1"/>
    <col min="11286" max="11286" width="1.75" style="95" customWidth="1"/>
    <col min="11287" max="11287" width="1.25" style="95" customWidth="1"/>
    <col min="11288" max="11288" width="2.25" style="95" customWidth="1"/>
    <col min="11289" max="11289" width="8" style="95" customWidth="1"/>
    <col min="11290" max="11291" width="5.5" style="95" customWidth="1"/>
    <col min="11292" max="11292" width="7.25" style="95" customWidth="1"/>
    <col min="11293" max="11293" width="3.125" style="95" customWidth="1"/>
    <col min="11294" max="11294" width="9.125" style="95" customWidth="1"/>
    <col min="11295" max="11295" width="3.75" style="95" customWidth="1"/>
    <col min="11296" max="11296" width="6.5" style="95" customWidth="1"/>
    <col min="11297" max="11297" width="5.625" style="95" customWidth="1"/>
    <col min="11298" max="11298" width="3.375" style="95" customWidth="1"/>
    <col min="11299" max="11520" width="2.625" style="95"/>
    <col min="11521" max="11521" width="1.625" style="95" customWidth="1"/>
    <col min="11522" max="11522" width="2" style="95" customWidth="1"/>
    <col min="11523" max="11523" width="4.875" style="95" customWidth="1"/>
    <col min="11524" max="11525" width="2" style="95" customWidth="1"/>
    <col min="11526" max="11526" width="1.625" style="95" customWidth="1"/>
    <col min="11527" max="11527" width="5" style="95" customWidth="1"/>
    <col min="11528" max="11528" width="8.875" style="95" customWidth="1"/>
    <col min="11529" max="11529" width="4.5" style="95" customWidth="1"/>
    <col min="11530" max="11530" width="5.625" style="95" customWidth="1"/>
    <col min="11531" max="11531" width="2" style="95" customWidth="1"/>
    <col min="11532" max="11532" width="4" style="95" customWidth="1"/>
    <col min="11533" max="11533" width="3.375" style="95" customWidth="1"/>
    <col min="11534" max="11534" width="9" style="95" customWidth="1"/>
    <col min="11535" max="11535" width="4.5" style="95" customWidth="1"/>
    <col min="11536" max="11536" width="10.125" style="95" customWidth="1"/>
    <col min="11537" max="11537" width="2.75" style="95" customWidth="1"/>
    <col min="11538" max="11538" width="3.5" style="95" customWidth="1"/>
    <col min="11539" max="11539" width="11.375" style="95" customWidth="1"/>
    <col min="11540" max="11540" width="3" style="95" customWidth="1"/>
    <col min="11541" max="11541" width="4.25" style="95" customWidth="1"/>
    <col min="11542" max="11542" width="1.75" style="95" customWidth="1"/>
    <col min="11543" max="11543" width="1.25" style="95" customWidth="1"/>
    <col min="11544" max="11544" width="2.25" style="95" customWidth="1"/>
    <col min="11545" max="11545" width="8" style="95" customWidth="1"/>
    <col min="11546" max="11547" width="5.5" style="95" customWidth="1"/>
    <col min="11548" max="11548" width="7.25" style="95" customWidth="1"/>
    <col min="11549" max="11549" width="3.125" style="95" customWidth="1"/>
    <col min="11550" max="11550" width="9.125" style="95" customWidth="1"/>
    <col min="11551" max="11551" width="3.75" style="95" customWidth="1"/>
    <col min="11552" max="11552" width="6.5" style="95" customWidth="1"/>
    <col min="11553" max="11553" width="5.625" style="95" customWidth="1"/>
    <col min="11554" max="11554" width="3.375" style="95" customWidth="1"/>
    <col min="11555" max="11776" width="2.625" style="95"/>
    <col min="11777" max="11777" width="1.625" style="95" customWidth="1"/>
    <col min="11778" max="11778" width="2" style="95" customWidth="1"/>
    <col min="11779" max="11779" width="4.875" style="95" customWidth="1"/>
    <col min="11780" max="11781" width="2" style="95" customWidth="1"/>
    <col min="11782" max="11782" width="1.625" style="95" customWidth="1"/>
    <col min="11783" max="11783" width="5" style="95" customWidth="1"/>
    <col min="11784" max="11784" width="8.875" style="95" customWidth="1"/>
    <col min="11785" max="11785" width="4.5" style="95" customWidth="1"/>
    <col min="11786" max="11786" width="5.625" style="95" customWidth="1"/>
    <col min="11787" max="11787" width="2" style="95" customWidth="1"/>
    <col min="11788" max="11788" width="4" style="95" customWidth="1"/>
    <col min="11789" max="11789" width="3.375" style="95" customWidth="1"/>
    <col min="11790" max="11790" width="9" style="95" customWidth="1"/>
    <col min="11791" max="11791" width="4.5" style="95" customWidth="1"/>
    <col min="11792" max="11792" width="10.125" style="95" customWidth="1"/>
    <col min="11793" max="11793" width="2.75" style="95" customWidth="1"/>
    <col min="11794" max="11794" width="3.5" style="95" customWidth="1"/>
    <col min="11795" max="11795" width="11.375" style="95" customWidth="1"/>
    <col min="11796" max="11796" width="3" style="95" customWidth="1"/>
    <col min="11797" max="11797" width="4.25" style="95" customWidth="1"/>
    <col min="11798" max="11798" width="1.75" style="95" customWidth="1"/>
    <col min="11799" max="11799" width="1.25" style="95" customWidth="1"/>
    <col min="11800" max="11800" width="2.25" style="95" customWidth="1"/>
    <col min="11801" max="11801" width="8" style="95" customWidth="1"/>
    <col min="11802" max="11803" width="5.5" style="95" customWidth="1"/>
    <col min="11804" max="11804" width="7.25" style="95" customWidth="1"/>
    <col min="11805" max="11805" width="3.125" style="95" customWidth="1"/>
    <col min="11806" max="11806" width="9.125" style="95" customWidth="1"/>
    <col min="11807" max="11807" width="3.75" style="95" customWidth="1"/>
    <col min="11808" max="11808" width="6.5" style="95" customWidth="1"/>
    <col min="11809" max="11809" width="5.625" style="95" customWidth="1"/>
    <col min="11810" max="11810" width="3.375" style="95" customWidth="1"/>
    <col min="11811" max="12032" width="2.625" style="95"/>
    <col min="12033" max="12033" width="1.625" style="95" customWidth="1"/>
    <col min="12034" max="12034" width="2" style="95" customWidth="1"/>
    <col min="12035" max="12035" width="4.875" style="95" customWidth="1"/>
    <col min="12036" max="12037" width="2" style="95" customWidth="1"/>
    <col min="12038" max="12038" width="1.625" style="95" customWidth="1"/>
    <col min="12039" max="12039" width="5" style="95" customWidth="1"/>
    <col min="12040" max="12040" width="8.875" style="95" customWidth="1"/>
    <col min="12041" max="12041" width="4.5" style="95" customWidth="1"/>
    <col min="12042" max="12042" width="5.625" style="95" customWidth="1"/>
    <col min="12043" max="12043" width="2" style="95" customWidth="1"/>
    <col min="12044" max="12044" width="4" style="95" customWidth="1"/>
    <col min="12045" max="12045" width="3.375" style="95" customWidth="1"/>
    <col min="12046" max="12046" width="9" style="95" customWidth="1"/>
    <col min="12047" max="12047" width="4.5" style="95" customWidth="1"/>
    <col min="12048" max="12048" width="10.125" style="95" customWidth="1"/>
    <col min="12049" max="12049" width="2.75" style="95" customWidth="1"/>
    <col min="12050" max="12050" width="3.5" style="95" customWidth="1"/>
    <col min="12051" max="12051" width="11.375" style="95" customWidth="1"/>
    <col min="12052" max="12052" width="3" style="95" customWidth="1"/>
    <col min="12053" max="12053" width="4.25" style="95" customWidth="1"/>
    <col min="12054" max="12054" width="1.75" style="95" customWidth="1"/>
    <col min="12055" max="12055" width="1.25" style="95" customWidth="1"/>
    <col min="12056" max="12056" width="2.25" style="95" customWidth="1"/>
    <col min="12057" max="12057" width="8" style="95" customWidth="1"/>
    <col min="12058" max="12059" width="5.5" style="95" customWidth="1"/>
    <col min="12060" max="12060" width="7.25" style="95" customWidth="1"/>
    <col min="12061" max="12061" width="3.125" style="95" customWidth="1"/>
    <col min="12062" max="12062" width="9.125" style="95" customWidth="1"/>
    <col min="12063" max="12063" width="3.75" style="95" customWidth="1"/>
    <col min="12064" max="12064" width="6.5" style="95" customWidth="1"/>
    <col min="12065" max="12065" width="5.625" style="95" customWidth="1"/>
    <col min="12066" max="12066" width="3.375" style="95" customWidth="1"/>
    <col min="12067" max="12288" width="2.625" style="95"/>
    <col min="12289" max="12289" width="1.625" style="95" customWidth="1"/>
    <col min="12290" max="12290" width="2" style="95" customWidth="1"/>
    <col min="12291" max="12291" width="4.875" style="95" customWidth="1"/>
    <col min="12292" max="12293" width="2" style="95" customWidth="1"/>
    <col min="12294" max="12294" width="1.625" style="95" customWidth="1"/>
    <col min="12295" max="12295" width="5" style="95" customWidth="1"/>
    <col min="12296" max="12296" width="8.875" style="95" customWidth="1"/>
    <col min="12297" max="12297" width="4.5" style="95" customWidth="1"/>
    <col min="12298" max="12298" width="5.625" style="95" customWidth="1"/>
    <col min="12299" max="12299" width="2" style="95" customWidth="1"/>
    <col min="12300" max="12300" width="4" style="95" customWidth="1"/>
    <col min="12301" max="12301" width="3.375" style="95" customWidth="1"/>
    <col min="12302" max="12302" width="9" style="95" customWidth="1"/>
    <col min="12303" max="12303" width="4.5" style="95" customWidth="1"/>
    <col min="12304" max="12304" width="10.125" style="95" customWidth="1"/>
    <col min="12305" max="12305" width="2.75" style="95" customWidth="1"/>
    <col min="12306" max="12306" width="3.5" style="95" customWidth="1"/>
    <col min="12307" max="12307" width="11.375" style="95" customWidth="1"/>
    <col min="12308" max="12308" width="3" style="95" customWidth="1"/>
    <col min="12309" max="12309" width="4.25" style="95" customWidth="1"/>
    <col min="12310" max="12310" width="1.75" style="95" customWidth="1"/>
    <col min="12311" max="12311" width="1.25" style="95" customWidth="1"/>
    <col min="12312" max="12312" width="2.25" style="95" customWidth="1"/>
    <col min="12313" max="12313" width="8" style="95" customWidth="1"/>
    <col min="12314" max="12315" width="5.5" style="95" customWidth="1"/>
    <col min="12316" max="12316" width="7.25" style="95" customWidth="1"/>
    <col min="12317" max="12317" width="3.125" style="95" customWidth="1"/>
    <col min="12318" max="12318" width="9.125" style="95" customWidth="1"/>
    <col min="12319" max="12319" width="3.75" style="95" customWidth="1"/>
    <col min="12320" max="12320" width="6.5" style="95" customWidth="1"/>
    <col min="12321" max="12321" width="5.625" style="95" customWidth="1"/>
    <col min="12322" max="12322" width="3.375" style="95" customWidth="1"/>
    <col min="12323" max="12544" width="2.625" style="95"/>
    <col min="12545" max="12545" width="1.625" style="95" customWidth="1"/>
    <col min="12546" max="12546" width="2" style="95" customWidth="1"/>
    <col min="12547" max="12547" width="4.875" style="95" customWidth="1"/>
    <col min="12548" max="12549" width="2" style="95" customWidth="1"/>
    <col min="12550" max="12550" width="1.625" style="95" customWidth="1"/>
    <col min="12551" max="12551" width="5" style="95" customWidth="1"/>
    <col min="12552" max="12552" width="8.875" style="95" customWidth="1"/>
    <col min="12553" max="12553" width="4.5" style="95" customWidth="1"/>
    <col min="12554" max="12554" width="5.625" style="95" customWidth="1"/>
    <col min="12555" max="12555" width="2" style="95" customWidth="1"/>
    <col min="12556" max="12556" width="4" style="95" customWidth="1"/>
    <col min="12557" max="12557" width="3.375" style="95" customWidth="1"/>
    <col min="12558" max="12558" width="9" style="95" customWidth="1"/>
    <col min="12559" max="12559" width="4.5" style="95" customWidth="1"/>
    <col min="12560" max="12560" width="10.125" style="95" customWidth="1"/>
    <col min="12561" max="12561" width="2.75" style="95" customWidth="1"/>
    <col min="12562" max="12562" width="3.5" style="95" customWidth="1"/>
    <col min="12563" max="12563" width="11.375" style="95" customWidth="1"/>
    <col min="12564" max="12564" width="3" style="95" customWidth="1"/>
    <col min="12565" max="12565" width="4.25" style="95" customWidth="1"/>
    <col min="12566" max="12566" width="1.75" style="95" customWidth="1"/>
    <col min="12567" max="12567" width="1.25" style="95" customWidth="1"/>
    <col min="12568" max="12568" width="2.25" style="95" customWidth="1"/>
    <col min="12569" max="12569" width="8" style="95" customWidth="1"/>
    <col min="12570" max="12571" width="5.5" style="95" customWidth="1"/>
    <col min="12572" max="12572" width="7.25" style="95" customWidth="1"/>
    <col min="12573" max="12573" width="3.125" style="95" customWidth="1"/>
    <col min="12574" max="12574" width="9.125" style="95" customWidth="1"/>
    <col min="12575" max="12575" width="3.75" style="95" customWidth="1"/>
    <col min="12576" max="12576" width="6.5" style="95" customWidth="1"/>
    <col min="12577" max="12577" width="5.625" style="95" customWidth="1"/>
    <col min="12578" max="12578" width="3.375" style="95" customWidth="1"/>
    <col min="12579" max="12800" width="2.625" style="95"/>
    <col min="12801" max="12801" width="1.625" style="95" customWidth="1"/>
    <col min="12802" max="12802" width="2" style="95" customWidth="1"/>
    <col min="12803" max="12803" width="4.875" style="95" customWidth="1"/>
    <col min="12804" max="12805" width="2" style="95" customWidth="1"/>
    <col min="12806" max="12806" width="1.625" style="95" customWidth="1"/>
    <col min="12807" max="12807" width="5" style="95" customWidth="1"/>
    <col min="12808" max="12808" width="8.875" style="95" customWidth="1"/>
    <col min="12809" max="12809" width="4.5" style="95" customWidth="1"/>
    <col min="12810" max="12810" width="5.625" style="95" customWidth="1"/>
    <col min="12811" max="12811" width="2" style="95" customWidth="1"/>
    <col min="12812" max="12812" width="4" style="95" customWidth="1"/>
    <col min="12813" max="12813" width="3.375" style="95" customWidth="1"/>
    <col min="12814" max="12814" width="9" style="95" customWidth="1"/>
    <col min="12815" max="12815" width="4.5" style="95" customWidth="1"/>
    <col min="12816" max="12816" width="10.125" style="95" customWidth="1"/>
    <col min="12817" max="12817" width="2.75" style="95" customWidth="1"/>
    <col min="12818" max="12818" width="3.5" style="95" customWidth="1"/>
    <col min="12819" max="12819" width="11.375" style="95" customWidth="1"/>
    <col min="12820" max="12820" width="3" style="95" customWidth="1"/>
    <col min="12821" max="12821" width="4.25" style="95" customWidth="1"/>
    <col min="12822" max="12822" width="1.75" style="95" customWidth="1"/>
    <col min="12823" max="12823" width="1.25" style="95" customWidth="1"/>
    <col min="12824" max="12824" width="2.25" style="95" customWidth="1"/>
    <col min="12825" max="12825" width="8" style="95" customWidth="1"/>
    <col min="12826" max="12827" width="5.5" style="95" customWidth="1"/>
    <col min="12828" max="12828" width="7.25" style="95" customWidth="1"/>
    <col min="12829" max="12829" width="3.125" style="95" customWidth="1"/>
    <col min="12830" max="12830" width="9.125" style="95" customWidth="1"/>
    <col min="12831" max="12831" width="3.75" style="95" customWidth="1"/>
    <col min="12832" max="12832" width="6.5" style="95" customWidth="1"/>
    <col min="12833" max="12833" width="5.625" style="95" customWidth="1"/>
    <col min="12834" max="12834" width="3.375" style="95" customWidth="1"/>
    <col min="12835" max="13056" width="2.625" style="95"/>
    <col min="13057" max="13057" width="1.625" style="95" customWidth="1"/>
    <col min="13058" max="13058" width="2" style="95" customWidth="1"/>
    <col min="13059" max="13059" width="4.875" style="95" customWidth="1"/>
    <col min="13060" max="13061" width="2" style="95" customWidth="1"/>
    <col min="13062" max="13062" width="1.625" style="95" customWidth="1"/>
    <col min="13063" max="13063" width="5" style="95" customWidth="1"/>
    <col min="13064" max="13064" width="8.875" style="95" customWidth="1"/>
    <col min="13065" max="13065" width="4.5" style="95" customWidth="1"/>
    <col min="13066" max="13066" width="5.625" style="95" customWidth="1"/>
    <col min="13067" max="13067" width="2" style="95" customWidth="1"/>
    <col min="13068" max="13068" width="4" style="95" customWidth="1"/>
    <col min="13069" max="13069" width="3.375" style="95" customWidth="1"/>
    <col min="13070" max="13070" width="9" style="95" customWidth="1"/>
    <col min="13071" max="13071" width="4.5" style="95" customWidth="1"/>
    <col min="13072" max="13072" width="10.125" style="95" customWidth="1"/>
    <col min="13073" max="13073" width="2.75" style="95" customWidth="1"/>
    <col min="13074" max="13074" width="3.5" style="95" customWidth="1"/>
    <col min="13075" max="13075" width="11.375" style="95" customWidth="1"/>
    <col min="13076" max="13076" width="3" style="95" customWidth="1"/>
    <col min="13077" max="13077" width="4.25" style="95" customWidth="1"/>
    <col min="13078" max="13078" width="1.75" style="95" customWidth="1"/>
    <col min="13079" max="13079" width="1.25" style="95" customWidth="1"/>
    <col min="13080" max="13080" width="2.25" style="95" customWidth="1"/>
    <col min="13081" max="13081" width="8" style="95" customWidth="1"/>
    <col min="13082" max="13083" width="5.5" style="95" customWidth="1"/>
    <col min="13084" max="13084" width="7.25" style="95" customWidth="1"/>
    <col min="13085" max="13085" width="3.125" style="95" customWidth="1"/>
    <col min="13086" max="13086" width="9.125" style="95" customWidth="1"/>
    <col min="13087" max="13087" width="3.75" style="95" customWidth="1"/>
    <col min="13088" max="13088" width="6.5" style="95" customWidth="1"/>
    <col min="13089" max="13089" width="5.625" style="95" customWidth="1"/>
    <col min="13090" max="13090" width="3.375" style="95" customWidth="1"/>
    <col min="13091" max="13312" width="2.625" style="95"/>
    <col min="13313" max="13313" width="1.625" style="95" customWidth="1"/>
    <col min="13314" max="13314" width="2" style="95" customWidth="1"/>
    <col min="13315" max="13315" width="4.875" style="95" customWidth="1"/>
    <col min="13316" max="13317" width="2" style="95" customWidth="1"/>
    <col min="13318" max="13318" width="1.625" style="95" customWidth="1"/>
    <col min="13319" max="13319" width="5" style="95" customWidth="1"/>
    <col min="13320" max="13320" width="8.875" style="95" customWidth="1"/>
    <col min="13321" max="13321" width="4.5" style="95" customWidth="1"/>
    <col min="13322" max="13322" width="5.625" style="95" customWidth="1"/>
    <col min="13323" max="13323" width="2" style="95" customWidth="1"/>
    <col min="13324" max="13324" width="4" style="95" customWidth="1"/>
    <col min="13325" max="13325" width="3.375" style="95" customWidth="1"/>
    <col min="13326" max="13326" width="9" style="95" customWidth="1"/>
    <col min="13327" max="13327" width="4.5" style="95" customWidth="1"/>
    <col min="13328" max="13328" width="10.125" style="95" customWidth="1"/>
    <col min="13329" max="13329" width="2.75" style="95" customWidth="1"/>
    <col min="13330" max="13330" width="3.5" style="95" customWidth="1"/>
    <col min="13331" max="13331" width="11.375" style="95" customWidth="1"/>
    <col min="13332" max="13332" width="3" style="95" customWidth="1"/>
    <col min="13333" max="13333" width="4.25" style="95" customWidth="1"/>
    <col min="13334" max="13334" width="1.75" style="95" customWidth="1"/>
    <col min="13335" max="13335" width="1.25" style="95" customWidth="1"/>
    <col min="13336" max="13336" width="2.25" style="95" customWidth="1"/>
    <col min="13337" max="13337" width="8" style="95" customWidth="1"/>
    <col min="13338" max="13339" width="5.5" style="95" customWidth="1"/>
    <col min="13340" max="13340" width="7.25" style="95" customWidth="1"/>
    <col min="13341" max="13341" width="3.125" style="95" customWidth="1"/>
    <col min="13342" max="13342" width="9.125" style="95" customWidth="1"/>
    <col min="13343" max="13343" width="3.75" style="95" customWidth="1"/>
    <col min="13344" max="13344" width="6.5" style="95" customWidth="1"/>
    <col min="13345" max="13345" width="5.625" style="95" customWidth="1"/>
    <col min="13346" max="13346" width="3.375" style="95" customWidth="1"/>
    <col min="13347" max="13568" width="2.625" style="95"/>
    <col min="13569" max="13569" width="1.625" style="95" customWidth="1"/>
    <col min="13570" max="13570" width="2" style="95" customWidth="1"/>
    <col min="13571" max="13571" width="4.875" style="95" customWidth="1"/>
    <col min="13572" max="13573" width="2" style="95" customWidth="1"/>
    <col min="13574" max="13574" width="1.625" style="95" customWidth="1"/>
    <col min="13575" max="13575" width="5" style="95" customWidth="1"/>
    <col min="13576" max="13576" width="8.875" style="95" customWidth="1"/>
    <col min="13577" max="13577" width="4.5" style="95" customWidth="1"/>
    <col min="13578" max="13578" width="5.625" style="95" customWidth="1"/>
    <col min="13579" max="13579" width="2" style="95" customWidth="1"/>
    <col min="13580" max="13580" width="4" style="95" customWidth="1"/>
    <col min="13581" max="13581" width="3.375" style="95" customWidth="1"/>
    <col min="13582" max="13582" width="9" style="95" customWidth="1"/>
    <col min="13583" max="13583" width="4.5" style="95" customWidth="1"/>
    <col min="13584" max="13584" width="10.125" style="95" customWidth="1"/>
    <col min="13585" max="13585" width="2.75" style="95" customWidth="1"/>
    <col min="13586" max="13586" width="3.5" style="95" customWidth="1"/>
    <col min="13587" max="13587" width="11.375" style="95" customWidth="1"/>
    <col min="13588" max="13588" width="3" style="95" customWidth="1"/>
    <col min="13589" max="13589" width="4.25" style="95" customWidth="1"/>
    <col min="13590" max="13590" width="1.75" style="95" customWidth="1"/>
    <col min="13591" max="13591" width="1.25" style="95" customWidth="1"/>
    <col min="13592" max="13592" width="2.25" style="95" customWidth="1"/>
    <col min="13593" max="13593" width="8" style="95" customWidth="1"/>
    <col min="13594" max="13595" width="5.5" style="95" customWidth="1"/>
    <col min="13596" max="13596" width="7.25" style="95" customWidth="1"/>
    <col min="13597" max="13597" width="3.125" style="95" customWidth="1"/>
    <col min="13598" max="13598" width="9.125" style="95" customWidth="1"/>
    <col min="13599" max="13599" width="3.75" style="95" customWidth="1"/>
    <col min="13600" max="13600" width="6.5" style="95" customWidth="1"/>
    <col min="13601" max="13601" width="5.625" style="95" customWidth="1"/>
    <col min="13602" max="13602" width="3.375" style="95" customWidth="1"/>
    <col min="13603" max="13824" width="2.625" style="95"/>
    <col min="13825" max="13825" width="1.625" style="95" customWidth="1"/>
    <col min="13826" max="13826" width="2" style="95" customWidth="1"/>
    <col min="13827" max="13827" width="4.875" style="95" customWidth="1"/>
    <col min="13828" max="13829" width="2" style="95" customWidth="1"/>
    <col min="13830" max="13830" width="1.625" style="95" customWidth="1"/>
    <col min="13831" max="13831" width="5" style="95" customWidth="1"/>
    <col min="13832" max="13832" width="8.875" style="95" customWidth="1"/>
    <col min="13833" max="13833" width="4.5" style="95" customWidth="1"/>
    <col min="13834" max="13834" width="5.625" style="95" customWidth="1"/>
    <col min="13835" max="13835" width="2" style="95" customWidth="1"/>
    <col min="13836" max="13836" width="4" style="95" customWidth="1"/>
    <col min="13837" max="13837" width="3.375" style="95" customWidth="1"/>
    <col min="13838" max="13838" width="9" style="95" customWidth="1"/>
    <col min="13839" max="13839" width="4.5" style="95" customWidth="1"/>
    <col min="13840" max="13840" width="10.125" style="95" customWidth="1"/>
    <col min="13841" max="13841" width="2.75" style="95" customWidth="1"/>
    <col min="13842" max="13842" width="3.5" style="95" customWidth="1"/>
    <col min="13843" max="13843" width="11.375" style="95" customWidth="1"/>
    <col min="13844" max="13844" width="3" style="95" customWidth="1"/>
    <col min="13845" max="13845" width="4.25" style="95" customWidth="1"/>
    <col min="13846" max="13846" width="1.75" style="95" customWidth="1"/>
    <col min="13847" max="13847" width="1.25" style="95" customWidth="1"/>
    <col min="13848" max="13848" width="2.25" style="95" customWidth="1"/>
    <col min="13849" max="13849" width="8" style="95" customWidth="1"/>
    <col min="13850" max="13851" width="5.5" style="95" customWidth="1"/>
    <col min="13852" max="13852" width="7.25" style="95" customWidth="1"/>
    <col min="13853" max="13853" width="3.125" style="95" customWidth="1"/>
    <col min="13854" max="13854" width="9.125" style="95" customWidth="1"/>
    <col min="13855" max="13855" width="3.75" style="95" customWidth="1"/>
    <col min="13856" max="13856" width="6.5" style="95" customWidth="1"/>
    <col min="13857" max="13857" width="5.625" style="95" customWidth="1"/>
    <col min="13858" max="13858" width="3.375" style="95" customWidth="1"/>
    <col min="13859" max="14080" width="2.625" style="95"/>
    <col min="14081" max="14081" width="1.625" style="95" customWidth="1"/>
    <col min="14082" max="14082" width="2" style="95" customWidth="1"/>
    <col min="14083" max="14083" width="4.875" style="95" customWidth="1"/>
    <col min="14084" max="14085" width="2" style="95" customWidth="1"/>
    <col min="14086" max="14086" width="1.625" style="95" customWidth="1"/>
    <col min="14087" max="14087" width="5" style="95" customWidth="1"/>
    <col min="14088" max="14088" width="8.875" style="95" customWidth="1"/>
    <col min="14089" max="14089" width="4.5" style="95" customWidth="1"/>
    <col min="14090" max="14090" width="5.625" style="95" customWidth="1"/>
    <col min="14091" max="14091" width="2" style="95" customWidth="1"/>
    <col min="14092" max="14092" width="4" style="95" customWidth="1"/>
    <col min="14093" max="14093" width="3.375" style="95" customWidth="1"/>
    <col min="14094" max="14094" width="9" style="95" customWidth="1"/>
    <col min="14095" max="14095" width="4.5" style="95" customWidth="1"/>
    <col min="14096" max="14096" width="10.125" style="95" customWidth="1"/>
    <col min="14097" max="14097" width="2.75" style="95" customWidth="1"/>
    <col min="14098" max="14098" width="3.5" style="95" customWidth="1"/>
    <col min="14099" max="14099" width="11.375" style="95" customWidth="1"/>
    <col min="14100" max="14100" width="3" style="95" customWidth="1"/>
    <col min="14101" max="14101" width="4.25" style="95" customWidth="1"/>
    <col min="14102" max="14102" width="1.75" style="95" customWidth="1"/>
    <col min="14103" max="14103" width="1.25" style="95" customWidth="1"/>
    <col min="14104" max="14104" width="2.25" style="95" customWidth="1"/>
    <col min="14105" max="14105" width="8" style="95" customWidth="1"/>
    <col min="14106" max="14107" width="5.5" style="95" customWidth="1"/>
    <col min="14108" max="14108" width="7.25" style="95" customWidth="1"/>
    <col min="14109" max="14109" width="3.125" style="95" customWidth="1"/>
    <col min="14110" max="14110" width="9.125" style="95" customWidth="1"/>
    <col min="14111" max="14111" width="3.75" style="95" customWidth="1"/>
    <col min="14112" max="14112" width="6.5" style="95" customWidth="1"/>
    <col min="14113" max="14113" width="5.625" style="95" customWidth="1"/>
    <col min="14114" max="14114" width="3.375" style="95" customWidth="1"/>
    <col min="14115" max="14336" width="2.625" style="95"/>
    <col min="14337" max="14337" width="1.625" style="95" customWidth="1"/>
    <col min="14338" max="14338" width="2" style="95" customWidth="1"/>
    <col min="14339" max="14339" width="4.875" style="95" customWidth="1"/>
    <col min="14340" max="14341" width="2" style="95" customWidth="1"/>
    <col min="14342" max="14342" width="1.625" style="95" customWidth="1"/>
    <col min="14343" max="14343" width="5" style="95" customWidth="1"/>
    <col min="14344" max="14344" width="8.875" style="95" customWidth="1"/>
    <col min="14345" max="14345" width="4.5" style="95" customWidth="1"/>
    <col min="14346" max="14346" width="5.625" style="95" customWidth="1"/>
    <col min="14347" max="14347" width="2" style="95" customWidth="1"/>
    <col min="14348" max="14348" width="4" style="95" customWidth="1"/>
    <col min="14349" max="14349" width="3.375" style="95" customWidth="1"/>
    <col min="14350" max="14350" width="9" style="95" customWidth="1"/>
    <col min="14351" max="14351" width="4.5" style="95" customWidth="1"/>
    <col min="14352" max="14352" width="10.125" style="95" customWidth="1"/>
    <col min="14353" max="14353" width="2.75" style="95" customWidth="1"/>
    <col min="14354" max="14354" width="3.5" style="95" customWidth="1"/>
    <col min="14355" max="14355" width="11.375" style="95" customWidth="1"/>
    <col min="14356" max="14356" width="3" style="95" customWidth="1"/>
    <col min="14357" max="14357" width="4.25" style="95" customWidth="1"/>
    <col min="14358" max="14358" width="1.75" style="95" customWidth="1"/>
    <col min="14359" max="14359" width="1.25" style="95" customWidth="1"/>
    <col min="14360" max="14360" width="2.25" style="95" customWidth="1"/>
    <col min="14361" max="14361" width="8" style="95" customWidth="1"/>
    <col min="14362" max="14363" width="5.5" style="95" customWidth="1"/>
    <col min="14364" max="14364" width="7.25" style="95" customWidth="1"/>
    <col min="14365" max="14365" width="3.125" style="95" customWidth="1"/>
    <col min="14366" max="14366" width="9.125" style="95" customWidth="1"/>
    <col min="14367" max="14367" width="3.75" style="95" customWidth="1"/>
    <col min="14368" max="14368" width="6.5" style="95" customWidth="1"/>
    <col min="14369" max="14369" width="5.625" style="95" customWidth="1"/>
    <col min="14370" max="14370" width="3.375" style="95" customWidth="1"/>
    <col min="14371" max="14592" width="2.625" style="95"/>
    <col min="14593" max="14593" width="1.625" style="95" customWidth="1"/>
    <col min="14594" max="14594" width="2" style="95" customWidth="1"/>
    <col min="14595" max="14595" width="4.875" style="95" customWidth="1"/>
    <col min="14596" max="14597" width="2" style="95" customWidth="1"/>
    <col min="14598" max="14598" width="1.625" style="95" customWidth="1"/>
    <col min="14599" max="14599" width="5" style="95" customWidth="1"/>
    <col min="14600" max="14600" width="8.875" style="95" customWidth="1"/>
    <col min="14601" max="14601" width="4.5" style="95" customWidth="1"/>
    <col min="14602" max="14602" width="5.625" style="95" customWidth="1"/>
    <col min="14603" max="14603" width="2" style="95" customWidth="1"/>
    <col min="14604" max="14604" width="4" style="95" customWidth="1"/>
    <col min="14605" max="14605" width="3.375" style="95" customWidth="1"/>
    <col min="14606" max="14606" width="9" style="95" customWidth="1"/>
    <col min="14607" max="14607" width="4.5" style="95" customWidth="1"/>
    <col min="14608" max="14608" width="10.125" style="95" customWidth="1"/>
    <col min="14609" max="14609" width="2.75" style="95" customWidth="1"/>
    <col min="14610" max="14610" width="3.5" style="95" customWidth="1"/>
    <col min="14611" max="14611" width="11.375" style="95" customWidth="1"/>
    <col min="14612" max="14612" width="3" style="95" customWidth="1"/>
    <col min="14613" max="14613" width="4.25" style="95" customWidth="1"/>
    <col min="14614" max="14614" width="1.75" style="95" customWidth="1"/>
    <col min="14615" max="14615" width="1.25" style="95" customWidth="1"/>
    <col min="14616" max="14616" width="2.25" style="95" customWidth="1"/>
    <col min="14617" max="14617" width="8" style="95" customWidth="1"/>
    <col min="14618" max="14619" width="5.5" style="95" customWidth="1"/>
    <col min="14620" max="14620" width="7.25" style="95" customWidth="1"/>
    <col min="14621" max="14621" width="3.125" style="95" customWidth="1"/>
    <col min="14622" max="14622" width="9.125" style="95" customWidth="1"/>
    <col min="14623" max="14623" width="3.75" style="95" customWidth="1"/>
    <col min="14624" max="14624" width="6.5" style="95" customWidth="1"/>
    <col min="14625" max="14625" width="5.625" style="95" customWidth="1"/>
    <col min="14626" max="14626" width="3.375" style="95" customWidth="1"/>
    <col min="14627" max="14848" width="2.625" style="95"/>
    <col min="14849" max="14849" width="1.625" style="95" customWidth="1"/>
    <col min="14850" max="14850" width="2" style="95" customWidth="1"/>
    <col min="14851" max="14851" width="4.875" style="95" customWidth="1"/>
    <col min="14852" max="14853" width="2" style="95" customWidth="1"/>
    <col min="14854" max="14854" width="1.625" style="95" customWidth="1"/>
    <col min="14855" max="14855" width="5" style="95" customWidth="1"/>
    <col min="14856" max="14856" width="8.875" style="95" customWidth="1"/>
    <col min="14857" max="14857" width="4.5" style="95" customWidth="1"/>
    <col min="14858" max="14858" width="5.625" style="95" customWidth="1"/>
    <col min="14859" max="14859" width="2" style="95" customWidth="1"/>
    <col min="14860" max="14860" width="4" style="95" customWidth="1"/>
    <col min="14861" max="14861" width="3.375" style="95" customWidth="1"/>
    <col min="14862" max="14862" width="9" style="95" customWidth="1"/>
    <col min="14863" max="14863" width="4.5" style="95" customWidth="1"/>
    <col min="14864" max="14864" width="10.125" style="95" customWidth="1"/>
    <col min="14865" max="14865" width="2.75" style="95" customWidth="1"/>
    <col min="14866" max="14866" width="3.5" style="95" customWidth="1"/>
    <col min="14867" max="14867" width="11.375" style="95" customWidth="1"/>
    <col min="14868" max="14868" width="3" style="95" customWidth="1"/>
    <col min="14869" max="14869" width="4.25" style="95" customWidth="1"/>
    <col min="14870" max="14870" width="1.75" style="95" customWidth="1"/>
    <col min="14871" max="14871" width="1.25" style="95" customWidth="1"/>
    <col min="14872" max="14872" width="2.25" style="95" customWidth="1"/>
    <col min="14873" max="14873" width="8" style="95" customWidth="1"/>
    <col min="14874" max="14875" width="5.5" style="95" customWidth="1"/>
    <col min="14876" max="14876" width="7.25" style="95" customWidth="1"/>
    <col min="14877" max="14877" width="3.125" style="95" customWidth="1"/>
    <col min="14878" max="14878" width="9.125" style="95" customWidth="1"/>
    <col min="14879" max="14879" width="3.75" style="95" customWidth="1"/>
    <col min="14880" max="14880" width="6.5" style="95" customWidth="1"/>
    <col min="14881" max="14881" width="5.625" style="95" customWidth="1"/>
    <col min="14882" max="14882" width="3.375" style="95" customWidth="1"/>
    <col min="14883" max="15104" width="2.625" style="95"/>
    <col min="15105" max="15105" width="1.625" style="95" customWidth="1"/>
    <col min="15106" max="15106" width="2" style="95" customWidth="1"/>
    <col min="15107" max="15107" width="4.875" style="95" customWidth="1"/>
    <col min="15108" max="15109" width="2" style="95" customWidth="1"/>
    <col min="15110" max="15110" width="1.625" style="95" customWidth="1"/>
    <col min="15111" max="15111" width="5" style="95" customWidth="1"/>
    <col min="15112" max="15112" width="8.875" style="95" customWidth="1"/>
    <col min="15113" max="15113" width="4.5" style="95" customWidth="1"/>
    <col min="15114" max="15114" width="5.625" style="95" customWidth="1"/>
    <col min="15115" max="15115" width="2" style="95" customWidth="1"/>
    <col min="15116" max="15116" width="4" style="95" customWidth="1"/>
    <col min="15117" max="15117" width="3.375" style="95" customWidth="1"/>
    <col min="15118" max="15118" width="9" style="95" customWidth="1"/>
    <col min="15119" max="15119" width="4.5" style="95" customWidth="1"/>
    <col min="15120" max="15120" width="10.125" style="95" customWidth="1"/>
    <col min="15121" max="15121" width="2.75" style="95" customWidth="1"/>
    <col min="15122" max="15122" width="3.5" style="95" customWidth="1"/>
    <col min="15123" max="15123" width="11.375" style="95" customWidth="1"/>
    <col min="15124" max="15124" width="3" style="95" customWidth="1"/>
    <col min="15125" max="15125" width="4.25" style="95" customWidth="1"/>
    <col min="15126" max="15126" width="1.75" style="95" customWidth="1"/>
    <col min="15127" max="15127" width="1.25" style="95" customWidth="1"/>
    <col min="15128" max="15128" width="2.25" style="95" customWidth="1"/>
    <col min="15129" max="15129" width="8" style="95" customWidth="1"/>
    <col min="15130" max="15131" width="5.5" style="95" customWidth="1"/>
    <col min="15132" max="15132" width="7.25" style="95" customWidth="1"/>
    <col min="15133" max="15133" width="3.125" style="95" customWidth="1"/>
    <col min="15134" max="15134" width="9.125" style="95" customWidth="1"/>
    <col min="15135" max="15135" width="3.75" style="95" customWidth="1"/>
    <col min="15136" max="15136" width="6.5" style="95" customWidth="1"/>
    <col min="15137" max="15137" width="5.625" style="95" customWidth="1"/>
    <col min="15138" max="15138" width="3.375" style="95" customWidth="1"/>
    <col min="15139" max="15360" width="2.625" style="95"/>
    <col min="15361" max="15361" width="1.625" style="95" customWidth="1"/>
    <col min="15362" max="15362" width="2" style="95" customWidth="1"/>
    <col min="15363" max="15363" width="4.875" style="95" customWidth="1"/>
    <col min="15364" max="15365" width="2" style="95" customWidth="1"/>
    <col min="15366" max="15366" width="1.625" style="95" customWidth="1"/>
    <col min="15367" max="15367" width="5" style="95" customWidth="1"/>
    <col min="15368" max="15368" width="8.875" style="95" customWidth="1"/>
    <col min="15369" max="15369" width="4.5" style="95" customWidth="1"/>
    <col min="15370" max="15370" width="5.625" style="95" customWidth="1"/>
    <col min="15371" max="15371" width="2" style="95" customWidth="1"/>
    <col min="15372" max="15372" width="4" style="95" customWidth="1"/>
    <col min="15373" max="15373" width="3.375" style="95" customWidth="1"/>
    <col min="15374" max="15374" width="9" style="95" customWidth="1"/>
    <col min="15375" max="15375" width="4.5" style="95" customWidth="1"/>
    <col min="15376" max="15376" width="10.125" style="95" customWidth="1"/>
    <col min="15377" max="15377" width="2.75" style="95" customWidth="1"/>
    <col min="15378" max="15378" width="3.5" style="95" customWidth="1"/>
    <col min="15379" max="15379" width="11.375" style="95" customWidth="1"/>
    <col min="15380" max="15380" width="3" style="95" customWidth="1"/>
    <col min="15381" max="15381" width="4.25" style="95" customWidth="1"/>
    <col min="15382" max="15382" width="1.75" style="95" customWidth="1"/>
    <col min="15383" max="15383" width="1.25" style="95" customWidth="1"/>
    <col min="15384" max="15384" width="2.25" style="95" customWidth="1"/>
    <col min="15385" max="15385" width="8" style="95" customWidth="1"/>
    <col min="15386" max="15387" width="5.5" style="95" customWidth="1"/>
    <col min="15388" max="15388" width="7.25" style="95" customWidth="1"/>
    <col min="15389" max="15389" width="3.125" style="95" customWidth="1"/>
    <col min="15390" max="15390" width="9.125" style="95" customWidth="1"/>
    <col min="15391" max="15391" width="3.75" style="95" customWidth="1"/>
    <col min="15392" max="15392" width="6.5" style="95" customWidth="1"/>
    <col min="15393" max="15393" width="5.625" style="95" customWidth="1"/>
    <col min="15394" max="15394" width="3.375" style="95" customWidth="1"/>
    <col min="15395" max="15616" width="2.625" style="95"/>
    <col min="15617" max="15617" width="1.625" style="95" customWidth="1"/>
    <col min="15618" max="15618" width="2" style="95" customWidth="1"/>
    <col min="15619" max="15619" width="4.875" style="95" customWidth="1"/>
    <col min="15620" max="15621" width="2" style="95" customWidth="1"/>
    <col min="15622" max="15622" width="1.625" style="95" customWidth="1"/>
    <col min="15623" max="15623" width="5" style="95" customWidth="1"/>
    <col min="15624" max="15624" width="8.875" style="95" customWidth="1"/>
    <col min="15625" max="15625" width="4.5" style="95" customWidth="1"/>
    <col min="15626" max="15626" width="5.625" style="95" customWidth="1"/>
    <col min="15627" max="15627" width="2" style="95" customWidth="1"/>
    <col min="15628" max="15628" width="4" style="95" customWidth="1"/>
    <col min="15629" max="15629" width="3.375" style="95" customWidth="1"/>
    <col min="15630" max="15630" width="9" style="95" customWidth="1"/>
    <col min="15631" max="15631" width="4.5" style="95" customWidth="1"/>
    <col min="15632" max="15632" width="10.125" style="95" customWidth="1"/>
    <col min="15633" max="15633" width="2.75" style="95" customWidth="1"/>
    <col min="15634" max="15634" width="3.5" style="95" customWidth="1"/>
    <col min="15635" max="15635" width="11.375" style="95" customWidth="1"/>
    <col min="15636" max="15636" width="3" style="95" customWidth="1"/>
    <col min="15637" max="15637" width="4.25" style="95" customWidth="1"/>
    <col min="15638" max="15638" width="1.75" style="95" customWidth="1"/>
    <col min="15639" max="15639" width="1.25" style="95" customWidth="1"/>
    <col min="15640" max="15640" width="2.25" style="95" customWidth="1"/>
    <col min="15641" max="15641" width="8" style="95" customWidth="1"/>
    <col min="15642" max="15643" width="5.5" style="95" customWidth="1"/>
    <col min="15644" max="15644" width="7.25" style="95" customWidth="1"/>
    <col min="15645" max="15645" width="3.125" style="95" customWidth="1"/>
    <col min="15646" max="15646" width="9.125" style="95" customWidth="1"/>
    <col min="15647" max="15647" width="3.75" style="95" customWidth="1"/>
    <col min="15648" max="15648" width="6.5" style="95" customWidth="1"/>
    <col min="15649" max="15649" width="5.625" style="95" customWidth="1"/>
    <col min="15650" max="15650" width="3.375" style="95" customWidth="1"/>
    <col min="15651" max="15872" width="2.625" style="95"/>
    <col min="15873" max="15873" width="1.625" style="95" customWidth="1"/>
    <col min="15874" max="15874" width="2" style="95" customWidth="1"/>
    <col min="15875" max="15875" width="4.875" style="95" customWidth="1"/>
    <col min="15876" max="15877" width="2" style="95" customWidth="1"/>
    <col min="15878" max="15878" width="1.625" style="95" customWidth="1"/>
    <col min="15879" max="15879" width="5" style="95" customWidth="1"/>
    <col min="15880" max="15880" width="8.875" style="95" customWidth="1"/>
    <col min="15881" max="15881" width="4.5" style="95" customWidth="1"/>
    <col min="15882" max="15882" width="5.625" style="95" customWidth="1"/>
    <col min="15883" max="15883" width="2" style="95" customWidth="1"/>
    <col min="15884" max="15884" width="4" style="95" customWidth="1"/>
    <col min="15885" max="15885" width="3.375" style="95" customWidth="1"/>
    <col min="15886" max="15886" width="9" style="95" customWidth="1"/>
    <col min="15887" max="15887" width="4.5" style="95" customWidth="1"/>
    <col min="15888" max="15888" width="10.125" style="95" customWidth="1"/>
    <col min="15889" max="15889" width="2.75" style="95" customWidth="1"/>
    <col min="15890" max="15890" width="3.5" style="95" customWidth="1"/>
    <col min="15891" max="15891" width="11.375" style="95" customWidth="1"/>
    <col min="15892" max="15892" width="3" style="95" customWidth="1"/>
    <col min="15893" max="15893" width="4.25" style="95" customWidth="1"/>
    <col min="15894" max="15894" width="1.75" style="95" customWidth="1"/>
    <col min="15895" max="15895" width="1.25" style="95" customWidth="1"/>
    <col min="15896" max="15896" width="2.25" style="95" customWidth="1"/>
    <col min="15897" max="15897" width="8" style="95" customWidth="1"/>
    <col min="15898" max="15899" width="5.5" style="95" customWidth="1"/>
    <col min="15900" max="15900" width="7.25" style="95" customWidth="1"/>
    <col min="15901" max="15901" width="3.125" style="95" customWidth="1"/>
    <col min="15902" max="15902" width="9.125" style="95" customWidth="1"/>
    <col min="15903" max="15903" width="3.75" style="95" customWidth="1"/>
    <col min="15904" max="15904" width="6.5" style="95" customWidth="1"/>
    <col min="15905" max="15905" width="5.625" style="95" customWidth="1"/>
    <col min="15906" max="15906" width="3.375" style="95" customWidth="1"/>
    <col min="15907" max="16128" width="2.625" style="95"/>
    <col min="16129" max="16129" width="1.625" style="95" customWidth="1"/>
    <col min="16130" max="16130" width="2" style="95" customWidth="1"/>
    <col min="16131" max="16131" width="4.875" style="95" customWidth="1"/>
    <col min="16132" max="16133" width="2" style="95" customWidth="1"/>
    <col min="16134" max="16134" width="1.625" style="95" customWidth="1"/>
    <col min="16135" max="16135" width="5" style="95" customWidth="1"/>
    <col min="16136" max="16136" width="8.875" style="95" customWidth="1"/>
    <col min="16137" max="16137" width="4.5" style="95" customWidth="1"/>
    <col min="16138" max="16138" width="5.625" style="95" customWidth="1"/>
    <col min="16139" max="16139" width="2" style="95" customWidth="1"/>
    <col min="16140" max="16140" width="4" style="95" customWidth="1"/>
    <col min="16141" max="16141" width="3.375" style="95" customWidth="1"/>
    <col min="16142" max="16142" width="9" style="95" customWidth="1"/>
    <col min="16143" max="16143" width="4.5" style="95" customWidth="1"/>
    <col min="16144" max="16144" width="10.125" style="95" customWidth="1"/>
    <col min="16145" max="16145" width="2.75" style="95" customWidth="1"/>
    <col min="16146" max="16146" width="3.5" style="95" customWidth="1"/>
    <col min="16147" max="16147" width="11.375" style="95" customWidth="1"/>
    <col min="16148" max="16148" width="3" style="95" customWidth="1"/>
    <col min="16149" max="16149" width="4.25" style="95" customWidth="1"/>
    <col min="16150" max="16150" width="1.75" style="95" customWidth="1"/>
    <col min="16151" max="16151" width="1.25" style="95" customWidth="1"/>
    <col min="16152" max="16152" width="2.25" style="95" customWidth="1"/>
    <col min="16153" max="16153" width="8" style="95" customWidth="1"/>
    <col min="16154" max="16155" width="5.5" style="95" customWidth="1"/>
    <col min="16156" max="16156" width="7.25" style="95" customWidth="1"/>
    <col min="16157" max="16157" width="3.125" style="95" customWidth="1"/>
    <col min="16158" max="16158" width="9.125" style="95" customWidth="1"/>
    <col min="16159" max="16159" width="3.75" style="95" customWidth="1"/>
    <col min="16160" max="16160" width="6.5" style="95" customWidth="1"/>
    <col min="16161" max="16161" width="5.625" style="95" customWidth="1"/>
    <col min="16162" max="16162" width="3.375" style="95" customWidth="1"/>
    <col min="16163" max="16384" width="2.625" style="95"/>
  </cols>
  <sheetData>
    <row r="1" spans="2:36" ht="20.25" customHeight="1">
      <c r="B1" s="766" t="s">
        <v>97</v>
      </c>
      <c r="C1" s="767"/>
      <c r="D1" s="767"/>
      <c r="E1" s="767"/>
      <c r="F1" s="767"/>
      <c r="G1" s="767"/>
      <c r="H1" s="767"/>
      <c r="I1" s="767"/>
      <c r="J1" s="767"/>
      <c r="K1" s="767"/>
      <c r="L1" s="768"/>
    </row>
    <row r="2" spans="2:36" ht="9.4" customHeight="1">
      <c r="B2" s="96"/>
    </row>
    <row r="3" spans="2:36" ht="16.5" customHeight="1" thickBot="1">
      <c r="B3" s="97"/>
      <c r="C3" s="97"/>
      <c r="D3" s="97"/>
      <c r="E3" s="97"/>
      <c r="F3" s="97"/>
      <c r="G3" s="97"/>
      <c r="H3" s="97"/>
      <c r="I3" s="97"/>
      <c r="J3" s="97"/>
      <c r="K3" s="97"/>
      <c r="M3" s="97"/>
      <c r="N3" s="97"/>
      <c r="AG3" s="98" t="str">
        <f>"（単位："&amp;入力シート!$L$20&amp;"）"</f>
        <v>（単位：億円）</v>
      </c>
      <c r="AH3" s="98"/>
      <c r="AI3" s="98"/>
      <c r="AJ3" s="98"/>
    </row>
    <row r="4" spans="2:36" ht="16.5" customHeight="1">
      <c r="B4" s="99" t="s">
        <v>45</v>
      </c>
      <c r="C4" s="100"/>
      <c r="D4" s="100"/>
      <c r="E4" s="100"/>
      <c r="F4" s="100"/>
      <c r="G4" s="100"/>
      <c r="H4" s="100"/>
      <c r="I4" s="101"/>
      <c r="J4" s="101"/>
      <c r="K4" s="101"/>
      <c r="L4" s="102"/>
      <c r="M4" s="101"/>
      <c r="N4" s="101"/>
      <c r="O4" s="102"/>
      <c r="P4" s="102"/>
      <c r="Q4" s="102"/>
      <c r="R4" s="102"/>
      <c r="S4" s="102"/>
      <c r="T4" s="102"/>
      <c r="U4" s="102"/>
      <c r="V4" s="102"/>
      <c r="W4" s="102"/>
      <c r="X4" s="102"/>
      <c r="Y4" s="102"/>
      <c r="Z4" s="102"/>
      <c r="AA4" s="102"/>
      <c r="AC4" s="103" t="s">
        <v>98</v>
      </c>
      <c r="AD4" s="104"/>
      <c r="AE4" s="104"/>
      <c r="AF4" s="105"/>
      <c r="AG4" s="105"/>
      <c r="AH4" s="106"/>
      <c r="AI4" s="107"/>
      <c r="AJ4" s="107"/>
    </row>
    <row r="5" spans="2:36" ht="16.5" customHeight="1" thickBot="1">
      <c r="B5" s="108"/>
      <c r="C5" s="109"/>
      <c r="D5" s="109"/>
      <c r="E5" s="109"/>
      <c r="F5" s="109"/>
      <c r="G5" s="109"/>
      <c r="H5" s="109"/>
      <c r="I5" s="109"/>
      <c r="J5" s="109"/>
      <c r="K5" s="109"/>
      <c r="L5" s="110"/>
      <c r="M5" s="109"/>
      <c r="N5" s="109"/>
      <c r="O5" s="110"/>
      <c r="P5" s="110"/>
      <c r="Q5" s="110"/>
      <c r="R5" s="110"/>
      <c r="S5" s="110"/>
      <c r="T5" s="110"/>
      <c r="U5" s="110"/>
      <c r="V5" s="110"/>
      <c r="W5" s="110"/>
      <c r="X5" s="110"/>
      <c r="Y5" s="110"/>
      <c r="Z5" s="110"/>
      <c r="AA5" s="110"/>
      <c r="AC5" s="111"/>
      <c r="AD5" s="112"/>
      <c r="AE5" s="112"/>
      <c r="AF5" s="112"/>
      <c r="AG5" s="112"/>
      <c r="AH5" s="113"/>
      <c r="AI5" s="107"/>
      <c r="AJ5" s="107"/>
    </row>
    <row r="6" spans="2:36" ht="16.5" customHeight="1" thickBot="1">
      <c r="B6" s="108"/>
      <c r="C6" s="769" t="s">
        <v>251</v>
      </c>
      <c r="D6" s="745"/>
      <c r="E6" s="745"/>
      <c r="F6" s="745"/>
      <c r="G6" s="745"/>
      <c r="H6" s="745"/>
      <c r="I6" s="745"/>
      <c r="J6" s="746"/>
      <c r="K6" s="102"/>
      <c r="L6" s="109"/>
      <c r="M6" s="101"/>
      <c r="N6" s="770" t="s">
        <v>252</v>
      </c>
      <c r="O6" s="745"/>
      <c r="P6" s="745"/>
      <c r="Q6" s="745"/>
      <c r="R6" s="746"/>
      <c r="S6" s="102"/>
      <c r="T6" s="770" t="s">
        <v>135</v>
      </c>
      <c r="U6" s="745"/>
      <c r="V6" s="745"/>
      <c r="W6" s="745"/>
      <c r="X6" s="745"/>
      <c r="Y6" s="745"/>
      <c r="Z6" s="746"/>
      <c r="AA6" s="102"/>
      <c r="AC6" s="111"/>
      <c r="AD6" s="770" t="s">
        <v>253</v>
      </c>
      <c r="AE6" s="771"/>
      <c r="AF6" s="771"/>
      <c r="AG6" s="772"/>
      <c r="AH6" s="113"/>
    </row>
    <row r="7" spans="2:36" ht="16.5" customHeight="1">
      <c r="B7" s="108"/>
      <c r="C7" s="545">
        <f>入力シート!D53</f>
        <v>0</v>
      </c>
      <c r="D7" s="546"/>
      <c r="E7" s="546"/>
      <c r="F7" s="546"/>
      <c r="G7" s="546"/>
      <c r="H7" s="546"/>
      <c r="I7" s="546"/>
      <c r="J7" s="547"/>
      <c r="K7" s="102"/>
      <c r="L7" s="109"/>
      <c r="M7" s="101"/>
      <c r="N7" s="545">
        <f>入力シート!E53</f>
        <v>150</v>
      </c>
      <c r="O7" s="546"/>
      <c r="P7" s="546"/>
      <c r="Q7" s="546"/>
      <c r="R7" s="547"/>
      <c r="S7" s="102"/>
      <c r="T7" s="545">
        <f>入力シート!F53</f>
        <v>0</v>
      </c>
      <c r="U7" s="546"/>
      <c r="V7" s="546"/>
      <c r="W7" s="546"/>
      <c r="X7" s="546"/>
      <c r="Y7" s="546"/>
      <c r="Z7" s="547"/>
      <c r="AA7" s="102"/>
      <c r="AC7" s="111"/>
      <c r="AD7" s="545">
        <f>'１次効果'!AF53</f>
        <v>100</v>
      </c>
      <c r="AE7" s="548"/>
      <c r="AF7" s="548"/>
      <c r="AG7" s="549"/>
      <c r="AH7" s="113"/>
    </row>
    <row r="8" spans="2:36" ht="13.5" customHeight="1" thickBot="1">
      <c r="B8" s="114"/>
      <c r="C8" s="115"/>
      <c r="D8" s="115"/>
      <c r="E8" s="116"/>
      <c r="F8" s="115"/>
      <c r="G8" s="115"/>
      <c r="H8" s="115"/>
      <c r="I8" s="115"/>
      <c r="J8" s="115"/>
      <c r="K8" s="115"/>
      <c r="L8" s="116"/>
      <c r="M8" s="115"/>
      <c r="N8" s="115"/>
      <c r="O8" s="116"/>
      <c r="P8" s="116"/>
      <c r="Q8" s="116"/>
      <c r="R8" s="116"/>
      <c r="S8" s="116"/>
      <c r="T8" s="116"/>
      <c r="U8" s="116"/>
      <c r="V8" s="116"/>
      <c r="W8" s="116"/>
      <c r="X8" s="116"/>
      <c r="Y8" s="116"/>
      <c r="Z8" s="116"/>
      <c r="AA8" s="116"/>
      <c r="AC8" s="117"/>
      <c r="AD8" s="118"/>
      <c r="AE8" s="118"/>
      <c r="AF8" s="118"/>
      <c r="AG8" s="118"/>
      <c r="AH8" s="119"/>
      <c r="AI8" s="107"/>
      <c r="AJ8" s="107"/>
    </row>
    <row r="9" spans="2:36" s="120" customFormat="1" ht="16.5" customHeight="1">
      <c r="C9" s="121" t="s">
        <v>99</v>
      </c>
      <c r="D9" s="122"/>
      <c r="E9" s="122"/>
      <c r="F9" s="122"/>
      <c r="G9" s="122"/>
      <c r="H9" s="122"/>
      <c r="I9" s="122"/>
      <c r="J9" s="122"/>
      <c r="O9" s="123"/>
      <c r="P9" s="124" t="s">
        <v>100</v>
      </c>
      <c r="Q9" s="125"/>
      <c r="R9" s="125"/>
      <c r="S9" s="125"/>
      <c r="T9" s="125"/>
      <c r="U9" s="125"/>
      <c r="AF9" s="123"/>
      <c r="AG9" s="123"/>
    </row>
    <row r="10" spans="2:36" s="126" customFormat="1" ht="16.5" customHeight="1" thickBot="1">
      <c r="C10" s="127"/>
      <c r="D10" s="757" t="s">
        <v>101</v>
      </c>
      <c r="E10" s="758"/>
      <c r="F10" s="758"/>
      <c r="G10" s="758"/>
      <c r="H10" s="758"/>
      <c r="I10" s="128"/>
      <c r="J10" s="129"/>
      <c r="K10" s="129"/>
      <c r="L10" s="129"/>
      <c r="M10" s="129"/>
      <c r="O10" s="130"/>
      <c r="P10" s="129"/>
      <c r="Q10" s="129"/>
      <c r="R10" s="129"/>
      <c r="S10" s="129"/>
      <c r="T10" s="129"/>
      <c r="U10" s="129"/>
      <c r="X10" s="131"/>
      <c r="Y10" s="131"/>
      <c r="AD10" s="132"/>
      <c r="AE10" s="132"/>
    </row>
    <row r="11" spans="2:36" ht="16.5" customHeight="1">
      <c r="B11" s="133" t="s">
        <v>32</v>
      </c>
      <c r="C11" s="134"/>
      <c r="D11" s="134"/>
      <c r="E11" s="134"/>
      <c r="F11" s="135"/>
      <c r="G11" s="135"/>
      <c r="H11" s="135"/>
      <c r="I11" s="135"/>
      <c r="J11" s="135"/>
      <c r="K11" s="135"/>
      <c r="L11" s="135"/>
      <c r="M11" s="135"/>
      <c r="N11" s="135"/>
      <c r="O11" s="136"/>
      <c r="P11" s="136"/>
      <c r="Q11" s="136"/>
      <c r="R11" s="136"/>
      <c r="S11" s="136"/>
      <c r="T11" s="136"/>
      <c r="U11" s="136"/>
      <c r="V11" s="136"/>
      <c r="W11" s="136"/>
      <c r="X11" s="136"/>
      <c r="Y11" s="136"/>
      <c r="Z11" s="136"/>
      <c r="AA11" s="136"/>
      <c r="AB11" s="136"/>
      <c r="AC11" s="136"/>
      <c r="AD11" s="136"/>
      <c r="AE11" s="136"/>
      <c r="AF11" s="136"/>
      <c r="AG11" s="136"/>
      <c r="AH11" s="137"/>
      <c r="AI11" s="480"/>
      <c r="AJ11" s="480"/>
    </row>
    <row r="12" spans="2:36" ht="16.5" customHeight="1">
      <c r="B12" s="138"/>
      <c r="C12" s="479"/>
      <c r="D12" s="482"/>
      <c r="E12" s="482"/>
      <c r="F12" s="139"/>
      <c r="G12" s="140"/>
      <c r="H12" s="139" t="s">
        <v>47</v>
      </c>
      <c r="I12" s="759">
        <f>'１次効果'!$L$53</f>
        <v>0</v>
      </c>
      <c r="J12" s="760"/>
      <c r="K12" s="482"/>
      <c r="L12" s="482"/>
      <c r="M12" s="482"/>
      <c r="N12" s="139"/>
      <c r="O12" s="139" t="s">
        <v>48</v>
      </c>
      <c r="P12" s="478">
        <f>'１次効果'!$T$53</f>
        <v>150</v>
      </c>
      <c r="Q12" s="482"/>
      <c r="R12" s="482"/>
      <c r="S12" s="482"/>
      <c r="T12" s="482"/>
      <c r="U12" s="482"/>
      <c r="V12" s="482"/>
      <c r="W12" s="482"/>
      <c r="X12" s="139" t="s">
        <v>49</v>
      </c>
      <c r="Y12" s="759">
        <f>'１次効果'!$V$53</f>
        <v>0</v>
      </c>
      <c r="Z12" s="761"/>
      <c r="AA12" s="483"/>
      <c r="AB12" s="141"/>
      <c r="AC12" s="480"/>
      <c r="AD12" s="762" t="s">
        <v>102</v>
      </c>
      <c r="AE12" s="763"/>
      <c r="AF12" s="764">
        <f>'１次効果'!AF53</f>
        <v>100</v>
      </c>
      <c r="AG12" s="765"/>
      <c r="AH12" s="142"/>
    </row>
    <row r="13" spans="2:36" ht="16.5" customHeight="1">
      <c r="B13" s="138"/>
      <c r="C13" s="141"/>
      <c r="D13" s="480"/>
      <c r="E13" s="480"/>
      <c r="F13" s="480"/>
      <c r="G13" s="480"/>
      <c r="H13" s="143"/>
      <c r="I13" s="480"/>
      <c r="J13" s="480"/>
      <c r="K13" s="480"/>
      <c r="L13" s="480"/>
      <c r="M13" s="143"/>
      <c r="N13" s="143"/>
      <c r="O13" s="143" t="s">
        <v>103</v>
      </c>
      <c r="P13" s="144" t="s">
        <v>50</v>
      </c>
      <c r="Q13" s="144"/>
      <c r="R13" s="145"/>
      <c r="S13" s="145"/>
      <c r="T13" s="480"/>
      <c r="U13" s="143"/>
      <c r="V13" s="480"/>
      <c r="W13" s="480"/>
      <c r="X13" s="480"/>
      <c r="Y13" s="480"/>
      <c r="Z13" s="480"/>
      <c r="AA13" s="481"/>
      <c r="AB13" s="141"/>
      <c r="AC13" s="480"/>
      <c r="AD13" s="724" t="s">
        <v>254</v>
      </c>
      <c r="AE13" s="725"/>
      <c r="AF13" s="725"/>
      <c r="AG13" s="726"/>
      <c r="AH13" s="142"/>
      <c r="AI13" s="146"/>
      <c r="AJ13" s="146"/>
    </row>
    <row r="14" spans="2:36" ht="16.5" customHeight="1">
      <c r="B14" s="138"/>
      <c r="C14" s="550">
        <f>'１次効果'!X53</f>
        <v>150</v>
      </c>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547"/>
      <c r="AB14" s="141"/>
      <c r="AC14" s="480"/>
      <c r="AD14" s="551">
        <f>'１次効果'!AF53</f>
        <v>100</v>
      </c>
      <c r="AE14" s="552"/>
      <c r="AF14" s="552"/>
      <c r="AG14" s="553"/>
      <c r="AH14" s="142"/>
    </row>
    <row r="15" spans="2:36" ht="16.5" customHeight="1" thickBot="1">
      <c r="B15" s="147"/>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9"/>
      <c r="AC15" s="149"/>
      <c r="AD15" s="148"/>
      <c r="AE15" s="148"/>
      <c r="AF15" s="148"/>
      <c r="AG15" s="148"/>
      <c r="AH15" s="150"/>
    </row>
    <row r="16" spans="2:36" ht="16.5" customHeight="1">
      <c r="B16" s="134"/>
      <c r="C16" s="134"/>
      <c r="D16" s="134"/>
      <c r="E16" s="134"/>
      <c r="F16" s="134"/>
      <c r="G16" s="134"/>
      <c r="H16" s="134"/>
      <c r="I16" s="134"/>
      <c r="J16" s="134"/>
      <c r="K16" s="134"/>
      <c r="L16" s="134"/>
      <c r="M16" s="151"/>
      <c r="N16" s="134"/>
      <c r="O16" s="152"/>
      <c r="P16" s="152"/>
      <c r="Q16" s="152"/>
      <c r="R16" s="152"/>
      <c r="S16" s="152"/>
      <c r="T16" s="152"/>
      <c r="U16" s="152"/>
      <c r="V16" s="152"/>
      <c r="W16" s="152"/>
      <c r="X16" s="152"/>
      <c r="Y16" s="152"/>
      <c r="Z16" s="152"/>
      <c r="AA16" s="152"/>
      <c r="AB16" s="152"/>
      <c r="AC16" s="152"/>
      <c r="AD16" s="152"/>
      <c r="AE16" s="152"/>
      <c r="AF16" s="152"/>
      <c r="AG16" s="152"/>
      <c r="AH16" s="137"/>
    </row>
    <row r="17" spans="2:36" ht="16.5" customHeight="1">
      <c r="B17" s="153"/>
      <c r="C17" s="153"/>
      <c r="D17" s="154"/>
      <c r="E17" s="153"/>
      <c r="F17" s="153"/>
      <c r="G17" s="153"/>
      <c r="H17" s="155" t="s">
        <v>51</v>
      </c>
      <c r="I17" s="153"/>
      <c r="J17" s="153"/>
      <c r="K17" s="153"/>
      <c r="L17" s="153"/>
      <c r="M17" s="138"/>
      <c r="N17" s="156" t="s">
        <v>52</v>
      </c>
      <c r="O17" s="155"/>
      <c r="P17" s="157"/>
      <c r="Q17" s="157"/>
      <c r="R17" s="153"/>
      <c r="S17" s="157"/>
      <c r="T17" s="155" t="s">
        <v>53</v>
      </c>
      <c r="U17" s="153"/>
      <c r="V17" s="157"/>
      <c r="W17" s="153"/>
      <c r="X17" s="153"/>
      <c r="Y17" s="153"/>
      <c r="Z17" s="157"/>
      <c r="AA17" s="153"/>
      <c r="AB17" s="157"/>
      <c r="AC17" s="158" t="s">
        <v>54</v>
      </c>
      <c r="AD17" s="159"/>
      <c r="AE17" s="157"/>
      <c r="AF17" s="158" t="s">
        <v>55</v>
      </c>
      <c r="AG17" s="157"/>
      <c r="AH17" s="142"/>
    </row>
    <row r="18" spans="2:36" ht="16.5" customHeight="1">
      <c r="B18" s="153"/>
      <c r="C18" s="153"/>
      <c r="D18" s="153"/>
      <c r="E18" s="153"/>
      <c r="F18" s="153"/>
      <c r="G18" s="153"/>
      <c r="H18" s="153"/>
      <c r="I18" s="153"/>
      <c r="J18" s="153"/>
      <c r="K18" s="153"/>
      <c r="L18" s="153"/>
      <c r="M18" s="138"/>
      <c r="N18" s="153"/>
      <c r="O18" s="157"/>
      <c r="P18" s="157"/>
      <c r="Q18" s="157"/>
      <c r="R18" s="157"/>
      <c r="S18" s="157"/>
      <c r="T18" s="157"/>
      <c r="U18" s="157"/>
      <c r="V18" s="157"/>
      <c r="W18" s="157"/>
      <c r="X18" s="157"/>
      <c r="Y18" s="157"/>
      <c r="Z18" s="157"/>
      <c r="AA18" s="157"/>
      <c r="AB18" s="157"/>
      <c r="AC18" s="160"/>
      <c r="AD18" s="157"/>
      <c r="AE18" s="157"/>
      <c r="AF18" s="160"/>
      <c r="AG18" s="157"/>
      <c r="AH18" s="142"/>
    </row>
    <row r="19" spans="2:36" ht="16.5" customHeight="1">
      <c r="B19" s="153"/>
      <c r="C19" s="744" t="s">
        <v>104</v>
      </c>
      <c r="D19" s="745"/>
      <c r="E19" s="745"/>
      <c r="F19" s="745"/>
      <c r="G19" s="745"/>
      <c r="H19" s="745"/>
      <c r="I19" s="745"/>
      <c r="J19" s="745"/>
      <c r="K19" s="746"/>
      <c r="L19" s="161"/>
      <c r="M19" s="162"/>
      <c r="N19" s="749" t="s">
        <v>56</v>
      </c>
      <c r="O19" s="750"/>
      <c r="P19" s="750"/>
      <c r="Q19" s="750"/>
      <c r="R19" s="750"/>
      <c r="S19" s="750"/>
      <c r="T19" s="750"/>
      <c r="U19" s="750"/>
      <c r="V19" s="750"/>
      <c r="W19" s="750"/>
      <c r="X19" s="750"/>
      <c r="Y19" s="750"/>
      <c r="Z19" s="750"/>
      <c r="AA19" s="751"/>
      <c r="AB19" s="153"/>
      <c r="AC19" s="708" t="s">
        <v>57</v>
      </c>
      <c r="AD19" s="709"/>
      <c r="AE19" s="153"/>
      <c r="AF19" s="708" t="s">
        <v>58</v>
      </c>
      <c r="AG19" s="752"/>
      <c r="AH19" s="163"/>
    </row>
    <row r="20" spans="2:36" ht="16.5" customHeight="1">
      <c r="B20" s="153"/>
      <c r="C20" s="747"/>
      <c r="D20" s="731"/>
      <c r="E20" s="731"/>
      <c r="F20" s="731"/>
      <c r="G20" s="731"/>
      <c r="H20" s="731"/>
      <c r="I20" s="731"/>
      <c r="J20" s="731"/>
      <c r="K20" s="748"/>
      <c r="L20" s="161"/>
      <c r="M20" s="162"/>
      <c r="N20" s="695"/>
      <c r="O20" s="697"/>
      <c r="P20" s="744" t="s">
        <v>59</v>
      </c>
      <c r="Q20" s="755"/>
      <c r="R20" s="755"/>
      <c r="S20" s="755"/>
      <c r="T20" s="755"/>
      <c r="U20" s="755"/>
      <c r="V20" s="755"/>
      <c r="W20" s="755"/>
      <c r="X20" s="755"/>
      <c r="Y20" s="755"/>
      <c r="Z20" s="755"/>
      <c r="AA20" s="756"/>
      <c r="AB20" s="153"/>
      <c r="AC20" s="710"/>
      <c r="AD20" s="711"/>
      <c r="AE20" s="153"/>
      <c r="AF20" s="753"/>
      <c r="AG20" s="754"/>
      <c r="AH20" s="163"/>
    </row>
    <row r="21" spans="2:36" ht="16.5" customHeight="1">
      <c r="B21" s="153"/>
      <c r="C21" s="550">
        <f>'１次効果'!Z53</f>
        <v>72.538803669733724</v>
      </c>
      <c r="D21" s="546"/>
      <c r="E21" s="546"/>
      <c r="F21" s="546"/>
      <c r="G21" s="546"/>
      <c r="H21" s="546"/>
      <c r="I21" s="546"/>
      <c r="J21" s="546"/>
      <c r="K21" s="547"/>
      <c r="L21" s="164"/>
      <c r="M21" s="165"/>
      <c r="N21" s="554">
        <f t="array" ref="N21">MMULT(TRANSPOSE(各種係数!I8:I52),'１次効果'!X8:X52+'１次効果'!AF8:AF52)</f>
        <v>117.19916655484876</v>
      </c>
      <c r="O21" s="547"/>
      <c r="P21" s="555">
        <f t="array" ref="P21">MMULT(TRANSPOSE(各種係数!J8:J52),'１次効果'!X8:X52+'１次効果'!AF8:AF52)</f>
        <v>67.731195724638425</v>
      </c>
      <c r="Q21" s="546"/>
      <c r="R21" s="546"/>
      <c r="S21" s="546"/>
      <c r="T21" s="546"/>
      <c r="U21" s="546"/>
      <c r="V21" s="546"/>
      <c r="W21" s="546"/>
      <c r="X21" s="546"/>
      <c r="Y21" s="546"/>
      <c r="Z21" s="546"/>
      <c r="AA21" s="547"/>
      <c r="AB21" s="153"/>
      <c r="AC21" s="556">
        <f t="array" ref="AC21">MMULT(TRANSPOSE(各種係数!G8:G52),'１次効果'!X8:X52+'１次効果'!AF8:AF52)*入力シート!L25</f>
        <v>1454.1448827858885</v>
      </c>
      <c r="AD21" s="547"/>
      <c r="AE21" s="153"/>
      <c r="AF21" s="556">
        <f t="array" ref="AF21">MMULT(TRANSPOSE(各種係数!H8:H52),'１次効果'!X8:X52+'１次効果'!AF8:AF52)*入力シート!L25</f>
        <v>1316.923189569774</v>
      </c>
      <c r="AG21" s="547"/>
      <c r="AH21" s="163"/>
    </row>
    <row r="22" spans="2:36" ht="16.5" customHeight="1" thickBot="1">
      <c r="B22" s="153"/>
      <c r="C22" s="153"/>
      <c r="D22" s="153"/>
      <c r="E22" s="153"/>
      <c r="F22" s="153"/>
      <c r="G22" s="153"/>
      <c r="H22" s="153"/>
      <c r="I22" s="153"/>
      <c r="J22" s="153"/>
      <c r="K22" s="153"/>
      <c r="L22" s="153"/>
      <c r="M22" s="147"/>
      <c r="N22" s="148"/>
      <c r="O22" s="166"/>
      <c r="P22" s="166"/>
      <c r="Q22" s="166"/>
      <c r="R22" s="166"/>
      <c r="S22" s="166"/>
      <c r="T22" s="166"/>
      <c r="U22" s="166"/>
      <c r="V22" s="166"/>
      <c r="W22" s="166"/>
      <c r="X22" s="166"/>
      <c r="Y22" s="166"/>
      <c r="Z22" s="166"/>
      <c r="AA22" s="166"/>
      <c r="AB22" s="166"/>
      <c r="AC22" s="166"/>
      <c r="AD22" s="166"/>
      <c r="AE22" s="166"/>
      <c r="AF22" s="166"/>
      <c r="AG22" s="166"/>
      <c r="AH22" s="150"/>
    </row>
    <row r="23" spans="2:36" ht="16.5" customHeight="1">
      <c r="B23" s="97"/>
      <c r="C23" s="97"/>
      <c r="D23" s="97"/>
      <c r="E23" s="97"/>
      <c r="F23" s="97"/>
      <c r="G23" s="97"/>
      <c r="H23" s="167" t="s">
        <v>46</v>
      </c>
      <c r="I23" s="97"/>
      <c r="J23" s="97"/>
      <c r="K23" s="97"/>
      <c r="L23" s="97"/>
      <c r="M23" s="97"/>
    </row>
    <row r="24" spans="2:36" ht="16.5" customHeight="1">
      <c r="B24" s="97"/>
      <c r="C24" s="97"/>
      <c r="D24" s="97"/>
      <c r="E24" s="97"/>
      <c r="F24" s="97"/>
      <c r="G24" s="97"/>
      <c r="H24" s="97"/>
      <c r="I24" s="97"/>
      <c r="J24" s="97"/>
      <c r="K24" s="97"/>
      <c r="L24" s="97"/>
      <c r="M24" s="97"/>
      <c r="N24" s="97"/>
    </row>
    <row r="25" spans="2:36" ht="23.25" customHeight="1">
      <c r="B25" s="97"/>
      <c r="C25" s="698" t="s">
        <v>105</v>
      </c>
      <c r="D25" s="727"/>
      <c r="E25" s="727"/>
      <c r="F25" s="727"/>
      <c r="G25" s="727"/>
      <c r="H25" s="727"/>
      <c r="I25" s="727"/>
      <c r="J25" s="727"/>
      <c r="K25" s="727"/>
      <c r="L25" s="727"/>
      <c r="M25" s="727"/>
      <c r="N25" s="727"/>
      <c r="O25" s="727"/>
      <c r="P25" s="727"/>
      <c r="Q25" s="728"/>
      <c r="R25" s="705" t="s">
        <v>60</v>
      </c>
      <c r="S25" s="153"/>
      <c r="T25" s="153"/>
      <c r="U25" s="97"/>
      <c r="V25" s="698" t="s">
        <v>276</v>
      </c>
      <c r="W25" s="699"/>
      <c r="X25" s="699"/>
      <c r="Y25" s="699"/>
      <c r="Z25" s="699"/>
      <c r="AA25" s="699"/>
      <c r="AB25" s="699"/>
      <c r="AC25" s="699"/>
      <c r="AD25" s="699"/>
      <c r="AE25" s="699"/>
      <c r="AF25" s="699"/>
      <c r="AG25" s="699"/>
      <c r="AH25" s="720"/>
    </row>
    <row r="26" spans="2:36" ht="15.95" customHeight="1">
      <c r="B26" s="97"/>
      <c r="C26" s="550">
        <f>'１次効果'!AB53</f>
        <v>40.224337104817764</v>
      </c>
      <c r="D26" s="557"/>
      <c r="E26" s="557"/>
      <c r="F26" s="557"/>
      <c r="G26" s="557"/>
      <c r="H26" s="557"/>
      <c r="I26" s="557"/>
      <c r="J26" s="557"/>
      <c r="K26" s="557"/>
      <c r="L26" s="557"/>
      <c r="M26" s="557"/>
      <c r="N26" s="557"/>
      <c r="O26" s="557"/>
      <c r="P26" s="557"/>
      <c r="Q26" s="558"/>
      <c r="R26" s="729"/>
      <c r="S26" s="153"/>
      <c r="T26" s="153"/>
      <c r="U26" s="97"/>
      <c r="V26" s="701"/>
      <c r="W26" s="703"/>
      <c r="X26" s="703"/>
      <c r="Y26" s="703"/>
      <c r="Z26" s="703"/>
      <c r="AA26" s="703"/>
      <c r="AB26" s="703"/>
      <c r="AC26" s="703"/>
      <c r="AD26" s="703"/>
      <c r="AE26" s="703"/>
      <c r="AF26" s="703"/>
      <c r="AG26" s="703"/>
      <c r="AH26" s="721"/>
    </row>
    <row r="27" spans="2:36" ht="16.5" customHeight="1">
      <c r="B27" s="97"/>
      <c r="R27" s="475"/>
      <c r="S27" s="153"/>
      <c r="T27" s="153"/>
      <c r="U27" s="97"/>
      <c r="V27" s="550">
        <f>P21+E39</f>
        <v>86.534013075948991</v>
      </c>
      <c r="W27" s="557"/>
      <c r="X27" s="557"/>
      <c r="Y27" s="557"/>
      <c r="Z27" s="557"/>
      <c r="AA27" s="557"/>
      <c r="AB27" s="557"/>
      <c r="AC27" s="557"/>
      <c r="AD27" s="557"/>
      <c r="AE27" s="557"/>
      <c r="AF27" s="557"/>
      <c r="AG27" s="557"/>
      <c r="AH27" s="559"/>
    </row>
    <row r="28" spans="2:36" ht="16.5" customHeight="1">
      <c r="B28" s="97"/>
      <c r="C28" s="153"/>
      <c r="D28" s="153"/>
      <c r="E28" s="153"/>
      <c r="F28" s="153"/>
      <c r="G28" s="153"/>
      <c r="H28" s="155" t="s">
        <v>61</v>
      </c>
      <c r="I28" s="168"/>
      <c r="J28" s="169"/>
      <c r="K28" s="169"/>
      <c r="L28" s="734" t="s">
        <v>106</v>
      </c>
      <c r="M28" s="735"/>
      <c r="N28" s="735"/>
      <c r="O28" s="735"/>
      <c r="P28" s="735"/>
      <c r="Q28" s="169"/>
      <c r="R28" s="169"/>
      <c r="S28" s="169"/>
    </row>
    <row r="29" spans="2:36" ht="16.5" customHeight="1" thickBot="1">
      <c r="C29" s="154"/>
      <c r="D29" s="154"/>
      <c r="E29" s="153"/>
      <c r="F29" s="153"/>
      <c r="G29" s="153"/>
      <c r="H29" s="153"/>
      <c r="I29" s="170"/>
      <c r="J29" s="170"/>
      <c r="K29" s="170"/>
      <c r="L29" s="736"/>
      <c r="M29" s="736"/>
      <c r="N29" s="736"/>
      <c r="O29" s="736"/>
      <c r="P29" s="736"/>
      <c r="Q29" s="170"/>
      <c r="R29" s="170"/>
      <c r="S29" s="170"/>
      <c r="Z29" s="171"/>
      <c r="AA29" s="172" t="s">
        <v>62</v>
      </c>
      <c r="AB29" s="97"/>
      <c r="AC29" s="97"/>
      <c r="AD29" s="97"/>
      <c r="AE29" s="97"/>
      <c r="AF29" s="97"/>
      <c r="AG29" s="97"/>
      <c r="AH29" s="97"/>
    </row>
    <row r="30" spans="2:36" ht="16.5" customHeight="1">
      <c r="B30" s="173" t="s">
        <v>63</v>
      </c>
      <c r="C30" s="174"/>
      <c r="D30" s="174"/>
      <c r="E30" s="174"/>
      <c r="F30" s="174"/>
      <c r="G30" s="175"/>
      <c r="H30" s="175"/>
      <c r="I30" s="175"/>
      <c r="J30" s="175"/>
      <c r="K30" s="175"/>
      <c r="L30" s="175"/>
      <c r="M30" s="175"/>
      <c r="N30" s="175"/>
      <c r="O30" s="175"/>
      <c r="P30" s="176"/>
      <c r="Q30" s="176"/>
      <c r="R30" s="176"/>
      <c r="S30" s="176"/>
      <c r="T30" s="177"/>
      <c r="Z30" s="131" t="s">
        <v>64</v>
      </c>
      <c r="AA30" s="131"/>
      <c r="AB30" s="97"/>
      <c r="AC30" s="97"/>
      <c r="AD30" s="97"/>
      <c r="AE30" s="97"/>
      <c r="AF30" s="97"/>
      <c r="AG30" s="97"/>
      <c r="AH30" s="97"/>
      <c r="AI30" s="178"/>
      <c r="AJ30" s="178"/>
    </row>
    <row r="31" spans="2:36" ht="16.5" customHeight="1">
      <c r="B31" s="179"/>
      <c r="C31" s="737" t="s">
        <v>107</v>
      </c>
      <c r="D31" s="738"/>
      <c r="E31" s="738"/>
      <c r="F31" s="738"/>
      <c r="G31" s="738"/>
      <c r="H31" s="738"/>
      <c r="I31" s="738"/>
      <c r="J31" s="738"/>
      <c r="K31" s="738"/>
      <c r="L31" s="739"/>
      <c r="M31" s="474"/>
      <c r="N31" s="740" t="s">
        <v>65</v>
      </c>
      <c r="O31" s="741"/>
      <c r="P31" s="741"/>
      <c r="Q31" s="741"/>
      <c r="R31" s="741"/>
      <c r="S31" s="742"/>
      <c r="T31" s="180"/>
      <c r="U31" s="97"/>
      <c r="V31" s="97"/>
      <c r="W31" s="743" t="s">
        <v>108</v>
      </c>
      <c r="X31" s="699"/>
      <c r="Y31" s="699"/>
      <c r="Z31" s="699"/>
      <c r="AA31" s="699"/>
      <c r="AB31" s="699"/>
      <c r="AC31" s="699"/>
      <c r="AD31" s="699"/>
      <c r="AE31" s="699"/>
      <c r="AF31" s="699"/>
      <c r="AG31" s="699"/>
      <c r="AH31" s="720"/>
      <c r="AI31" s="178"/>
      <c r="AJ31" s="178"/>
    </row>
    <row r="32" spans="2:36" ht="16.5" customHeight="1">
      <c r="B32" s="179"/>
      <c r="C32" s="562">
        <f>'１次効果'!AD53</f>
        <v>56.464903463059755</v>
      </c>
      <c r="D32" s="563"/>
      <c r="E32" s="563"/>
      <c r="F32" s="563"/>
      <c r="G32" s="563"/>
      <c r="H32" s="563"/>
      <c r="I32" s="563"/>
      <c r="J32" s="563"/>
      <c r="K32" s="563"/>
      <c r="L32" s="564"/>
      <c r="M32" s="474"/>
      <c r="N32" s="562">
        <f>'１次効果'!AJ53</f>
        <v>30.790634762359218</v>
      </c>
      <c r="O32" s="563"/>
      <c r="P32" s="563"/>
      <c r="Q32" s="563"/>
      <c r="R32" s="563"/>
      <c r="S32" s="564"/>
      <c r="T32" s="180"/>
      <c r="U32" s="97"/>
      <c r="V32" s="97"/>
      <c r="W32" s="701"/>
      <c r="X32" s="703"/>
      <c r="Y32" s="703"/>
      <c r="Z32" s="703"/>
      <c r="AA32" s="703"/>
      <c r="AB32" s="703"/>
      <c r="AC32" s="703"/>
      <c r="AD32" s="703"/>
      <c r="AE32" s="703"/>
      <c r="AF32" s="703"/>
      <c r="AG32" s="703"/>
      <c r="AH32" s="721"/>
      <c r="AI32" s="181"/>
      <c r="AJ32" s="181"/>
    </row>
    <row r="33" spans="2:36" ht="16.5" customHeight="1">
      <c r="B33" s="179"/>
      <c r="C33" s="730"/>
      <c r="D33" s="731"/>
      <c r="E33" s="731"/>
      <c r="F33" s="731"/>
      <c r="G33" s="731"/>
      <c r="H33" s="731"/>
      <c r="I33" s="731"/>
      <c r="J33" s="731"/>
      <c r="K33" s="731"/>
      <c r="L33" s="731"/>
      <c r="M33" s="182"/>
      <c r="N33" s="732"/>
      <c r="O33" s="733"/>
      <c r="P33" s="733"/>
      <c r="Q33" s="733"/>
      <c r="R33" s="733"/>
      <c r="S33" s="733"/>
      <c r="T33" s="180"/>
      <c r="U33" s="97"/>
      <c r="V33" s="97"/>
      <c r="W33" s="550">
        <f>入力シート!L3*V27</f>
        <v>49.118609570196313</v>
      </c>
      <c r="X33" s="557"/>
      <c r="Y33" s="557"/>
      <c r="Z33" s="557"/>
      <c r="AA33" s="557"/>
      <c r="AB33" s="557"/>
      <c r="AC33" s="557"/>
      <c r="AD33" s="557"/>
      <c r="AE33" s="557"/>
      <c r="AF33" s="557"/>
      <c r="AG33" s="557"/>
      <c r="AH33" s="559"/>
    </row>
    <row r="34" spans="2:36" ht="16.5" customHeight="1">
      <c r="B34" s="179"/>
      <c r="C34" s="153"/>
      <c r="D34" s="153"/>
      <c r="E34" s="153"/>
      <c r="F34" s="153"/>
      <c r="G34" s="153"/>
      <c r="H34" s="153"/>
      <c r="I34" s="153"/>
      <c r="J34" s="153"/>
      <c r="K34" s="153"/>
      <c r="L34" s="153"/>
      <c r="M34" s="153"/>
      <c r="N34" s="153"/>
      <c r="O34" s="153"/>
      <c r="P34" s="153"/>
      <c r="Q34" s="157"/>
      <c r="R34" s="157"/>
      <c r="S34" s="157"/>
      <c r="T34" s="183"/>
    </row>
    <row r="35" spans="2:36" ht="16.5" customHeight="1">
      <c r="B35" s="179"/>
      <c r="C35" s="184"/>
      <c r="D35" s="185" t="s">
        <v>109</v>
      </c>
      <c r="E35" s="184"/>
      <c r="F35" s="184"/>
      <c r="G35" s="184"/>
      <c r="H35" s="184"/>
      <c r="I35" s="184"/>
      <c r="J35" s="186"/>
      <c r="K35" s="187" t="s">
        <v>110</v>
      </c>
      <c r="L35" s="184"/>
      <c r="M35" s="184"/>
      <c r="N35" s="184"/>
      <c r="O35" s="185" t="s">
        <v>66</v>
      </c>
      <c r="P35" s="186"/>
      <c r="Q35" s="186"/>
      <c r="R35" s="185" t="s">
        <v>67</v>
      </c>
      <c r="S35" s="186"/>
      <c r="T35" s="183"/>
      <c r="Z35" s="171"/>
      <c r="AA35" s="172" t="s">
        <v>111</v>
      </c>
      <c r="AB35" s="95" t="s">
        <v>112</v>
      </c>
    </row>
    <row r="36" spans="2:36" ht="16.5" customHeight="1">
      <c r="B36" s="179"/>
      <c r="C36" s="127"/>
      <c r="D36" s="188" t="s">
        <v>68</v>
      </c>
      <c r="E36" s="127"/>
      <c r="F36" s="127"/>
      <c r="G36" s="127"/>
      <c r="H36" s="127"/>
      <c r="I36" s="127"/>
      <c r="J36" s="127"/>
      <c r="K36" s="189" t="s">
        <v>69</v>
      </c>
      <c r="L36" s="127"/>
      <c r="M36" s="127"/>
      <c r="N36" s="127"/>
      <c r="O36" s="188"/>
      <c r="P36" s="160"/>
      <c r="Q36" s="160"/>
      <c r="R36" s="160"/>
      <c r="S36" s="160"/>
      <c r="T36" s="183"/>
      <c r="AI36" s="480"/>
      <c r="AJ36" s="480"/>
    </row>
    <row r="37" spans="2:36" ht="16.5" customHeight="1">
      <c r="B37" s="179"/>
      <c r="C37" s="715" t="s">
        <v>70</v>
      </c>
      <c r="D37" s="693"/>
      <c r="E37" s="693"/>
      <c r="F37" s="693"/>
      <c r="G37" s="693"/>
      <c r="H37" s="693"/>
      <c r="I37" s="693"/>
      <c r="J37" s="693"/>
      <c r="K37" s="693"/>
      <c r="L37" s="693"/>
      <c r="M37" s="694"/>
      <c r="N37" s="157"/>
      <c r="O37" s="708" t="s">
        <v>71</v>
      </c>
      <c r="P37" s="709"/>
      <c r="Q37" s="153"/>
      <c r="R37" s="708" t="s">
        <v>72</v>
      </c>
      <c r="S37" s="717"/>
      <c r="T37" s="180"/>
      <c r="W37" s="698" t="s">
        <v>113</v>
      </c>
      <c r="X37" s="699"/>
      <c r="Y37" s="699"/>
      <c r="Z37" s="699"/>
      <c r="AA37" s="699"/>
      <c r="AB37" s="699"/>
      <c r="AC37" s="699"/>
      <c r="AD37" s="699"/>
      <c r="AE37" s="699"/>
      <c r="AF37" s="699"/>
      <c r="AG37" s="699"/>
      <c r="AH37" s="720"/>
      <c r="AI37" s="480"/>
      <c r="AJ37" s="480"/>
    </row>
    <row r="38" spans="2:36" ht="16.5" customHeight="1">
      <c r="B38" s="179"/>
      <c r="C38" s="473"/>
      <c r="D38" s="178"/>
      <c r="E38" s="722" t="s">
        <v>73</v>
      </c>
      <c r="F38" s="713"/>
      <c r="G38" s="713"/>
      <c r="H38" s="713"/>
      <c r="I38" s="713"/>
      <c r="J38" s="713"/>
      <c r="K38" s="713"/>
      <c r="L38" s="713"/>
      <c r="M38" s="723"/>
      <c r="N38" s="157"/>
      <c r="O38" s="710"/>
      <c r="P38" s="711"/>
      <c r="Q38" s="153"/>
      <c r="R38" s="718"/>
      <c r="S38" s="719"/>
      <c r="T38" s="180"/>
      <c r="W38" s="701"/>
      <c r="X38" s="703"/>
      <c r="Y38" s="703"/>
      <c r="Z38" s="703"/>
      <c r="AA38" s="703"/>
      <c r="AB38" s="703"/>
      <c r="AC38" s="703"/>
      <c r="AD38" s="703"/>
      <c r="AE38" s="703"/>
      <c r="AF38" s="703"/>
      <c r="AG38" s="703"/>
      <c r="AH38" s="721"/>
      <c r="AI38" s="181"/>
      <c r="AJ38" s="181"/>
    </row>
    <row r="39" spans="2:36" ht="16.5" customHeight="1">
      <c r="B39" s="179"/>
      <c r="C39" s="550">
        <f t="array" ref="C39">MMULT(TRANSPOSE(各種係数!I8:I52),'１次効果'!AD8:AD52+'１次効果'!AJ8:AJ52)</f>
        <v>47.154416608756442</v>
      </c>
      <c r="D39" s="565"/>
      <c r="E39" s="566">
        <f t="array" ref="E39">MMULT(TRANSPOSE(各種係数!J8:J52),'１次効果'!AD8:AD52+'１次効果'!AJ8:AJ52)</f>
        <v>18.802817351310569</v>
      </c>
      <c r="F39" s="546"/>
      <c r="G39" s="546"/>
      <c r="H39" s="546"/>
      <c r="I39" s="546"/>
      <c r="J39" s="546"/>
      <c r="K39" s="546"/>
      <c r="L39" s="546"/>
      <c r="M39" s="547"/>
      <c r="N39" s="157"/>
      <c r="O39" s="556">
        <f t="array" ref="O39">MMULT(TRANSPOSE(各種係数!G8:G52),'１次効果'!$AD8:$AD52+'１次効果'!AJ8:AJ52)*入力シート!L25</f>
        <v>456.89229668317319</v>
      </c>
      <c r="P39" s="547"/>
      <c r="Q39" s="153"/>
      <c r="R39" s="556">
        <f t="array" ref="R39">MMULT(TRANSPOSE(各種係数!H8:H52),'１次効果'!$AD8:$AD52+'１次効果'!AJ8:AJ52)*入力シート!L25</f>
        <v>429.78870764768999</v>
      </c>
      <c r="S39" s="547"/>
      <c r="T39" s="180"/>
      <c r="W39" s="550">
        <f>各種係数!K53*W33</f>
        <v>49.118609570196313</v>
      </c>
      <c r="X39" s="560"/>
      <c r="Y39" s="560"/>
      <c r="Z39" s="560"/>
      <c r="AA39" s="560"/>
      <c r="AB39" s="560"/>
      <c r="AC39" s="560"/>
      <c r="AD39" s="560"/>
      <c r="AE39" s="560"/>
      <c r="AF39" s="560"/>
      <c r="AG39" s="560"/>
      <c r="AH39" s="561"/>
    </row>
    <row r="40" spans="2:36" ht="16.5" customHeight="1" thickBot="1">
      <c r="B40" s="190"/>
      <c r="C40" s="191"/>
      <c r="D40" s="191"/>
      <c r="E40" s="191"/>
      <c r="F40" s="191"/>
      <c r="G40" s="191"/>
      <c r="H40" s="191"/>
      <c r="I40" s="191"/>
      <c r="J40" s="191"/>
      <c r="K40" s="191"/>
      <c r="L40" s="191"/>
      <c r="M40" s="191"/>
      <c r="N40" s="191"/>
      <c r="O40" s="191"/>
      <c r="P40" s="192"/>
      <c r="Q40" s="192"/>
      <c r="R40" s="192"/>
      <c r="S40" s="192"/>
      <c r="T40" s="193"/>
    </row>
    <row r="41" spans="2:36" ht="16.5" customHeight="1" thickBot="1">
      <c r="C41" s="154"/>
      <c r="D41" s="153"/>
      <c r="E41" s="153"/>
      <c r="F41" s="153"/>
      <c r="G41" s="153"/>
      <c r="H41" s="153"/>
      <c r="I41" s="97"/>
      <c r="J41" s="97"/>
      <c r="Z41" s="171"/>
      <c r="AA41" s="172" t="s">
        <v>114</v>
      </c>
    </row>
    <row r="42" spans="2:36" ht="16.5" customHeight="1">
      <c r="B42" s="194" t="s">
        <v>74</v>
      </c>
      <c r="C42" s="195"/>
      <c r="D42" s="195"/>
      <c r="E42" s="195"/>
      <c r="F42" s="195"/>
      <c r="G42" s="196"/>
      <c r="H42" s="196"/>
      <c r="I42" s="196"/>
      <c r="J42" s="196"/>
      <c r="K42" s="197"/>
      <c r="L42" s="197"/>
      <c r="M42" s="197"/>
      <c r="N42" s="197"/>
      <c r="O42" s="197"/>
      <c r="P42" s="197"/>
      <c r="Q42" s="197"/>
      <c r="R42" s="198"/>
      <c r="AI42" s="178"/>
      <c r="AJ42" s="178"/>
    </row>
    <row r="43" spans="2:36" ht="16.5" customHeight="1">
      <c r="B43" s="199"/>
      <c r="C43" s="692" t="s">
        <v>75</v>
      </c>
      <c r="D43" s="693"/>
      <c r="E43" s="693"/>
      <c r="F43" s="693"/>
      <c r="G43" s="693"/>
      <c r="H43" s="693"/>
      <c r="I43" s="693"/>
      <c r="J43" s="693"/>
      <c r="K43" s="693"/>
      <c r="L43" s="693"/>
      <c r="M43" s="693"/>
      <c r="N43" s="693"/>
      <c r="O43" s="693"/>
      <c r="P43" s="693"/>
      <c r="Q43" s="694"/>
      <c r="R43" s="200"/>
      <c r="S43" s="480"/>
      <c r="T43" s="480"/>
      <c r="U43" s="480"/>
      <c r="V43" s="481"/>
      <c r="W43" s="698" t="s">
        <v>115</v>
      </c>
      <c r="X43" s="699"/>
      <c r="Y43" s="699"/>
      <c r="Z43" s="699"/>
      <c r="AA43" s="699"/>
      <c r="AB43" s="699"/>
      <c r="AC43" s="699"/>
      <c r="AD43" s="699"/>
      <c r="AE43" s="699"/>
      <c r="AF43" s="699"/>
      <c r="AG43" s="700"/>
      <c r="AH43" s="705" t="s">
        <v>60</v>
      </c>
      <c r="AI43" s="178"/>
      <c r="AJ43" s="178"/>
    </row>
    <row r="44" spans="2:36" ht="16.5" customHeight="1">
      <c r="B44" s="199"/>
      <c r="C44" s="695"/>
      <c r="D44" s="696"/>
      <c r="E44" s="696"/>
      <c r="F44" s="696"/>
      <c r="G44" s="696"/>
      <c r="H44" s="696"/>
      <c r="I44" s="696"/>
      <c r="J44" s="696"/>
      <c r="K44" s="696"/>
      <c r="L44" s="696"/>
      <c r="M44" s="696"/>
      <c r="N44" s="696"/>
      <c r="O44" s="696"/>
      <c r="P44" s="696"/>
      <c r="Q44" s="697"/>
      <c r="R44" s="200"/>
      <c r="S44" s="201" t="s">
        <v>76</v>
      </c>
      <c r="U44" s="480"/>
      <c r="V44" s="480"/>
      <c r="W44" s="701"/>
      <c r="X44" s="702"/>
      <c r="Y44" s="702"/>
      <c r="Z44" s="702"/>
      <c r="AA44" s="702"/>
      <c r="AB44" s="702"/>
      <c r="AC44" s="702"/>
      <c r="AD44" s="702"/>
      <c r="AE44" s="702"/>
      <c r="AF44" s="703"/>
      <c r="AG44" s="704"/>
      <c r="AH44" s="706"/>
      <c r="AI44" s="181"/>
      <c r="AJ44" s="181"/>
    </row>
    <row r="45" spans="2:36" ht="16.5" customHeight="1">
      <c r="B45" s="199"/>
      <c r="C45" s="550">
        <f>'２次効果'!V53</f>
        <v>46.349237950476976</v>
      </c>
      <c r="D45" s="557"/>
      <c r="E45" s="557"/>
      <c r="F45" s="557"/>
      <c r="G45" s="557"/>
      <c r="H45" s="557"/>
      <c r="I45" s="557"/>
      <c r="J45" s="557"/>
      <c r="K45" s="557"/>
      <c r="L45" s="557"/>
      <c r="M45" s="557"/>
      <c r="N45" s="557"/>
      <c r="O45" s="557"/>
      <c r="P45" s="557"/>
      <c r="Q45" s="559"/>
      <c r="R45" s="202"/>
      <c r="S45" s="203" t="s">
        <v>77</v>
      </c>
      <c r="U45" s="157"/>
      <c r="W45" s="550">
        <f>'２次効果'!T53</f>
        <v>36.140819211982723</v>
      </c>
      <c r="X45" s="557"/>
      <c r="Y45" s="557"/>
      <c r="Z45" s="557"/>
      <c r="AA45" s="557"/>
      <c r="AB45" s="557"/>
      <c r="AC45" s="557"/>
      <c r="AD45" s="557"/>
      <c r="AE45" s="557"/>
      <c r="AF45" s="557"/>
      <c r="AG45" s="558"/>
      <c r="AH45" s="707"/>
    </row>
    <row r="46" spans="2:36" ht="16.5" customHeight="1" thickBot="1">
      <c r="B46" s="199"/>
      <c r="C46" s="184"/>
      <c r="D46" s="184"/>
      <c r="E46" s="185" t="s">
        <v>109</v>
      </c>
      <c r="F46" s="186"/>
      <c r="G46" s="184"/>
      <c r="H46" s="184"/>
      <c r="I46" s="185" t="s">
        <v>116</v>
      </c>
      <c r="J46" s="184"/>
      <c r="K46" s="184"/>
      <c r="L46" s="184"/>
      <c r="M46" s="184"/>
      <c r="N46" s="184"/>
      <c r="O46" s="184"/>
      <c r="P46" s="184"/>
      <c r="Q46" s="157"/>
      <c r="R46" s="204"/>
    </row>
    <row r="47" spans="2:36" ht="16.5" customHeight="1">
      <c r="B47" s="199"/>
      <c r="C47" s="127"/>
      <c r="D47" s="127"/>
      <c r="E47" s="188" t="s">
        <v>68</v>
      </c>
      <c r="F47" s="127"/>
      <c r="G47" s="127"/>
      <c r="H47" s="127"/>
      <c r="I47" s="160" t="s">
        <v>78</v>
      </c>
      <c r="J47" s="128"/>
      <c r="K47" s="127"/>
      <c r="L47" s="127"/>
      <c r="M47" s="188" t="s">
        <v>117</v>
      </c>
      <c r="N47" s="160"/>
      <c r="O47" s="205" t="s">
        <v>118</v>
      </c>
      <c r="Q47" s="157"/>
      <c r="R47" s="204"/>
      <c r="V47" s="206" t="s">
        <v>79</v>
      </c>
      <c r="W47" s="207"/>
      <c r="X47" s="207"/>
      <c r="Y47" s="207"/>
      <c r="Z47" s="207"/>
      <c r="AA47" s="208"/>
      <c r="AB47" s="209"/>
      <c r="AC47" s="208"/>
      <c r="AD47" s="208"/>
      <c r="AE47" s="208"/>
      <c r="AF47" s="208"/>
      <c r="AG47" s="208"/>
      <c r="AH47" s="210"/>
    </row>
    <row r="48" spans="2:36" ht="16.5" customHeight="1">
      <c r="B48" s="199"/>
      <c r="C48" s="153"/>
      <c r="D48" s="153"/>
      <c r="E48" s="127"/>
      <c r="F48" s="127"/>
      <c r="G48" s="127"/>
      <c r="H48" s="127"/>
      <c r="I48" s="127"/>
      <c r="J48" s="127"/>
      <c r="K48" s="127"/>
      <c r="L48" s="127"/>
      <c r="M48" s="160"/>
      <c r="N48" s="160"/>
      <c r="O48" s="160"/>
      <c r="P48" s="160"/>
      <c r="Q48" s="157"/>
      <c r="R48" s="204"/>
      <c r="V48" s="211"/>
      <c r="W48" s="212"/>
      <c r="X48" s="212"/>
      <c r="Y48" s="212"/>
      <c r="Z48" s="212"/>
      <c r="AA48" s="213"/>
      <c r="AB48" s="213"/>
      <c r="AC48" s="212"/>
      <c r="AD48" s="212"/>
      <c r="AE48" s="212"/>
      <c r="AF48" s="212"/>
      <c r="AG48" s="212"/>
      <c r="AH48" s="214"/>
      <c r="AI48" s="215"/>
      <c r="AJ48" s="215"/>
    </row>
    <row r="49" spans="2:36" ht="16.5" customHeight="1">
      <c r="B49" s="199"/>
      <c r="C49" s="715" t="s">
        <v>80</v>
      </c>
      <c r="D49" s="693"/>
      <c r="E49" s="693"/>
      <c r="F49" s="693"/>
      <c r="G49" s="693"/>
      <c r="H49" s="693"/>
      <c r="I49" s="693"/>
      <c r="J49" s="693"/>
      <c r="K49" s="716"/>
      <c r="L49" s="153"/>
      <c r="M49" s="708" t="s">
        <v>81</v>
      </c>
      <c r="N49" s="709"/>
      <c r="O49" s="153"/>
      <c r="P49" s="708" t="s">
        <v>82</v>
      </c>
      <c r="Q49" s="717"/>
      <c r="R49" s="202"/>
      <c r="V49" s="211"/>
      <c r="W49" s="212"/>
      <c r="X49" s="708" t="s">
        <v>36</v>
      </c>
      <c r="Y49" s="709"/>
      <c r="Z49" s="708" t="s">
        <v>37</v>
      </c>
      <c r="AA49" s="709"/>
      <c r="AB49" s="708" t="s">
        <v>38</v>
      </c>
      <c r="AC49" s="709"/>
      <c r="AD49" s="708" t="s">
        <v>83</v>
      </c>
      <c r="AE49" s="709"/>
      <c r="AF49" s="708" t="s">
        <v>84</v>
      </c>
      <c r="AG49" s="709"/>
      <c r="AH49" s="214"/>
      <c r="AI49" s="215"/>
      <c r="AJ49" s="215"/>
    </row>
    <row r="50" spans="2:36" ht="16.5" customHeight="1">
      <c r="B50" s="199"/>
      <c r="C50" s="141"/>
      <c r="D50" s="480"/>
      <c r="E50" s="712" t="s">
        <v>85</v>
      </c>
      <c r="F50" s="713"/>
      <c r="G50" s="713"/>
      <c r="H50" s="713"/>
      <c r="I50" s="713"/>
      <c r="J50" s="713"/>
      <c r="K50" s="714"/>
      <c r="L50" s="153"/>
      <c r="M50" s="710"/>
      <c r="N50" s="711"/>
      <c r="O50" s="153"/>
      <c r="P50" s="718"/>
      <c r="Q50" s="719"/>
      <c r="R50" s="202"/>
      <c r="V50" s="211"/>
      <c r="W50" s="212"/>
      <c r="X50" s="710"/>
      <c r="Y50" s="711"/>
      <c r="Z50" s="710"/>
      <c r="AA50" s="711"/>
      <c r="AB50" s="710"/>
      <c r="AC50" s="711"/>
      <c r="AD50" s="710"/>
      <c r="AE50" s="711"/>
      <c r="AF50" s="710"/>
      <c r="AG50" s="711"/>
      <c r="AH50" s="214"/>
      <c r="AI50" s="215"/>
      <c r="AJ50" s="215"/>
    </row>
    <row r="51" spans="2:36" ht="15.95" customHeight="1">
      <c r="B51" s="199"/>
      <c r="C51" s="550">
        <f t="array" ref="C51">MMULT(TRANSPOSE(各種係数!I8:I52),'２次効果'!V8:V52)</f>
        <v>31.261005621978804</v>
      </c>
      <c r="D51" s="565"/>
      <c r="E51" s="566">
        <f t="array" ref="E51">MMULT(TRANSPOSE(各種係数!J8:J52),'２次効果'!V8:V52)</f>
        <v>10.972208476080079</v>
      </c>
      <c r="F51" s="546"/>
      <c r="G51" s="546"/>
      <c r="H51" s="546"/>
      <c r="I51" s="546"/>
      <c r="J51" s="546"/>
      <c r="K51" s="547"/>
      <c r="L51" s="153"/>
      <c r="M51" s="556">
        <f t="array" ref="M51">MMULT(TRANSPOSE(各種係数!G8:G52),'２次効果'!V8:V52)*入力シート!L25</f>
        <v>340.87826996519595</v>
      </c>
      <c r="N51" s="567"/>
      <c r="O51" s="153"/>
      <c r="P51" s="556">
        <f t="array" ref="P51">MMULT(TRANSPOSE(各種係数!H8:H52),'２次効果'!V8:V52)*入力シート!L25</f>
        <v>305.60723396150331</v>
      </c>
      <c r="Q51" s="547"/>
      <c r="R51" s="202"/>
      <c r="S51" s="216"/>
      <c r="V51" s="211"/>
      <c r="W51" s="212"/>
      <c r="X51" s="545">
        <f>C14+AD14+C32+N32+C45</f>
        <v>383.60477617589595</v>
      </c>
      <c r="Y51" s="568"/>
      <c r="Z51" s="545">
        <f>N21+C39+C51</f>
        <v>195.614588785584</v>
      </c>
      <c r="AA51" s="568"/>
      <c r="AB51" s="545">
        <f>P21+E39+E51</f>
        <v>97.506221552029075</v>
      </c>
      <c r="AC51" s="568"/>
      <c r="AD51" s="556">
        <f>AC21+O39+M51</f>
        <v>2251.9154494342579</v>
      </c>
      <c r="AE51" s="569"/>
      <c r="AF51" s="556">
        <f>AF21+R39+P51</f>
        <v>2052.3191311789674</v>
      </c>
      <c r="AG51" s="569"/>
      <c r="AH51" s="214"/>
    </row>
    <row r="52" spans="2:36" ht="15.95" customHeight="1" thickBot="1">
      <c r="B52" s="217"/>
      <c r="C52" s="218"/>
      <c r="D52" s="218"/>
      <c r="E52" s="218"/>
      <c r="F52" s="218"/>
      <c r="G52" s="218"/>
      <c r="H52" s="218"/>
      <c r="I52" s="218"/>
      <c r="J52" s="218"/>
      <c r="K52" s="218"/>
      <c r="L52" s="218"/>
      <c r="M52" s="218"/>
      <c r="N52" s="218"/>
      <c r="O52" s="219"/>
      <c r="P52" s="219"/>
      <c r="Q52" s="219"/>
      <c r="R52" s="220"/>
      <c r="V52" s="221"/>
      <c r="W52" s="222"/>
      <c r="X52" s="222"/>
      <c r="Y52" s="222"/>
      <c r="Z52" s="222"/>
      <c r="AA52" s="222"/>
      <c r="AB52" s="222"/>
      <c r="AC52" s="222"/>
      <c r="AD52" s="222"/>
      <c r="AE52" s="222"/>
      <c r="AF52" s="222"/>
      <c r="AG52" s="222"/>
      <c r="AH52" s="223"/>
    </row>
    <row r="53" spans="2:36" ht="29.25" customHeight="1"/>
    <row r="54" spans="2:36" ht="13.5">
      <c r="B54" s="687" t="s">
        <v>86</v>
      </c>
      <c r="C54" s="678"/>
      <c r="D54" s="688" t="s">
        <v>87</v>
      </c>
      <c r="E54" s="689"/>
      <c r="F54" s="689"/>
      <c r="G54" s="689"/>
      <c r="H54" s="689"/>
      <c r="I54" s="689"/>
      <c r="J54" s="689"/>
      <c r="K54" s="689"/>
      <c r="L54" s="689"/>
      <c r="M54" s="689"/>
      <c r="N54" s="689"/>
      <c r="O54" s="689"/>
      <c r="P54" s="690"/>
      <c r="Q54" s="691" t="s">
        <v>88</v>
      </c>
      <c r="R54" s="689"/>
      <c r="S54" s="689"/>
      <c r="T54" s="689"/>
      <c r="U54" s="689"/>
      <c r="V54" s="689"/>
      <c r="W54" s="689"/>
      <c r="X54" s="689"/>
      <c r="Y54" s="689"/>
      <c r="Z54" s="689"/>
      <c r="AA54" s="689"/>
      <c r="AB54" s="689"/>
      <c r="AC54" s="689"/>
      <c r="AD54" s="689"/>
      <c r="AE54" s="690"/>
      <c r="AF54" s="687" t="s">
        <v>89</v>
      </c>
      <c r="AG54" s="678"/>
      <c r="AH54" s="678"/>
    </row>
    <row r="55" spans="2:36" ht="99.75" customHeight="1">
      <c r="B55" s="677" t="s">
        <v>90</v>
      </c>
      <c r="C55" s="678"/>
      <c r="D55" s="679" t="s">
        <v>119</v>
      </c>
      <c r="E55" s="680"/>
      <c r="F55" s="680"/>
      <c r="G55" s="680"/>
      <c r="H55" s="680"/>
      <c r="I55" s="680"/>
      <c r="J55" s="680"/>
      <c r="K55" s="680"/>
      <c r="L55" s="680"/>
      <c r="M55" s="680"/>
      <c r="N55" s="680"/>
      <c r="O55" s="680"/>
      <c r="P55" s="681"/>
      <c r="Q55" s="682" t="s">
        <v>120</v>
      </c>
      <c r="R55" s="680"/>
      <c r="S55" s="680"/>
      <c r="T55" s="680"/>
      <c r="U55" s="680"/>
      <c r="V55" s="680"/>
      <c r="W55" s="680"/>
      <c r="X55" s="680"/>
      <c r="Y55" s="680"/>
      <c r="Z55" s="680"/>
      <c r="AA55" s="680"/>
      <c r="AB55" s="680"/>
      <c r="AC55" s="680"/>
      <c r="AD55" s="680"/>
      <c r="AE55" s="681"/>
      <c r="AF55" s="683" t="s">
        <v>45</v>
      </c>
      <c r="AG55" s="684"/>
      <c r="AH55" s="685"/>
    </row>
    <row r="56" spans="2:36" ht="28.5" customHeight="1">
      <c r="B56" s="686" t="s">
        <v>91</v>
      </c>
      <c r="C56" s="681"/>
      <c r="D56" s="679" t="s">
        <v>121</v>
      </c>
      <c r="E56" s="680"/>
      <c r="F56" s="680"/>
      <c r="G56" s="680"/>
      <c r="H56" s="680"/>
      <c r="I56" s="680"/>
      <c r="J56" s="680"/>
      <c r="K56" s="680"/>
      <c r="L56" s="680"/>
      <c r="M56" s="680"/>
      <c r="N56" s="680"/>
      <c r="O56" s="680"/>
      <c r="P56" s="681"/>
      <c r="Q56" s="682" t="s">
        <v>122</v>
      </c>
      <c r="R56" s="680"/>
      <c r="S56" s="680"/>
      <c r="T56" s="680"/>
      <c r="U56" s="680"/>
      <c r="V56" s="680"/>
      <c r="W56" s="680"/>
      <c r="X56" s="680"/>
      <c r="Y56" s="680"/>
      <c r="Z56" s="680"/>
      <c r="AA56" s="680"/>
      <c r="AB56" s="680"/>
      <c r="AC56" s="680"/>
      <c r="AD56" s="680"/>
      <c r="AE56" s="681"/>
      <c r="AF56" s="683" t="s">
        <v>123</v>
      </c>
      <c r="AG56" s="684"/>
      <c r="AH56" s="685"/>
    </row>
    <row r="57" spans="2:36" ht="105.75" customHeight="1">
      <c r="B57" s="686" t="s">
        <v>92</v>
      </c>
      <c r="C57" s="681"/>
      <c r="D57" s="679" t="s">
        <v>124</v>
      </c>
      <c r="E57" s="680"/>
      <c r="F57" s="680"/>
      <c r="G57" s="680"/>
      <c r="H57" s="680"/>
      <c r="I57" s="680"/>
      <c r="J57" s="680"/>
      <c r="K57" s="680"/>
      <c r="L57" s="680"/>
      <c r="M57" s="680"/>
      <c r="N57" s="680"/>
      <c r="O57" s="680"/>
      <c r="P57" s="681"/>
      <c r="Q57" s="682" t="s">
        <v>125</v>
      </c>
      <c r="R57" s="680"/>
      <c r="S57" s="680"/>
      <c r="T57" s="680"/>
      <c r="U57" s="680"/>
      <c r="V57" s="680"/>
      <c r="W57" s="680"/>
      <c r="X57" s="680"/>
      <c r="Y57" s="680"/>
      <c r="Z57" s="680"/>
      <c r="AA57" s="680"/>
      <c r="AB57" s="680"/>
      <c r="AC57" s="680"/>
      <c r="AD57" s="680"/>
      <c r="AE57" s="681"/>
      <c r="AF57" s="683" t="s">
        <v>126</v>
      </c>
      <c r="AG57" s="684"/>
      <c r="AH57" s="685"/>
    </row>
    <row r="58" spans="2:36" ht="167.25" customHeight="1">
      <c r="B58" s="686" t="s">
        <v>93</v>
      </c>
      <c r="C58" s="681"/>
      <c r="D58" s="679" t="s">
        <v>127</v>
      </c>
      <c r="E58" s="680"/>
      <c r="F58" s="680"/>
      <c r="G58" s="680"/>
      <c r="H58" s="680"/>
      <c r="I58" s="680"/>
      <c r="J58" s="680"/>
      <c r="K58" s="680"/>
      <c r="L58" s="680"/>
      <c r="M58" s="680"/>
      <c r="N58" s="680"/>
      <c r="O58" s="680"/>
      <c r="P58" s="681"/>
      <c r="Q58" s="682" t="s">
        <v>128</v>
      </c>
      <c r="R58" s="680"/>
      <c r="S58" s="680"/>
      <c r="T58" s="680"/>
      <c r="U58" s="680"/>
      <c r="V58" s="680"/>
      <c r="W58" s="680"/>
      <c r="X58" s="680"/>
      <c r="Y58" s="680"/>
      <c r="Z58" s="680"/>
      <c r="AA58" s="680"/>
      <c r="AB58" s="680"/>
      <c r="AC58" s="680"/>
      <c r="AD58" s="680"/>
      <c r="AE58" s="681"/>
      <c r="AF58" s="683" t="s">
        <v>129</v>
      </c>
      <c r="AG58" s="684"/>
      <c r="AH58" s="685"/>
    </row>
    <row r="59" spans="2:36" ht="158.25" customHeight="1">
      <c r="B59" s="677" t="s">
        <v>94</v>
      </c>
      <c r="C59" s="678"/>
      <c r="D59" s="679" t="s">
        <v>130</v>
      </c>
      <c r="E59" s="680"/>
      <c r="F59" s="680"/>
      <c r="G59" s="680"/>
      <c r="H59" s="680"/>
      <c r="I59" s="680"/>
      <c r="J59" s="680"/>
      <c r="K59" s="680"/>
      <c r="L59" s="680"/>
      <c r="M59" s="680"/>
      <c r="N59" s="680"/>
      <c r="O59" s="680"/>
      <c r="P59" s="681"/>
      <c r="Q59" s="682" t="s">
        <v>131</v>
      </c>
      <c r="R59" s="680"/>
      <c r="S59" s="680"/>
      <c r="T59" s="680"/>
      <c r="U59" s="680"/>
      <c r="V59" s="680"/>
      <c r="W59" s="680"/>
      <c r="X59" s="680"/>
      <c r="Y59" s="680"/>
      <c r="Z59" s="680"/>
      <c r="AA59" s="680"/>
      <c r="AB59" s="680"/>
      <c r="AC59" s="680"/>
      <c r="AD59" s="680"/>
      <c r="AE59" s="681"/>
      <c r="AF59" s="683" t="s">
        <v>132</v>
      </c>
      <c r="AG59" s="684"/>
      <c r="AH59" s="685"/>
    </row>
    <row r="60" spans="2:36" ht="45.95" customHeight="1">
      <c r="B60" s="677" t="s">
        <v>133</v>
      </c>
      <c r="C60" s="678"/>
      <c r="D60" s="679" t="s">
        <v>134</v>
      </c>
      <c r="E60" s="680"/>
      <c r="F60" s="680"/>
      <c r="G60" s="680"/>
      <c r="H60" s="680"/>
      <c r="I60" s="680"/>
      <c r="J60" s="680"/>
      <c r="K60" s="680"/>
      <c r="L60" s="680"/>
      <c r="M60" s="680"/>
      <c r="N60" s="680"/>
      <c r="O60" s="680"/>
      <c r="P60" s="681"/>
      <c r="Q60" s="682" t="s">
        <v>95</v>
      </c>
      <c r="R60" s="680"/>
      <c r="S60" s="680"/>
      <c r="T60" s="680"/>
      <c r="U60" s="680"/>
      <c r="V60" s="680"/>
      <c r="W60" s="680"/>
      <c r="X60" s="680"/>
      <c r="Y60" s="680"/>
      <c r="Z60" s="680"/>
      <c r="AA60" s="680"/>
      <c r="AB60" s="680"/>
      <c r="AC60" s="680"/>
      <c r="AD60" s="680"/>
      <c r="AE60" s="681"/>
      <c r="AF60" s="683" t="s">
        <v>96</v>
      </c>
      <c r="AG60" s="684"/>
      <c r="AH60" s="685"/>
    </row>
    <row r="61" spans="2:36" ht="15.95" customHeight="1"/>
    <row r="62" spans="2:36" ht="15.95" customHeight="1"/>
    <row r="63" spans="2:36" ht="15.95" customHeight="1"/>
  </sheetData>
  <mergeCells count="71">
    <mergeCell ref="B1:L1"/>
    <mergeCell ref="C6:J6"/>
    <mergeCell ref="N6:R6"/>
    <mergeCell ref="T6:Z6"/>
    <mergeCell ref="AD6:AG6"/>
    <mergeCell ref="D10:H10"/>
    <mergeCell ref="I12:J12"/>
    <mergeCell ref="Y12:Z12"/>
    <mergeCell ref="AD12:AE12"/>
    <mergeCell ref="AF12:AG12"/>
    <mergeCell ref="AD13:AG13"/>
    <mergeCell ref="C25:Q25"/>
    <mergeCell ref="R25:R26"/>
    <mergeCell ref="V25:AH26"/>
    <mergeCell ref="C33:L33"/>
    <mergeCell ref="N33:S33"/>
    <mergeCell ref="L28:P29"/>
    <mergeCell ref="C31:L31"/>
    <mergeCell ref="N31:S31"/>
    <mergeCell ref="W31:AH32"/>
    <mergeCell ref="C19:K20"/>
    <mergeCell ref="N19:AA19"/>
    <mergeCell ref="AC19:AD20"/>
    <mergeCell ref="AF19:AG20"/>
    <mergeCell ref="N20:O20"/>
    <mergeCell ref="P20:AA20"/>
    <mergeCell ref="C37:M37"/>
    <mergeCell ref="O37:P38"/>
    <mergeCell ref="R37:S38"/>
    <mergeCell ref="W37:AH38"/>
    <mergeCell ref="E38:M38"/>
    <mergeCell ref="C43:Q44"/>
    <mergeCell ref="W43:AG44"/>
    <mergeCell ref="AH43:AH45"/>
    <mergeCell ref="AD49:AE50"/>
    <mergeCell ref="AF49:AG50"/>
    <mergeCell ref="E50:K50"/>
    <mergeCell ref="C49:K49"/>
    <mergeCell ref="M49:N50"/>
    <mergeCell ref="P49:Q50"/>
    <mergeCell ref="X49:Y50"/>
    <mergeCell ref="Z49:AA50"/>
    <mergeCell ref="AB49:AC50"/>
    <mergeCell ref="B54:C54"/>
    <mergeCell ref="D54:P54"/>
    <mergeCell ref="Q54:AE54"/>
    <mergeCell ref="AF54:AH54"/>
    <mergeCell ref="B59:C59"/>
    <mergeCell ref="D59:P59"/>
    <mergeCell ref="Q59:AE59"/>
    <mergeCell ref="AF59:AH59"/>
    <mergeCell ref="B55:C55"/>
    <mergeCell ref="D55:P55"/>
    <mergeCell ref="Q55:AE55"/>
    <mergeCell ref="AF55:AH55"/>
    <mergeCell ref="B56:C56"/>
    <mergeCell ref="D56:P56"/>
    <mergeCell ref="Q56:AE56"/>
    <mergeCell ref="AF56:AH56"/>
    <mergeCell ref="B60:C60"/>
    <mergeCell ref="D60:P60"/>
    <mergeCell ref="Q60:AE60"/>
    <mergeCell ref="AF60:AH60"/>
    <mergeCell ref="B57:C57"/>
    <mergeCell ref="D57:P57"/>
    <mergeCell ref="Q57:AE57"/>
    <mergeCell ref="AF57:AH57"/>
    <mergeCell ref="B58:C58"/>
    <mergeCell ref="D58:P58"/>
    <mergeCell ref="Q58:AE58"/>
    <mergeCell ref="AF58:AH58"/>
  </mergeCells>
  <phoneticPr fontId="3"/>
  <pageMargins left="0.7" right="0.7" top="0.75" bottom="0.75" header="0.3" footer="0.3"/>
  <pageSetup paperSize="9" scale="48"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55"/>
  <sheetViews>
    <sheetView showGridLines="0" zoomScale="85" zoomScaleNormal="85" workbookViewId="0">
      <pane xSplit="2" ySplit="7" topLeftCell="C8" activePane="bottomRight" state="frozen"/>
      <selection pane="topRight" activeCell="C1" sqref="C1"/>
      <selection pane="bottomLeft" activeCell="A8" sqref="A8"/>
      <selection pane="bottomRight"/>
    </sheetView>
  </sheetViews>
  <sheetFormatPr defaultRowHeight="13.5"/>
  <cols>
    <col min="1" max="1" width="4.625" style="288" customWidth="1"/>
    <col min="2" max="2" width="25.625" style="288" customWidth="1"/>
    <col min="3" max="3" width="2.625" style="288" customWidth="1"/>
    <col min="4" max="4" width="11.125" style="288" customWidth="1"/>
    <col min="5" max="5" width="2.625" style="288" customWidth="1"/>
    <col min="6" max="6" width="12.5" style="288" customWidth="1"/>
    <col min="7" max="7" width="2.625" style="288" customWidth="1"/>
    <col min="8" max="8" width="12.875" style="288" customWidth="1"/>
    <col min="9" max="9" width="2.625" style="288" customWidth="1"/>
    <col min="10" max="10" width="11.125" style="288" customWidth="1"/>
    <col min="11" max="11" width="2.625" style="288" customWidth="1"/>
    <col min="12" max="12" width="11.125" style="288" customWidth="1"/>
    <col min="13" max="13" width="3.625" style="288" customWidth="1"/>
    <col min="14" max="14" width="11.125" style="288" customWidth="1"/>
    <col min="15" max="15" width="2.625" style="288" customWidth="1"/>
    <col min="16" max="16" width="11.125" style="288" customWidth="1"/>
    <col min="17" max="17" width="2.625" style="288" customWidth="1"/>
    <col min="18" max="18" width="11.125" style="288" customWidth="1"/>
    <col min="19" max="19" width="2.625" style="288" customWidth="1"/>
    <col min="20" max="20" width="11.125" style="288" customWidth="1"/>
    <col min="21" max="21" width="2.625" style="288" customWidth="1"/>
    <col min="22" max="22" width="11.125" style="288" customWidth="1"/>
    <col min="23" max="23" width="2.625" style="288" customWidth="1"/>
    <col min="24" max="24" width="11.125" style="288" customWidth="1"/>
    <col min="25" max="25" width="3.125" style="288" customWidth="1"/>
    <col min="26" max="26" width="11.125" style="288" customWidth="1"/>
    <col min="27" max="27" width="2.625" style="288" customWidth="1"/>
    <col min="28" max="28" width="11.125" style="288" customWidth="1"/>
    <col min="29" max="29" width="2.625" style="288" customWidth="1"/>
    <col min="30" max="30" width="14" style="288" customWidth="1"/>
    <col min="31" max="31" width="3.625" style="288" customWidth="1"/>
    <col min="32" max="32" width="14.125" style="288" customWidth="1"/>
    <col min="33" max="33" width="2.75" style="288" customWidth="1"/>
    <col min="34" max="34" width="14.125" style="288" customWidth="1"/>
    <col min="35" max="35" width="2.75" style="288" customWidth="1"/>
    <col min="36" max="36" width="14" style="288" customWidth="1"/>
    <col min="37" max="256" width="9" style="288"/>
    <col min="257" max="257" width="4.625" style="288" customWidth="1"/>
    <col min="258" max="258" width="25.625" style="288" customWidth="1"/>
    <col min="259" max="259" width="2.625" style="288" customWidth="1"/>
    <col min="260" max="260" width="11.125" style="288" customWidth="1"/>
    <col min="261" max="261" width="2.625" style="288" customWidth="1"/>
    <col min="262" max="262" width="11.125" style="288" customWidth="1"/>
    <col min="263" max="263" width="2.625" style="288" customWidth="1"/>
    <col min="264" max="264" width="11.125" style="288" customWidth="1"/>
    <col min="265" max="265" width="2.625" style="288" customWidth="1"/>
    <col min="266" max="266" width="11.125" style="288" customWidth="1"/>
    <col min="267" max="267" width="2.625" style="288" customWidth="1"/>
    <col min="268" max="268" width="11.125" style="288" customWidth="1"/>
    <col min="269" max="269" width="3.625" style="288" customWidth="1"/>
    <col min="270" max="270" width="11.125" style="288" customWidth="1"/>
    <col min="271" max="271" width="2.625" style="288" customWidth="1"/>
    <col min="272" max="272" width="11.125" style="288" customWidth="1"/>
    <col min="273" max="273" width="2.625" style="288" customWidth="1"/>
    <col min="274" max="274" width="11.125" style="288" customWidth="1"/>
    <col min="275" max="275" width="2.625" style="288" customWidth="1"/>
    <col min="276" max="276" width="11.125" style="288" customWidth="1"/>
    <col min="277" max="277" width="2.625" style="288" customWidth="1"/>
    <col min="278" max="278" width="11.125" style="288" customWidth="1"/>
    <col min="279" max="279" width="2.625" style="288" customWidth="1"/>
    <col min="280" max="280" width="11.125" style="288" customWidth="1"/>
    <col min="281" max="281" width="3.125" style="288" customWidth="1"/>
    <col min="282" max="282" width="11.125" style="288" customWidth="1"/>
    <col min="283" max="283" width="2.625" style="288" customWidth="1"/>
    <col min="284" max="284" width="11.125" style="288" customWidth="1"/>
    <col min="285" max="285" width="2.625" style="288" customWidth="1"/>
    <col min="286" max="286" width="11.25" style="288" customWidth="1"/>
    <col min="287" max="287" width="3.625" style="288" customWidth="1"/>
    <col min="288" max="288" width="11.125" style="288" customWidth="1"/>
    <col min="289" max="289" width="2.75" style="288" customWidth="1"/>
    <col min="290" max="290" width="13" style="288" customWidth="1"/>
    <col min="291" max="291" width="2.75" style="288" customWidth="1"/>
    <col min="292" max="292" width="12" style="288" customWidth="1"/>
    <col min="293" max="512" width="9" style="288"/>
    <col min="513" max="513" width="4.625" style="288" customWidth="1"/>
    <col min="514" max="514" width="25.625" style="288" customWidth="1"/>
    <col min="515" max="515" width="2.625" style="288" customWidth="1"/>
    <col min="516" max="516" width="11.125" style="288" customWidth="1"/>
    <col min="517" max="517" width="2.625" style="288" customWidth="1"/>
    <col min="518" max="518" width="11.125" style="288" customWidth="1"/>
    <col min="519" max="519" width="2.625" style="288" customWidth="1"/>
    <col min="520" max="520" width="11.125" style="288" customWidth="1"/>
    <col min="521" max="521" width="2.625" style="288" customWidth="1"/>
    <col min="522" max="522" width="11.125" style="288" customWidth="1"/>
    <col min="523" max="523" width="2.625" style="288" customWidth="1"/>
    <col min="524" max="524" width="11.125" style="288" customWidth="1"/>
    <col min="525" max="525" width="3.625" style="288" customWidth="1"/>
    <col min="526" max="526" width="11.125" style="288" customWidth="1"/>
    <col min="527" max="527" width="2.625" style="288" customWidth="1"/>
    <col min="528" max="528" width="11.125" style="288" customWidth="1"/>
    <col min="529" max="529" width="2.625" style="288" customWidth="1"/>
    <col min="530" max="530" width="11.125" style="288" customWidth="1"/>
    <col min="531" max="531" width="2.625" style="288" customWidth="1"/>
    <col min="532" max="532" width="11.125" style="288" customWidth="1"/>
    <col min="533" max="533" width="2.625" style="288" customWidth="1"/>
    <col min="534" max="534" width="11.125" style="288" customWidth="1"/>
    <col min="535" max="535" width="2.625" style="288" customWidth="1"/>
    <col min="536" max="536" width="11.125" style="288" customWidth="1"/>
    <col min="537" max="537" width="3.125" style="288" customWidth="1"/>
    <col min="538" max="538" width="11.125" style="288" customWidth="1"/>
    <col min="539" max="539" width="2.625" style="288" customWidth="1"/>
    <col min="540" max="540" width="11.125" style="288" customWidth="1"/>
    <col min="541" max="541" width="2.625" style="288" customWidth="1"/>
    <col min="542" max="542" width="11.25" style="288" customWidth="1"/>
    <col min="543" max="543" width="3.625" style="288" customWidth="1"/>
    <col min="544" max="544" width="11.125" style="288" customWidth="1"/>
    <col min="545" max="545" width="2.75" style="288" customWidth="1"/>
    <col min="546" max="546" width="13" style="288" customWidth="1"/>
    <col min="547" max="547" width="2.75" style="288" customWidth="1"/>
    <col min="548" max="548" width="12" style="288" customWidth="1"/>
    <col min="549" max="768" width="9" style="288"/>
    <col min="769" max="769" width="4.625" style="288" customWidth="1"/>
    <col min="770" max="770" width="25.625" style="288" customWidth="1"/>
    <col min="771" max="771" width="2.625" style="288" customWidth="1"/>
    <col min="772" max="772" width="11.125" style="288" customWidth="1"/>
    <col min="773" max="773" width="2.625" style="288" customWidth="1"/>
    <col min="774" max="774" width="11.125" style="288" customWidth="1"/>
    <col min="775" max="775" width="2.625" style="288" customWidth="1"/>
    <col min="776" max="776" width="11.125" style="288" customWidth="1"/>
    <col min="777" max="777" width="2.625" style="288" customWidth="1"/>
    <col min="778" max="778" width="11.125" style="288" customWidth="1"/>
    <col min="779" max="779" width="2.625" style="288" customWidth="1"/>
    <col min="780" max="780" width="11.125" style="288" customWidth="1"/>
    <col min="781" max="781" width="3.625" style="288" customWidth="1"/>
    <col min="782" max="782" width="11.125" style="288" customWidth="1"/>
    <col min="783" max="783" width="2.625" style="288" customWidth="1"/>
    <col min="784" max="784" width="11.125" style="288" customWidth="1"/>
    <col min="785" max="785" width="2.625" style="288" customWidth="1"/>
    <col min="786" max="786" width="11.125" style="288" customWidth="1"/>
    <col min="787" max="787" width="2.625" style="288" customWidth="1"/>
    <col min="788" max="788" width="11.125" style="288" customWidth="1"/>
    <col min="789" max="789" width="2.625" style="288" customWidth="1"/>
    <col min="790" max="790" width="11.125" style="288" customWidth="1"/>
    <col min="791" max="791" width="2.625" style="288" customWidth="1"/>
    <col min="792" max="792" width="11.125" style="288" customWidth="1"/>
    <col min="793" max="793" width="3.125" style="288" customWidth="1"/>
    <col min="794" max="794" width="11.125" style="288" customWidth="1"/>
    <col min="795" max="795" width="2.625" style="288" customWidth="1"/>
    <col min="796" max="796" width="11.125" style="288" customWidth="1"/>
    <col min="797" max="797" width="2.625" style="288" customWidth="1"/>
    <col min="798" max="798" width="11.25" style="288" customWidth="1"/>
    <col min="799" max="799" width="3.625" style="288" customWidth="1"/>
    <col min="800" max="800" width="11.125" style="288" customWidth="1"/>
    <col min="801" max="801" width="2.75" style="288" customWidth="1"/>
    <col min="802" max="802" width="13" style="288" customWidth="1"/>
    <col min="803" max="803" width="2.75" style="288" customWidth="1"/>
    <col min="804" max="804" width="12" style="288" customWidth="1"/>
    <col min="805" max="1024" width="9" style="288"/>
    <col min="1025" max="1025" width="4.625" style="288" customWidth="1"/>
    <col min="1026" max="1026" width="25.625" style="288" customWidth="1"/>
    <col min="1027" max="1027" width="2.625" style="288" customWidth="1"/>
    <col min="1028" max="1028" width="11.125" style="288" customWidth="1"/>
    <col min="1029" max="1029" width="2.625" style="288" customWidth="1"/>
    <col min="1030" max="1030" width="11.125" style="288" customWidth="1"/>
    <col min="1031" max="1031" width="2.625" style="288" customWidth="1"/>
    <col min="1032" max="1032" width="11.125" style="288" customWidth="1"/>
    <col min="1033" max="1033" width="2.625" style="288" customWidth="1"/>
    <col min="1034" max="1034" width="11.125" style="288" customWidth="1"/>
    <col min="1035" max="1035" width="2.625" style="288" customWidth="1"/>
    <col min="1036" max="1036" width="11.125" style="288" customWidth="1"/>
    <col min="1037" max="1037" width="3.625" style="288" customWidth="1"/>
    <col min="1038" max="1038" width="11.125" style="288" customWidth="1"/>
    <col min="1039" max="1039" width="2.625" style="288" customWidth="1"/>
    <col min="1040" max="1040" width="11.125" style="288" customWidth="1"/>
    <col min="1041" max="1041" width="2.625" style="288" customWidth="1"/>
    <col min="1042" max="1042" width="11.125" style="288" customWidth="1"/>
    <col min="1043" max="1043" width="2.625" style="288" customWidth="1"/>
    <col min="1044" max="1044" width="11.125" style="288" customWidth="1"/>
    <col min="1045" max="1045" width="2.625" style="288" customWidth="1"/>
    <col min="1046" max="1046" width="11.125" style="288" customWidth="1"/>
    <col min="1047" max="1047" width="2.625" style="288" customWidth="1"/>
    <col min="1048" max="1048" width="11.125" style="288" customWidth="1"/>
    <col min="1049" max="1049" width="3.125" style="288" customWidth="1"/>
    <col min="1050" max="1050" width="11.125" style="288" customWidth="1"/>
    <col min="1051" max="1051" width="2.625" style="288" customWidth="1"/>
    <col min="1052" max="1052" width="11.125" style="288" customWidth="1"/>
    <col min="1053" max="1053" width="2.625" style="288" customWidth="1"/>
    <col min="1054" max="1054" width="11.25" style="288" customWidth="1"/>
    <col min="1055" max="1055" width="3.625" style="288" customWidth="1"/>
    <col min="1056" max="1056" width="11.125" style="288" customWidth="1"/>
    <col min="1057" max="1057" width="2.75" style="288" customWidth="1"/>
    <col min="1058" max="1058" width="13" style="288" customWidth="1"/>
    <col min="1059" max="1059" width="2.75" style="288" customWidth="1"/>
    <col min="1060" max="1060" width="12" style="288" customWidth="1"/>
    <col min="1061" max="1280" width="9" style="288"/>
    <col min="1281" max="1281" width="4.625" style="288" customWidth="1"/>
    <col min="1282" max="1282" width="25.625" style="288" customWidth="1"/>
    <col min="1283" max="1283" width="2.625" style="288" customWidth="1"/>
    <col min="1284" max="1284" width="11.125" style="288" customWidth="1"/>
    <col min="1285" max="1285" width="2.625" style="288" customWidth="1"/>
    <col min="1286" max="1286" width="11.125" style="288" customWidth="1"/>
    <col min="1287" max="1287" width="2.625" style="288" customWidth="1"/>
    <col min="1288" max="1288" width="11.125" style="288" customWidth="1"/>
    <col min="1289" max="1289" width="2.625" style="288" customWidth="1"/>
    <col min="1290" max="1290" width="11.125" style="288" customWidth="1"/>
    <col min="1291" max="1291" width="2.625" style="288" customWidth="1"/>
    <col min="1292" max="1292" width="11.125" style="288" customWidth="1"/>
    <col min="1293" max="1293" width="3.625" style="288" customWidth="1"/>
    <col min="1294" max="1294" width="11.125" style="288" customWidth="1"/>
    <col min="1295" max="1295" width="2.625" style="288" customWidth="1"/>
    <col min="1296" max="1296" width="11.125" style="288" customWidth="1"/>
    <col min="1297" max="1297" width="2.625" style="288" customWidth="1"/>
    <col min="1298" max="1298" width="11.125" style="288" customWidth="1"/>
    <col min="1299" max="1299" width="2.625" style="288" customWidth="1"/>
    <col min="1300" max="1300" width="11.125" style="288" customWidth="1"/>
    <col min="1301" max="1301" width="2.625" style="288" customWidth="1"/>
    <col min="1302" max="1302" width="11.125" style="288" customWidth="1"/>
    <col min="1303" max="1303" width="2.625" style="288" customWidth="1"/>
    <col min="1304" max="1304" width="11.125" style="288" customWidth="1"/>
    <col min="1305" max="1305" width="3.125" style="288" customWidth="1"/>
    <col min="1306" max="1306" width="11.125" style="288" customWidth="1"/>
    <col min="1307" max="1307" width="2.625" style="288" customWidth="1"/>
    <col min="1308" max="1308" width="11.125" style="288" customWidth="1"/>
    <col min="1309" max="1309" width="2.625" style="288" customWidth="1"/>
    <col min="1310" max="1310" width="11.25" style="288" customWidth="1"/>
    <col min="1311" max="1311" width="3.625" style="288" customWidth="1"/>
    <col min="1312" max="1312" width="11.125" style="288" customWidth="1"/>
    <col min="1313" max="1313" width="2.75" style="288" customWidth="1"/>
    <col min="1314" max="1314" width="13" style="288" customWidth="1"/>
    <col min="1315" max="1315" width="2.75" style="288" customWidth="1"/>
    <col min="1316" max="1316" width="12" style="288" customWidth="1"/>
    <col min="1317" max="1536" width="9" style="288"/>
    <col min="1537" max="1537" width="4.625" style="288" customWidth="1"/>
    <col min="1538" max="1538" width="25.625" style="288" customWidth="1"/>
    <col min="1539" max="1539" width="2.625" style="288" customWidth="1"/>
    <col min="1540" max="1540" width="11.125" style="288" customWidth="1"/>
    <col min="1541" max="1541" width="2.625" style="288" customWidth="1"/>
    <col min="1542" max="1542" width="11.125" style="288" customWidth="1"/>
    <col min="1543" max="1543" width="2.625" style="288" customWidth="1"/>
    <col min="1544" max="1544" width="11.125" style="288" customWidth="1"/>
    <col min="1545" max="1545" width="2.625" style="288" customWidth="1"/>
    <col min="1546" max="1546" width="11.125" style="288" customWidth="1"/>
    <col min="1547" max="1547" width="2.625" style="288" customWidth="1"/>
    <col min="1548" max="1548" width="11.125" style="288" customWidth="1"/>
    <col min="1549" max="1549" width="3.625" style="288" customWidth="1"/>
    <col min="1550" max="1550" width="11.125" style="288" customWidth="1"/>
    <col min="1551" max="1551" width="2.625" style="288" customWidth="1"/>
    <col min="1552" max="1552" width="11.125" style="288" customWidth="1"/>
    <col min="1553" max="1553" width="2.625" style="288" customWidth="1"/>
    <col min="1554" max="1554" width="11.125" style="288" customWidth="1"/>
    <col min="1555" max="1555" width="2.625" style="288" customWidth="1"/>
    <col min="1556" max="1556" width="11.125" style="288" customWidth="1"/>
    <col min="1557" max="1557" width="2.625" style="288" customWidth="1"/>
    <col min="1558" max="1558" width="11.125" style="288" customWidth="1"/>
    <col min="1559" max="1559" width="2.625" style="288" customWidth="1"/>
    <col min="1560" max="1560" width="11.125" style="288" customWidth="1"/>
    <col min="1561" max="1561" width="3.125" style="288" customWidth="1"/>
    <col min="1562" max="1562" width="11.125" style="288" customWidth="1"/>
    <col min="1563" max="1563" width="2.625" style="288" customWidth="1"/>
    <col min="1564" max="1564" width="11.125" style="288" customWidth="1"/>
    <col min="1565" max="1565" width="2.625" style="288" customWidth="1"/>
    <col min="1566" max="1566" width="11.25" style="288" customWidth="1"/>
    <col min="1567" max="1567" width="3.625" style="288" customWidth="1"/>
    <col min="1568" max="1568" width="11.125" style="288" customWidth="1"/>
    <col min="1569" max="1569" width="2.75" style="288" customWidth="1"/>
    <col min="1570" max="1570" width="13" style="288" customWidth="1"/>
    <col min="1571" max="1571" width="2.75" style="288" customWidth="1"/>
    <col min="1572" max="1572" width="12" style="288" customWidth="1"/>
    <col min="1573" max="1792" width="9" style="288"/>
    <col min="1793" max="1793" width="4.625" style="288" customWidth="1"/>
    <col min="1794" max="1794" width="25.625" style="288" customWidth="1"/>
    <col min="1795" max="1795" width="2.625" style="288" customWidth="1"/>
    <col min="1796" max="1796" width="11.125" style="288" customWidth="1"/>
    <col min="1797" max="1797" width="2.625" style="288" customWidth="1"/>
    <col min="1798" max="1798" width="11.125" style="288" customWidth="1"/>
    <col min="1799" max="1799" width="2.625" style="288" customWidth="1"/>
    <col min="1800" max="1800" width="11.125" style="288" customWidth="1"/>
    <col min="1801" max="1801" width="2.625" style="288" customWidth="1"/>
    <col min="1802" max="1802" width="11.125" style="288" customWidth="1"/>
    <col min="1803" max="1803" width="2.625" style="288" customWidth="1"/>
    <col min="1804" max="1804" width="11.125" style="288" customWidth="1"/>
    <col min="1805" max="1805" width="3.625" style="288" customWidth="1"/>
    <col min="1806" max="1806" width="11.125" style="288" customWidth="1"/>
    <col min="1807" max="1807" width="2.625" style="288" customWidth="1"/>
    <col min="1808" max="1808" width="11.125" style="288" customWidth="1"/>
    <col min="1809" max="1809" width="2.625" style="288" customWidth="1"/>
    <col min="1810" max="1810" width="11.125" style="288" customWidth="1"/>
    <col min="1811" max="1811" width="2.625" style="288" customWidth="1"/>
    <col min="1812" max="1812" width="11.125" style="288" customWidth="1"/>
    <col min="1813" max="1813" width="2.625" style="288" customWidth="1"/>
    <col min="1814" max="1814" width="11.125" style="288" customWidth="1"/>
    <col min="1815" max="1815" width="2.625" style="288" customWidth="1"/>
    <col min="1816" max="1816" width="11.125" style="288" customWidth="1"/>
    <col min="1817" max="1817" width="3.125" style="288" customWidth="1"/>
    <col min="1818" max="1818" width="11.125" style="288" customWidth="1"/>
    <col min="1819" max="1819" width="2.625" style="288" customWidth="1"/>
    <col min="1820" max="1820" width="11.125" style="288" customWidth="1"/>
    <col min="1821" max="1821" width="2.625" style="288" customWidth="1"/>
    <col min="1822" max="1822" width="11.25" style="288" customWidth="1"/>
    <col min="1823" max="1823" width="3.625" style="288" customWidth="1"/>
    <col min="1824" max="1824" width="11.125" style="288" customWidth="1"/>
    <col min="1825" max="1825" width="2.75" style="288" customWidth="1"/>
    <col min="1826" max="1826" width="13" style="288" customWidth="1"/>
    <col min="1827" max="1827" width="2.75" style="288" customWidth="1"/>
    <col min="1828" max="1828" width="12" style="288" customWidth="1"/>
    <col min="1829" max="2048" width="9" style="288"/>
    <col min="2049" max="2049" width="4.625" style="288" customWidth="1"/>
    <col min="2050" max="2050" width="25.625" style="288" customWidth="1"/>
    <col min="2051" max="2051" width="2.625" style="288" customWidth="1"/>
    <col min="2052" max="2052" width="11.125" style="288" customWidth="1"/>
    <col min="2053" max="2053" width="2.625" style="288" customWidth="1"/>
    <col min="2054" max="2054" width="11.125" style="288" customWidth="1"/>
    <col min="2055" max="2055" width="2.625" style="288" customWidth="1"/>
    <col min="2056" max="2056" width="11.125" style="288" customWidth="1"/>
    <col min="2057" max="2057" width="2.625" style="288" customWidth="1"/>
    <col min="2058" max="2058" width="11.125" style="288" customWidth="1"/>
    <col min="2059" max="2059" width="2.625" style="288" customWidth="1"/>
    <col min="2060" max="2060" width="11.125" style="288" customWidth="1"/>
    <col min="2061" max="2061" width="3.625" style="288" customWidth="1"/>
    <col min="2062" max="2062" width="11.125" style="288" customWidth="1"/>
    <col min="2063" max="2063" width="2.625" style="288" customWidth="1"/>
    <col min="2064" max="2064" width="11.125" style="288" customWidth="1"/>
    <col min="2065" max="2065" width="2.625" style="288" customWidth="1"/>
    <col min="2066" max="2066" width="11.125" style="288" customWidth="1"/>
    <col min="2067" max="2067" width="2.625" style="288" customWidth="1"/>
    <col min="2068" max="2068" width="11.125" style="288" customWidth="1"/>
    <col min="2069" max="2069" width="2.625" style="288" customWidth="1"/>
    <col min="2070" max="2070" width="11.125" style="288" customWidth="1"/>
    <col min="2071" max="2071" width="2.625" style="288" customWidth="1"/>
    <col min="2072" max="2072" width="11.125" style="288" customWidth="1"/>
    <col min="2073" max="2073" width="3.125" style="288" customWidth="1"/>
    <col min="2074" max="2074" width="11.125" style="288" customWidth="1"/>
    <col min="2075" max="2075" width="2.625" style="288" customWidth="1"/>
    <col min="2076" max="2076" width="11.125" style="288" customWidth="1"/>
    <col min="2077" max="2077" width="2.625" style="288" customWidth="1"/>
    <col min="2078" max="2078" width="11.25" style="288" customWidth="1"/>
    <col min="2079" max="2079" width="3.625" style="288" customWidth="1"/>
    <col min="2080" max="2080" width="11.125" style="288" customWidth="1"/>
    <col min="2081" max="2081" width="2.75" style="288" customWidth="1"/>
    <col min="2082" max="2082" width="13" style="288" customWidth="1"/>
    <col min="2083" max="2083" width="2.75" style="288" customWidth="1"/>
    <col min="2084" max="2084" width="12" style="288" customWidth="1"/>
    <col min="2085" max="2304" width="9" style="288"/>
    <col min="2305" max="2305" width="4.625" style="288" customWidth="1"/>
    <col min="2306" max="2306" width="25.625" style="288" customWidth="1"/>
    <col min="2307" max="2307" width="2.625" style="288" customWidth="1"/>
    <col min="2308" max="2308" width="11.125" style="288" customWidth="1"/>
    <col min="2309" max="2309" width="2.625" style="288" customWidth="1"/>
    <col min="2310" max="2310" width="11.125" style="288" customWidth="1"/>
    <col min="2311" max="2311" width="2.625" style="288" customWidth="1"/>
    <col min="2312" max="2312" width="11.125" style="288" customWidth="1"/>
    <col min="2313" max="2313" width="2.625" style="288" customWidth="1"/>
    <col min="2314" max="2314" width="11.125" style="288" customWidth="1"/>
    <col min="2315" max="2315" width="2.625" style="288" customWidth="1"/>
    <col min="2316" max="2316" width="11.125" style="288" customWidth="1"/>
    <col min="2317" max="2317" width="3.625" style="288" customWidth="1"/>
    <col min="2318" max="2318" width="11.125" style="288" customWidth="1"/>
    <col min="2319" max="2319" width="2.625" style="288" customWidth="1"/>
    <col min="2320" max="2320" width="11.125" style="288" customWidth="1"/>
    <col min="2321" max="2321" width="2.625" style="288" customWidth="1"/>
    <col min="2322" max="2322" width="11.125" style="288" customWidth="1"/>
    <col min="2323" max="2323" width="2.625" style="288" customWidth="1"/>
    <col min="2324" max="2324" width="11.125" style="288" customWidth="1"/>
    <col min="2325" max="2325" width="2.625" style="288" customWidth="1"/>
    <col min="2326" max="2326" width="11.125" style="288" customWidth="1"/>
    <col min="2327" max="2327" width="2.625" style="288" customWidth="1"/>
    <col min="2328" max="2328" width="11.125" style="288" customWidth="1"/>
    <col min="2329" max="2329" width="3.125" style="288" customWidth="1"/>
    <col min="2330" max="2330" width="11.125" style="288" customWidth="1"/>
    <col min="2331" max="2331" width="2.625" style="288" customWidth="1"/>
    <col min="2332" max="2332" width="11.125" style="288" customWidth="1"/>
    <col min="2333" max="2333" width="2.625" style="288" customWidth="1"/>
    <col min="2334" max="2334" width="11.25" style="288" customWidth="1"/>
    <col min="2335" max="2335" width="3.625" style="288" customWidth="1"/>
    <col min="2336" max="2336" width="11.125" style="288" customWidth="1"/>
    <col min="2337" max="2337" width="2.75" style="288" customWidth="1"/>
    <col min="2338" max="2338" width="13" style="288" customWidth="1"/>
    <col min="2339" max="2339" width="2.75" style="288" customWidth="1"/>
    <col min="2340" max="2340" width="12" style="288" customWidth="1"/>
    <col min="2341" max="2560" width="9" style="288"/>
    <col min="2561" max="2561" width="4.625" style="288" customWidth="1"/>
    <col min="2562" max="2562" width="25.625" style="288" customWidth="1"/>
    <col min="2563" max="2563" width="2.625" style="288" customWidth="1"/>
    <col min="2564" max="2564" width="11.125" style="288" customWidth="1"/>
    <col min="2565" max="2565" width="2.625" style="288" customWidth="1"/>
    <col min="2566" max="2566" width="11.125" style="288" customWidth="1"/>
    <col min="2567" max="2567" width="2.625" style="288" customWidth="1"/>
    <col min="2568" max="2568" width="11.125" style="288" customWidth="1"/>
    <col min="2569" max="2569" width="2.625" style="288" customWidth="1"/>
    <col min="2570" max="2570" width="11.125" style="288" customWidth="1"/>
    <col min="2571" max="2571" width="2.625" style="288" customWidth="1"/>
    <col min="2572" max="2572" width="11.125" style="288" customWidth="1"/>
    <col min="2573" max="2573" width="3.625" style="288" customWidth="1"/>
    <col min="2574" max="2574" width="11.125" style="288" customWidth="1"/>
    <col min="2575" max="2575" width="2.625" style="288" customWidth="1"/>
    <col min="2576" max="2576" width="11.125" style="288" customWidth="1"/>
    <col min="2577" max="2577" width="2.625" style="288" customWidth="1"/>
    <col min="2578" max="2578" width="11.125" style="288" customWidth="1"/>
    <col min="2579" max="2579" width="2.625" style="288" customWidth="1"/>
    <col min="2580" max="2580" width="11.125" style="288" customWidth="1"/>
    <col min="2581" max="2581" width="2.625" style="288" customWidth="1"/>
    <col min="2582" max="2582" width="11.125" style="288" customWidth="1"/>
    <col min="2583" max="2583" width="2.625" style="288" customWidth="1"/>
    <col min="2584" max="2584" width="11.125" style="288" customWidth="1"/>
    <col min="2585" max="2585" width="3.125" style="288" customWidth="1"/>
    <col min="2586" max="2586" width="11.125" style="288" customWidth="1"/>
    <col min="2587" max="2587" width="2.625" style="288" customWidth="1"/>
    <col min="2588" max="2588" width="11.125" style="288" customWidth="1"/>
    <col min="2589" max="2589" width="2.625" style="288" customWidth="1"/>
    <col min="2590" max="2590" width="11.25" style="288" customWidth="1"/>
    <col min="2591" max="2591" width="3.625" style="288" customWidth="1"/>
    <col min="2592" max="2592" width="11.125" style="288" customWidth="1"/>
    <col min="2593" max="2593" width="2.75" style="288" customWidth="1"/>
    <col min="2594" max="2594" width="13" style="288" customWidth="1"/>
    <col min="2595" max="2595" width="2.75" style="288" customWidth="1"/>
    <col min="2596" max="2596" width="12" style="288" customWidth="1"/>
    <col min="2597" max="2816" width="9" style="288"/>
    <col min="2817" max="2817" width="4.625" style="288" customWidth="1"/>
    <col min="2818" max="2818" width="25.625" style="288" customWidth="1"/>
    <col min="2819" max="2819" width="2.625" style="288" customWidth="1"/>
    <col min="2820" max="2820" width="11.125" style="288" customWidth="1"/>
    <col min="2821" max="2821" width="2.625" style="288" customWidth="1"/>
    <col min="2822" max="2822" width="11.125" style="288" customWidth="1"/>
    <col min="2823" max="2823" width="2.625" style="288" customWidth="1"/>
    <col min="2824" max="2824" width="11.125" style="288" customWidth="1"/>
    <col min="2825" max="2825" width="2.625" style="288" customWidth="1"/>
    <col min="2826" max="2826" width="11.125" style="288" customWidth="1"/>
    <col min="2827" max="2827" width="2.625" style="288" customWidth="1"/>
    <col min="2828" max="2828" width="11.125" style="288" customWidth="1"/>
    <col min="2829" max="2829" width="3.625" style="288" customWidth="1"/>
    <col min="2830" max="2830" width="11.125" style="288" customWidth="1"/>
    <col min="2831" max="2831" width="2.625" style="288" customWidth="1"/>
    <col min="2832" max="2832" width="11.125" style="288" customWidth="1"/>
    <col min="2833" max="2833" width="2.625" style="288" customWidth="1"/>
    <col min="2834" max="2834" width="11.125" style="288" customWidth="1"/>
    <col min="2835" max="2835" width="2.625" style="288" customWidth="1"/>
    <col min="2836" max="2836" width="11.125" style="288" customWidth="1"/>
    <col min="2837" max="2837" width="2.625" style="288" customWidth="1"/>
    <col min="2838" max="2838" width="11.125" style="288" customWidth="1"/>
    <col min="2839" max="2839" width="2.625" style="288" customWidth="1"/>
    <col min="2840" max="2840" width="11.125" style="288" customWidth="1"/>
    <col min="2841" max="2841" width="3.125" style="288" customWidth="1"/>
    <col min="2842" max="2842" width="11.125" style="288" customWidth="1"/>
    <col min="2843" max="2843" width="2.625" style="288" customWidth="1"/>
    <col min="2844" max="2844" width="11.125" style="288" customWidth="1"/>
    <col min="2845" max="2845" width="2.625" style="288" customWidth="1"/>
    <col min="2846" max="2846" width="11.25" style="288" customWidth="1"/>
    <col min="2847" max="2847" width="3.625" style="288" customWidth="1"/>
    <col min="2848" max="2848" width="11.125" style="288" customWidth="1"/>
    <col min="2849" max="2849" width="2.75" style="288" customWidth="1"/>
    <col min="2850" max="2850" width="13" style="288" customWidth="1"/>
    <col min="2851" max="2851" width="2.75" style="288" customWidth="1"/>
    <col min="2852" max="2852" width="12" style="288" customWidth="1"/>
    <col min="2853" max="3072" width="9" style="288"/>
    <col min="3073" max="3073" width="4.625" style="288" customWidth="1"/>
    <col min="3074" max="3074" width="25.625" style="288" customWidth="1"/>
    <col min="3075" max="3075" width="2.625" style="288" customWidth="1"/>
    <col min="3076" max="3076" width="11.125" style="288" customWidth="1"/>
    <col min="3077" max="3077" width="2.625" style="288" customWidth="1"/>
    <col min="3078" max="3078" width="11.125" style="288" customWidth="1"/>
    <col min="3079" max="3079" width="2.625" style="288" customWidth="1"/>
    <col min="3080" max="3080" width="11.125" style="288" customWidth="1"/>
    <col min="3081" max="3081" width="2.625" style="288" customWidth="1"/>
    <col min="3082" max="3082" width="11.125" style="288" customWidth="1"/>
    <col min="3083" max="3083" width="2.625" style="288" customWidth="1"/>
    <col min="3084" max="3084" width="11.125" style="288" customWidth="1"/>
    <col min="3085" max="3085" width="3.625" style="288" customWidth="1"/>
    <col min="3086" max="3086" width="11.125" style="288" customWidth="1"/>
    <col min="3087" max="3087" width="2.625" style="288" customWidth="1"/>
    <col min="3088" max="3088" width="11.125" style="288" customWidth="1"/>
    <col min="3089" max="3089" width="2.625" style="288" customWidth="1"/>
    <col min="3090" max="3090" width="11.125" style="288" customWidth="1"/>
    <col min="3091" max="3091" width="2.625" style="288" customWidth="1"/>
    <col min="3092" max="3092" width="11.125" style="288" customWidth="1"/>
    <col min="3093" max="3093" width="2.625" style="288" customWidth="1"/>
    <col min="3094" max="3094" width="11.125" style="288" customWidth="1"/>
    <col min="3095" max="3095" width="2.625" style="288" customWidth="1"/>
    <col min="3096" max="3096" width="11.125" style="288" customWidth="1"/>
    <col min="3097" max="3097" width="3.125" style="288" customWidth="1"/>
    <col min="3098" max="3098" width="11.125" style="288" customWidth="1"/>
    <col min="3099" max="3099" width="2.625" style="288" customWidth="1"/>
    <col min="3100" max="3100" width="11.125" style="288" customWidth="1"/>
    <col min="3101" max="3101" width="2.625" style="288" customWidth="1"/>
    <col min="3102" max="3102" width="11.25" style="288" customWidth="1"/>
    <col min="3103" max="3103" width="3.625" style="288" customWidth="1"/>
    <col min="3104" max="3104" width="11.125" style="288" customWidth="1"/>
    <col min="3105" max="3105" width="2.75" style="288" customWidth="1"/>
    <col min="3106" max="3106" width="13" style="288" customWidth="1"/>
    <col min="3107" max="3107" width="2.75" style="288" customWidth="1"/>
    <col min="3108" max="3108" width="12" style="288" customWidth="1"/>
    <col min="3109" max="3328" width="9" style="288"/>
    <col min="3329" max="3329" width="4.625" style="288" customWidth="1"/>
    <col min="3330" max="3330" width="25.625" style="288" customWidth="1"/>
    <col min="3331" max="3331" width="2.625" style="288" customWidth="1"/>
    <col min="3332" max="3332" width="11.125" style="288" customWidth="1"/>
    <col min="3333" max="3333" width="2.625" style="288" customWidth="1"/>
    <col min="3334" max="3334" width="11.125" style="288" customWidth="1"/>
    <col min="3335" max="3335" width="2.625" style="288" customWidth="1"/>
    <col min="3336" max="3336" width="11.125" style="288" customWidth="1"/>
    <col min="3337" max="3337" width="2.625" style="288" customWidth="1"/>
    <col min="3338" max="3338" width="11.125" style="288" customWidth="1"/>
    <col min="3339" max="3339" width="2.625" style="288" customWidth="1"/>
    <col min="3340" max="3340" width="11.125" style="288" customWidth="1"/>
    <col min="3341" max="3341" width="3.625" style="288" customWidth="1"/>
    <col min="3342" max="3342" width="11.125" style="288" customWidth="1"/>
    <col min="3343" max="3343" width="2.625" style="288" customWidth="1"/>
    <col min="3344" max="3344" width="11.125" style="288" customWidth="1"/>
    <col min="3345" max="3345" width="2.625" style="288" customWidth="1"/>
    <col min="3346" max="3346" width="11.125" style="288" customWidth="1"/>
    <col min="3347" max="3347" width="2.625" style="288" customWidth="1"/>
    <col min="3348" max="3348" width="11.125" style="288" customWidth="1"/>
    <col min="3349" max="3349" width="2.625" style="288" customWidth="1"/>
    <col min="3350" max="3350" width="11.125" style="288" customWidth="1"/>
    <col min="3351" max="3351" width="2.625" style="288" customWidth="1"/>
    <col min="3352" max="3352" width="11.125" style="288" customWidth="1"/>
    <col min="3353" max="3353" width="3.125" style="288" customWidth="1"/>
    <col min="3354" max="3354" width="11.125" style="288" customWidth="1"/>
    <col min="3355" max="3355" width="2.625" style="288" customWidth="1"/>
    <col min="3356" max="3356" width="11.125" style="288" customWidth="1"/>
    <col min="3357" max="3357" width="2.625" style="288" customWidth="1"/>
    <col min="3358" max="3358" width="11.25" style="288" customWidth="1"/>
    <col min="3359" max="3359" width="3.625" style="288" customWidth="1"/>
    <col min="3360" max="3360" width="11.125" style="288" customWidth="1"/>
    <col min="3361" max="3361" width="2.75" style="288" customWidth="1"/>
    <col min="3362" max="3362" width="13" style="288" customWidth="1"/>
    <col min="3363" max="3363" width="2.75" style="288" customWidth="1"/>
    <col min="3364" max="3364" width="12" style="288" customWidth="1"/>
    <col min="3365" max="3584" width="9" style="288"/>
    <col min="3585" max="3585" width="4.625" style="288" customWidth="1"/>
    <col min="3586" max="3586" width="25.625" style="288" customWidth="1"/>
    <col min="3587" max="3587" width="2.625" style="288" customWidth="1"/>
    <col min="3588" max="3588" width="11.125" style="288" customWidth="1"/>
    <col min="3589" max="3589" width="2.625" style="288" customWidth="1"/>
    <col min="3590" max="3590" width="11.125" style="288" customWidth="1"/>
    <col min="3591" max="3591" width="2.625" style="288" customWidth="1"/>
    <col min="3592" max="3592" width="11.125" style="288" customWidth="1"/>
    <col min="3593" max="3593" width="2.625" style="288" customWidth="1"/>
    <col min="3594" max="3594" width="11.125" style="288" customWidth="1"/>
    <col min="3595" max="3595" width="2.625" style="288" customWidth="1"/>
    <col min="3596" max="3596" width="11.125" style="288" customWidth="1"/>
    <col min="3597" max="3597" width="3.625" style="288" customWidth="1"/>
    <col min="3598" max="3598" width="11.125" style="288" customWidth="1"/>
    <col min="3599" max="3599" width="2.625" style="288" customWidth="1"/>
    <col min="3600" max="3600" width="11.125" style="288" customWidth="1"/>
    <col min="3601" max="3601" width="2.625" style="288" customWidth="1"/>
    <col min="3602" max="3602" width="11.125" style="288" customWidth="1"/>
    <col min="3603" max="3603" width="2.625" style="288" customWidth="1"/>
    <col min="3604" max="3604" width="11.125" style="288" customWidth="1"/>
    <col min="3605" max="3605" width="2.625" style="288" customWidth="1"/>
    <col min="3606" max="3606" width="11.125" style="288" customWidth="1"/>
    <col min="3607" max="3607" width="2.625" style="288" customWidth="1"/>
    <col min="3608" max="3608" width="11.125" style="288" customWidth="1"/>
    <col min="3609" max="3609" width="3.125" style="288" customWidth="1"/>
    <col min="3610" max="3610" width="11.125" style="288" customWidth="1"/>
    <col min="3611" max="3611" width="2.625" style="288" customWidth="1"/>
    <col min="3612" max="3612" width="11.125" style="288" customWidth="1"/>
    <col min="3613" max="3613" width="2.625" style="288" customWidth="1"/>
    <col min="3614" max="3614" width="11.25" style="288" customWidth="1"/>
    <col min="3615" max="3615" width="3.625" style="288" customWidth="1"/>
    <col min="3616" max="3616" width="11.125" style="288" customWidth="1"/>
    <col min="3617" max="3617" width="2.75" style="288" customWidth="1"/>
    <col min="3618" max="3618" width="13" style="288" customWidth="1"/>
    <col min="3619" max="3619" width="2.75" style="288" customWidth="1"/>
    <col min="3620" max="3620" width="12" style="288" customWidth="1"/>
    <col min="3621" max="3840" width="9" style="288"/>
    <col min="3841" max="3841" width="4.625" style="288" customWidth="1"/>
    <col min="3842" max="3842" width="25.625" style="288" customWidth="1"/>
    <col min="3843" max="3843" width="2.625" style="288" customWidth="1"/>
    <col min="3844" max="3844" width="11.125" style="288" customWidth="1"/>
    <col min="3845" max="3845" width="2.625" style="288" customWidth="1"/>
    <col min="3846" max="3846" width="11.125" style="288" customWidth="1"/>
    <col min="3847" max="3847" width="2.625" style="288" customWidth="1"/>
    <col min="3848" max="3848" width="11.125" style="288" customWidth="1"/>
    <col min="3849" max="3849" width="2.625" style="288" customWidth="1"/>
    <col min="3850" max="3850" width="11.125" style="288" customWidth="1"/>
    <col min="3851" max="3851" width="2.625" style="288" customWidth="1"/>
    <col min="3852" max="3852" width="11.125" style="288" customWidth="1"/>
    <col min="3853" max="3853" width="3.625" style="288" customWidth="1"/>
    <col min="3854" max="3854" width="11.125" style="288" customWidth="1"/>
    <col min="3855" max="3855" width="2.625" style="288" customWidth="1"/>
    <col min="3856" max="3856" width="11.125" style="288" customWidth="1"/>
    <col min="3857" max="3857" width="2.625" style="288" customWidth="1"/>
    <col min="3858" max="3858" width="11.125" style="288" customWidth="1"/>
    <col min="3859" max="3859" width="2.625" style="288" customWidth="1"/>
    <col min="3860" max="3860" width="11.125" style="288" customWidth="1"/>
    <col min="3861" max="3861" width="2.625" style="288" customWidth="1"/>
    <col min="3862" max="3862" width="11.125" style="288" customWidth="1"/>
    <col min="3863" max="3863" width="2.625" style="288" customWidth="1"/>
    <col min="3864" max="3864" width="11.125" style="288" customWidth="1"/>
    <col min="3865" max="3865" width="3.125" style="288" customWidth="1"/>
    <col min="3866" max="3866" width="11.125" style="288" customWidth="1"/>
    <col min="3867" max="3867" width="2.625" style="288" customWidth="1"/>
    <col min="3868" max="3868" width="11.125" style="288" customWidth="1"/>
    <col min="3869" max="3869" width="2.625" style="288" customWidth="1"/>
    <col min="3870" max="3870" width="11.25" style="288" customWidth="1"/>
    <col min="3871" max="3871" width="3.625" style="288" customWidth="1"/>
    <col min="3872" max="3872" width="11.125" style="288" customWidth="1"/>
    <col min="3873" max="3873" width="2.75" style="288" customWidth="1"/>
    <col min="3874" max="3874" width="13" style="288" customWidth="1"/>
    <col min="3875" max="3875" width="2.75" style="288" customWidth="1"/>
    <col min="3876" max="3876" width="12" style="288" customWidth="1"/>
    <col min="3877" max="4096" width="9" style="288"/>
    <col min="4097" max="4097" width="4.625" style="288" customWidth="1"/>
    <col min="4098" max="4098" width="25.625" style="288" customWidth="1"/>
    <col min="4099" max="4099" width="2.625" style="288" customWidth="1"/>
    <col min="4100" max="4100" width="11.125" style="288" customWidth="1"/>
    <col min="4101" max="4101" width="2.625" style="288" customWidth="1"/>
    <col min="4102" max="4102" width="11.125" style="288" customWidth="1"/>
    <col min="4103" max="4103" width="2.625" style="288" customWidth="1"/>
    <col min="4104" max="4104" width="11.125" style="288" customWidth="1"/>
    <col min="4105" max="4105" width="2.625" style="288" customWidth="1"/>
    <col min="4106" max="4106" width="11.125" style="288" customWidth="1"/>
    <col min="4107" max="4107" width="2.625" style="288" customWidth="1"/>
    <col min="4108" max="4108" width="11.125" style="288" customWidth="1"/>
    <col min="4109" max="4109" width="3.625" style="288" customWidth="1"/>
    <col min="4110" max="4110" width="11.125" style="288" customWidth="1"/>
    <col min="4111" max="4111" width="2.625" style="288" customWidth="1"/>
    <col min="4112" max="4112" width="11.125" style="288" customWidth="1"/>
    <col min="4113" max="4113" width="2.625" style="288" customWidth="1"/>
    <col min="4114" max="4114" width="11.125" style="288" customWidth="1"/>
    <col min="4115" max="4115" width="2.625" style="288" customWidth="1"/>
    <col min="4116" max="4116" width="11.125" style="288" customWidth="1"/>
    <col min="4117" max="4117" width="2.625" style="288" customWidth="1"/>
    <col min="4118" max="4118" width="11.125" style="288" customWidth="1"/>
    <col min="4119" max="4119" width="2.625" style="288" customWidth="1"/>
    <col min="4120" max="4120" width="11.125" style="288" customWidth="1"/>
    <col min="4121" max="4121" width="3.125" style="288" customWidth="1"/>
    <col min="4122" max="4122" width="11.125" style="288" customWidth="1"/>
    <col min="4123" max="4123" width="2.625" style="288" customWidth="1"/>
    <col min="4124" max="4124" width="11.125" style="288" customWidth="1"/>
    <col min="4125" max="4125" width="2.625" style="288" customWidth="1"/>
    <col min="4126" max="4126" width="11.25" style="288" customWidth="1"/>
    <col min="4127" max="4127" width="3.625" style="288" customWidth="1"/>
    <col min="4128" max="4128" width="11.125" style="288" customWidth="1"/>
    <col min="4129" max="4129" width="2.75" style="288" customWidth="1"/>
    <col min="4130" max="4130" width="13" style="288" customWidth="1"/>
    <col min="4131" max="4131" width="2.75" style="288" customWidth="1"/>
    <col min="4132" max="4132" width="12" style="288" customWidth="1"/>
    <col min="4133" max="4352" width="9" style="288"/>
    <col min="4353" max="4353" width="4.625" style="288" customWidth="1"/>
    <col min="4354" max="4354" width="25.625" style="288" customWidth="1"/>
    <col min="4355" max="4355" width="2.625" style="288" customWidth="1"/>
    <col min="4356" max="4356" width="11.125" style="288" customWidth="1"/>
    <col min="4357" max="4357" width="2.625" style="288" customWidth="1"/>
    <col min="4358" max="4358" width="11.125" style="288" customWidth="1"/>
    <col min="4359" max="4359" width="2.625" style="288" customWidth="1"/>
    <col min="4360" max="4360" width="11.125" style="288" customWidth="1"/>
    <col min="4361" max="4361" width="2.625" style="288" customWidth="1"/>
    <col min="4362" max="4362" width="11.125" style="288" customWidth="1"/>
    <col min="4363" max="4363" width="2.625" style="288" customWidth="1"/>
    <col min="4364" max="4364" width="11.125" style="288" customWidth="1"/>
    <col min="4365" max="4365" width="3.625" style="288" customWidth="1"/>
    <col min="4366" max="4366" width="11.125" style="288" customWidth="1"/>
    <col min="4367" max="4367" width="2.625" style="288" customWidth="1"/>
    <col min="4368" max="4368" width="11.125" style="288" customWidth="1"/>
    <col min="4369" max="4369" width="2.625" style="288" customWidth="1"/>
    <col min="4370" max="4370" width="11.125" style="288" customWidth="1"/>
    <col min="4371" max="4371" width="2.625" style="288" customWidth="1"/>
    <col min="4372" max="4372" width="11.125" style="288" customWidth="1"/>
    <col min="4373" max="4373" width="2.625" style="288" customWidth="1"/>
    <col min="4374" max="4374" width="11.125" style="288" customWidth="1"/>
    <col min="4375" max="4375" width="2.625" style="288" customWidth="1"/>
    <col min="4376" max="4376" width="11.125" style="288" customWidth="1"/>
    <col min="4377" max="4377" width="3.125" style="288" customWidth="1"/>
    <col min="4378" max="4378" width="11.125" style="288" customWidth="1"/>
    <col min="4379" max="4379" width="2.625" style="288" customWidth="1"/>
    <col min="4380" max="4380" width="11.125" style="288" customWidth="1"/>
    <col min="4381" max="4381" width="2.625" style="288" customWidth="1"/>
    <col min="4382" max="4382" width="11.25" style="288" customWidth="1"/>
    <col min="4383" max="4383" width="3.625" style="288" customWidth="1"/>
    <col min="4384" max="4384" width="11.125" style="288" customWidth="1"/>
    <col min="4385" max="4385" width="2.75" style="288" customWidth="1"/>
    <col min="4386" max="4386" width="13" style="288" customWidth="1"/>
    <col min="4387" max="4387" width="2.75" style="288" customWidth="1"/>
    <col min="4388" max="4388" width="12" style="288" customWidth="1"/>
    <col min="4389" max="4608" width="9" style="288"/>
    <col min="4609" max="4609" width="4.625" style="288" customWidth="1"/>
    <col min="4610" max="4610" width="25.625" style="288" customWidth="1"/>
    <col min="4611" max="4611" width="2.625" style="288" customWidth="1"/>
    <col min="4612" max="4612" width="11.125" style="288" customWidth="1"/>
    <col min="4613" max="4613" width="2.625" style="288" customWidth="1"/>
    <col min="4614" max="4614" width="11.125" style="288" customWidth="1"/>
    <col min="4615" max="4615" width="2.625" style="288" customWidth="1"/>
    <col min="4616" max="4616" width="11.125" style="288" customWidth="1"/>
    <col min="4617" max="4617" width="2.625" style="288" customWidth="1"/>
    <col min="4618" max="4618" width="11.125" style="288" customWidth="1"/>
    <col min="4619" max="4619" width="2.625" style="288" customWidth="1"/>
    <col min="4620" max="4620" width="11.125" style="288" customWidth="1"/>
    <col min="4621" max="4621" width="3.625" style="288" customWidth="1"/>
    <col min="4622" max="4622" width="11.125" style="288" customWidth="1"/>
    <col min="4623" max="4623" width="2.625" style="288" customWidth="1"/>
    <col min="4624" max="4624" width="11.125" style="288" customWidth="1"/>
    <col min="4625" max="4625" width="2.625" style="288" customWidth="1"/>
    <col min="4626" max="4626" width="11.125" style="288" customWidth="1"/>
    <col min="4627" max="4627" width="2.625" style="288" customWidth="1"/>
    <col min="4628" max="4628" width="11.125" style="288" customWidth="1"/>
    <col min="4629" max="4629" width="2.625" style="288" customWidth="1"/>
    <col min="4630" max="4630" width="11.125" style="288" customWidth="1"/>
    <col min="4631" max="4631" width="2.625" style="288" customWidth="1"/>
    <col min="4632" max="4632" width="11.125" style="288" customWidth="1"/>
    <col min="4633" max="4633" width="3.125" style="288" customWidth="1"/>
    <col min="4634" max="4634" width="11.125" style="288" customWidth="1"/>
    <col min="4635" max="4635" width="2.625" style="288" customWidth="1"/>
    <col min="4636" max="4636" width="11.125" style="288" customWidth="1"/>
    <col min="4637" max="4637" width="2.625" style="288" customWidth="1"/>
    <col min="4638" max="4638" width="11.25" style="288" customWidth="1"/>
    <col min="4639" max="4639" width="3.625" style="288" customWidth="1"/>
    <col min="4640" max="4640" width="11.125" style="288" customWidth="1"/>
    <col min="4641" max="4641" width="2.75" style="288" customWidth="1"/>
    <col min="4642" max="4642" width="13" style="288" customWidth="1"/>
    <col min="4643" max="4643" width="2.75" style="288" customWidth="1"/>
    <col min="4644" max="4644" width="12" style="288" customWidth="1"/>
    <col min="4645" max="4864" width="9" style="288"/>
    <col min="4865" max="4865" width="4.625" style="288" customWidth="1"/>
    <col min="4866" max="4866" width="25.625" style="288" customWidth="1"/>
    <col min="4867" max="4867" width="2.625" style="288" customWidth="1"/>
    <col min="4868" max="4868" width="11.125" style="288" customWidth="1"/>
    <col min="4869" max="4869" width="2.625" style="288" customWidth="1"/>
    <col min="4870" max="4870" width="11.125" style="288" customWidth="1"/>
    <col min="4871" max="4871" width="2.625" style="288" customWidth="1"/>
    <col min="4872" max="4872" width="11.125" style="288" customWidth="1"/>
    <col min="4873" max="4873" width="2.625" style="288" customWidth="1"/>
    <col min="4874" max="4874" width="11.125" style="288" customWidth="1"/>
    <col min="4875" max="4875" width="2.625" style="288" customWidth="1"/>
    <col min="4876" max="4876" width="11.125" style="288" customWidth="1"/>
    <col min="4877" max="4877" width="3.625" style="288" customWidth="1"/>
    <col min="4878" max="4878" width="11.125" style="288" customWidth="1"/>
    <col min="4879" max="4879" width="2.625" style="288" customWidth="1"/>
    <col min="4880" max="4880" width="11.125" style="288" customWidth="1"/>
    <col min="4881" max="4881" width="2.625" style="288" customWidth="1"/>
    <col min="4882" max="4882" width="11.125" style="288" customWidth="1"/>
    <col min="4883" max="4883" width="2.625" style="288" customWidth="1"/>
    <col min="4884" max="4884" width="11.125" style="288" customWidth="1"/>
    <col min="4885" max="4885" width="2.625" style="288" customWidth="1"/>
    <col min="4886" max="4886" width="11.125" style="288" customWidth="1"/>
    <col min="4887" max="4887" width="2.625" style="288" customWidth="1"/>
    <col min="4888" max="4888" width="11.125" style="288" customWidth="1"/>
    <col min="4889" max="4889" width="3.125" style="288" customWidth="1"/>
    <col min="4890" max="4890" width="11.125" style="288" customWidth="1"/>
    <col min="4891" max="4891" width="2.625" style="288" customWidth="1"/>
    <col min="4892" max="4892" width="11.125" style="288" customWidth="1"/>
    <col min="4893" max="4893" width="2.625" style="288" customWidth="1"/>
    <col min="4894" max="4894" width="11.25" style="288" customWidth="1"/>
    <col min="4895" max="4895" width="3.625" style="288" customWidth="1"/>
    <col min="4896" max="4896" width="11.125" style="288" customWidth="1"/>
    <col min="4897" max="4897" width="2.75" style="288" customWidth="1"/>
    <col min="4898" max="4898" width="13" style="288" customWidth="1"/>
    <col min="4899" max="4899" width="2.75" style="288" customWidth="1"/>
    <col min="4900" max="4900" width="12" style="288" customWidth="1"/>
    <col min="4901" max="5120" width="9" style="288"/>
    <col min="5121" max="5121" width="4.625" style="288" customWidth="1"/>
    <col min="5122" max="5122" width="25.625" style="288" customWidth="1"/>
    <col min="5123" max="5123" width="2.625" style="288" customWidth="1"/>
    <col min="5124" max="5124" width="11.125" style="288" customWidth="1"/>
    <col min="5125" max="5125" width="2.625" style="288" customWidth="1"/>
    <col min="5126" max="5126" width="11.125" style="288" customWidth="1"/>
    <col min="5127" max="5127" width="2.625" style="288" customWidth="1"/>
    <col min="5128" max="5128" width="11.125" style="288" customWidth="1"/>
    <col min="5129" max="5129" width="2.625" style="288" customWidth="1"/>
    <col min="5130" max="5130" width="11.125" style="288" customWidth="1"/>
    <col min="5131" max="5131" width="2.625" style="288" customWidth="1"/>
    <col min="5132" max="5132" width="11.125" style="288" customWidth="1"/>
    <col min="5133" max="5133" width="3.625" style="288" customWidth="1"/>
    <col min="5134" max="5134" width="11.125" style="288" customWidth="1"/>
    <col min="5135" max="5135" width="2.625" style="288" customWidth="1"/>
    <col min="5136" max="5136" width="11.125" style="288" customWidth="1"/>
    <col min="5137" max="5137" width="2.625" style="288" customWidth="1"/>
    <col min="5138" max="5138" width="11.125" style="288" customWidth="1"/>
    <col min="5139" max="5139" width="2.625" style="288" customWidth="1"/>
    <col min="5140" max="5140" width="11.125" style="288" customWidth="1"/>
    <col min="5141" max="5141" width="2.625" style="288" customWidth="1"/>
    <col min="5142" max="5142" width="11.125" style="288" customWidth="1"/>
    <col min="5143" max="5143" width="2.625" style="288" customWidth="1"/>
    <col min="5144" max="5144" width="11.125" style="288" customWidth="1"/>
    <col min="5145" max="5145" width="3.125" style="288" customWidth="1"/>
    <col min="5146" max="5146" width="11.125" style="288" customWidth="1"/>
    <col min="5147" max="5147" width="2.625" style="288" customWidth="1"/>
    <col min="5148" max="5148" width="11.125" style="288" customWidth="1"/>
    <col min="5149" max="5149" width="2.625" style="288" customWidth="1"/>
    <col min="5150" max="5150" width="11.25" style="288" customWidth="1"/>
    <col min="5151" max="5151" width="3.625" style="288" customWidth="1"/>
    <col min="5152" max="5152" width="11.125" style="288" customWidth="1"/>
    <col min="5153" max="5153" width="2.75" style="288" customWidth="1"/>
    <col min="5154" max="5154" width="13" style="288" customWidth="1"/>
    <col min="5155" max="5155" width="2.75" style="288" customWidth="1"/>
    <col min="5156" max="5156" width="12" style="288" customWidth="1"/>
    <col min="5157" max="5376" width="9" style="288"/>
    <col min="5377" max="5377" width="4.625" style="288" customWidth="1"/>
    <col min="5378" max="5378" width="25.625" style="288" customWidth="1"/>
    <col min="5379" max="5379" width="2.625" style="288" customWidth="1"/>
    <col min="5380" max="5380" width="11.125" style="288" customWidth="1"/>
    <col min="5381" max="5381" width="2.625" style="288" customWidth="1"/>
    <col min="5382" max="5382" width="11.125" style="288" customWidth="1"/>
    <col min="5383" max="5383" width="2.625" style="288" customWidth="1"/>
    <col min="5384" max="5384" width="11.125" style="288" customWidth="1"/>
    <col min="5385" max="5385" width="2.625" style="288" customWidth="1"/>
    <col min="5386" max="5386" width="11.125" style="288" customWidth="1"/>
    <col min="5387" max="5387" width="2.625" style="288" customWidth="1"/>
    <col min="5388" max="5388" width="11.125" style="288" customWidth="1"/>
    <col min="5389" max="5389" width="3.625" style="288" customWidth="1"/>
    <col min="5390" max="5390" width="11.125" style="288" customWidth="1"/>
    <col min="5391" max="5391" width="2.625" style="288" customWidth="1"/>
    <col min="5392" max="5392" width="11.125" style="288" customWidth="1"/>
    <col min="5393" max="5393" width="2.625" style="288" customWidth="1"/>
    <col min="5394" max="5394" width="11.125" style="288" customWidth="1"/>
    <col min="5395" max="5395" width="2.625" style="288" customWidth="1"/>
    <col min="5396" max="5396" width="11.125" style="288" customWidth="1"/>
    <col min="5397" max="5397" width="2.625" style="288" customWidth="1"/>
    <col min="5398" max="5398" width="11.125" style="288" customWidth="1"/>
    <col min="5399" max="5399" width="2.625" style="288" customWidth="1"/>
    <col min="5400" max="5400" width="11.125" style="288" customWidth="1"/>
    <col min="5401" max="5401" width="3.125" style="288" customWidth="1"/>
    <col min="5402" max="5402" width="11.125" style="288" customWidth="1"/>
    <col min="5403" max="5403" width="2.625" style="288" customWidth="1"/>
    <col min="5404" max="5404" width="11.125" style="288" customWidth="1"/>
    <col min="5405" max="5405" width="2.625" style="288" customWidth="1"/>
    <col min="5406" max="5406" width="11.25" style="288" customWidth="1"/>
    <col min="5407" max="5407" width="3.625" style="288" customWidth="1"/>
    <col min="5408" max="5408" width="11.125" style="288" customWidth="1"/>
    <col min="5409" max="5409" width="2.75" style="288" customWidth="1"/>
    <col min="5410" max="5410" width="13" style="288" customWidth="1"/>
    <col min="5411" max="5411" width="2.75" style="288" customWidth="1"/>
    <col min="5412" max="5412" width="12" style="288" customWidth="1"/>
    <col min="5413" max="5632" width="9" style="288"/>
    <col min="5633" max="5633" width="4.625" style="288" customWidth="1"/>
    <col min="5634" max="5634" width="25.625" style="288" customWidth="1"/>
    <col min="5635" max="5635" width="2.625" style="288" customWidth="1"/>
    <col min="5636" max="5636" width="11.125" style="288" customWidth="1"/>
    <col min="5637" max="5637" width="2.625" style="288" customWidth="1"/>
    <col min="5638" max="5638" width="11.125" style="288" customWidth="1"/>
    <col min="5639" max="5639" width="2.625" style="288" customWidth="1"/>
    <col min="5640" max="5640" width="11.125" style="288" customWidth="1"/>
    <col min="5641" max="5641" width="2.625" style="288" customWidth="1"/>
    <col min="5642" max="5642" width="11.125" style="288" customWidth="1"/>
    <col min="5643" max="5643" width="2.625" style="288" customWidth="1"/>
    <col min="5644" max="5644" width="11.125" style="288" customWidth="1"/>
    <col min="5645" max="5645" width="3.625" style="288" customWidth="1"/>
    <col min="5646" max="5646" width="11.125" style="288" customWidth="1"/>
    <col min="5647" max="5647" width="2.625" style="288" customWidth="1"/>
    <col min="5648" max="5648" width="11.125" style="288" customWidth="1"/>
    <col min="5649" max="5649" width="2.625" style="288" customWidth="1"/>
    <col min="5650" max="5650" width="11.125" style="288" customWidth="1"/>
    <col min="5651" max="5651" width="2.625" style="288" customWidth="1"/>
    <col min="5652" max="5652" width="11.125" style="288" customWidth="1"/>
    <col min="5653" max="5653" width="2.625" style="288" customWidth="1"/>
    <col min="5654" max="5654" width="11.125" style="288" customWidth="1"/>
    <col min="5655" max="5655" width="2.625" style="288" customWidth="1"/>
    <col min="5656" max="5656" width="11.125" style="288" customWidth="1"/>
    <col min="5657" max="5657" width="3.125" style="288" customWidth="1"/>
    <col min="5658" max="5658" width="11.125" style="288" customWidth="1"/>
    <col min="5659" max="5659" width="2.625" style="288" customWidth="1"/>
    <col min="5660" max="5660" width="11.125" style="288" customWidth="1"/>
    <col min="5661" max="5661" width="2.625" style="288" customWidth="1"/>
    <col min="5662" max="5662" width="11.25" style="288" customWidth="1"/>
    <col min="5663" max="5663" width="3.625" style="288" customWidth="1"/>
    <col min="5664" max="5664" width="11.125" style="288" customWidth="1"/>
    <col min="5665" max="5665" width="2.75" style="288" customWidth="1"/>
    <col min="5666" max="5666" width="13" style="288" customWidth="1"/>
    <col min="5667" max="5667" width="2.75" style="288" customWidth="1"/>
    <col min="5668" max="5668" width="12" style="288" customWidth="1"/>
    <col min="5669" max="5888" width="9" style="288"/>
    <col min="5889" max="5889" width="4.625" style="288" customWidth="1"/>
    <col min="5890" max="5890" width="25.625" style="288" customWidth="1"/>
    <col min="5891" max="5891" width="2.625" style="288" customWidth="1"/>
    <col min="5892" max="5892" width="11.125" style="288" customWidth="1"/>
    <col min="5893" max="5893" width="2.625" style="288" customWidth="1"/>
    <col min="5894" max="5894" width="11.125" style="288" customWidth="1"/>
    <col min="5895" max="5895" width="2.625" style="288" customWidth="1"/>
    <col min="5896" max="5896" width="11.125" style="288" customWidth="1"/>
    <col min="5897" max="5897" width="2.625" style="288" customWidth="1"/>
    <col min="5898" max="5898" width="11.125" style="288" customWidth="1"/>
    <col min="5899" max="5899" width="2.625" style="288" customWidth="1"/>
    <col min="5900" max="5900" width="11.125" style="288" customWidth="1"/>
    <col min="5901" max="5901" width="3.625" style="288" customWidth="1"/>
    <col min="5902" max="5902" width="11.125" style="288" customWidth="1"/>
    <col min="5903" max="5903" width="2.625" style="288" customWidth="1"/>
    <col min="5904" max="5904" width="11.125" style="288" customWidth="1"/>
    <col min="5905" max="5905" width="2.625" style="288" customWidth="1"/>
    <col min="5906" max="5906" width="11.125" style="288" customWidth="1"/>
    <col min="5907" max="5907" width="2.625" style="288" customWidth="1"/>
    <col min="5908" max="5908" width="11.125" style="288" customWidth="1"/>
    <col min="5909" max="5909" width="2.625" style="288" customWidth="1"/>
    <col min="5910" max="5910" width="11.125" style="288" customWidth="1"/>
    <col min="5911" max="5911" width="2.625" style="288" customWidth="1"/>
    <col min="5912" max="5912" width="11.125" style="288" customWidth="1"/>
    <col min="5913" max="5913" width="3.125" style="288" customWidth="1"/>
    <col min="5914" max="5914" width="11.125" style="288" customWidth="1"/>
    <col min="5915" max="5915" width="2.625" style="288" customWidth="1"/>
    <col min="5916" max="5916" width="11.125" style="288" customWidth="1"/>
    <col min="5917" max="5917" width="2.625" style="288" customWidth="1"/>
    <col min="5918" max="5918" width="11.25" style="288" customWidth="1"/>
    <col min="5919" max="5919" width="3.625" style="288" customWidth="1"/>
    <col min="5920" max="5920" width="11.125" style="288" customWidth="1"/>
    <col min="5921" max="5921" width="2.75" style="288" customWidth="1"/>
    <col min="5922" max="5922" width="13" style="288" customWidth="1"/>
    <col min="5923" max="5923" width="2.75" style="288" customWidth="1"/>
    <col min="5924" max="5924" width="12" style="288" customWidth="1"/>
    <col min="5925" max="6144" width="9" style="288"/>
    <col min="6145" max="6145" width="4.625" style="288" customWidth="1"/>
    <col min="6146" max="6146" width="25.625" style="288" customWidth="1"/>
    <col min="6147" max="6147" width="2.625" style="288" customWidth="1"/>
    <col min="6148" max="6148" width="11.125" style="288" customWidth="1"/>
    <col min="6149" max="6149" width="2.625" style="288" customWidth="1"/>
    <col min="6150" max="6150" width="11.125" style="288" customWidth="1"/>
    <col min="6151" max="6151" width="2.625" style="288" customWidth="1"/>
    <col min="6152" max="6152" width="11.125" style="288" customWidth="1"/>
    <col min="6153" max="6153" width="2.625" style="288" customWidth="1"/>
    <col min="6154" max="6154" width="11.125" style="288" customWidth="1"/>
    <col min="6155" max="6155" width="2.625" style="288" customWidth="1"/>
    <col min="6156" max="6156" width="11.125" style="288" customWidth="1"/>
    <col min="6157" max="6157" width="3.625" style="288" customWidth="1"/>
    <col min="6158" max="6158" width="11.125" style="288" customWidth="1"/>
    <col min="6159" max="6159" width="2.625" style="288" customWidth="1"/>
    <col min="6160" max="6160" width="11.125" style="288" customWidth="1"/>
    <col min="6161" max="6161" width="2.625" style="288" customWidth="1"/>
    <col min="6162" max="6162" width="11.125" style="288" customWidth="1"/>
    <col min="6163" max="6163" width="2.625" style="288" customWidth="1"/>
    <col min="6164" max="6164" width="11.125" style="288" customWidth="1"/>
    <col min="6165" max="6165" width="2.625" style="288" customWidth="1"/>
    <col min="6166" max="6166" width="11.125" style="288" customWidth="1"/>
    <col min="6167" max="6167" width="2.625" style="288" customWidth="1"/>
    <col min="6168" max="6168" width="11.125" style="288" customWidth="1"/>
    <col min="6169" max="6169" width="3.125" style="288" customWidth="1"/>
    <col min="6170" max="6170" width="11.125" style="288" customWidth="1"/>
    <col min="6171" max="6171" width="2.625" style="288" customWidth="1"/>
    <col min="6172" max="6172" width="11.125" style="288" customWidth="1"/>
    <col min="6173" max="6173" width="2.625" style="288" customWidth="1"/>
    <col min="6174" max="6174" width="11.25" style="288" customWidth="1"/>
    <col min="6175" max="6175" width="3.625" style="288" customWidth="1"/>
    <col min="6176" max="6176" width="11.125" style="288" customWidth="1"/>
    <col min="6177" max="6177" width="2.75" style="288" customWidth="1"/>
    <col min="6178" max="6178" width="13" style="288" customWidth="1"/>
    <col min="6179" max="6179" width="2.75" style="288" customWidth="1"/>
    <col min="6180" max="6180" width="12" style="288" customWidth="1"/>
    <col min="6181" max="6400" width="9" style="288"/>
    <col min="6401" max="6401" width="4.625" style="288" customWidth="1"/>
    <col min="6402" max="6402" width="25.625" style="288" customWidth="1"/>
    <col min="6403" max="6403" width="2.625" style="288" customWidth="1"/>
    <col min="6404" max="6404" width="11.125" style="288" customWidth="1"/>
    <col min="6405" max="6405" width="2.625" style="288" customWidth="1"/>
    <col min="6406" max="6406" width="11.125" style="288" customWidth="1"/>
    <col min="6407" max="6407" width="2.625" style="288" customWidth="1"/>
    <col min="6408" max="6408" width="11.125" style="288" customWidth="1"/>
    <col min="6409" max="6409" width="2.625" style="288" customWidth="1"/>
    <col min="6410" max="6410" width="11.125" style="288" customWidth="1"/>
    <col min="6411" max="6411" width="2.625" style="288" customWidth="1"/>
    <col min="6412" max="6412" width="11.125" style="288" customWidth="1"/>
    <col min="6413" max="6413" width="3.625" style="288" customWidth="1"/>
    <col min="6414" max="6414" width="11.125" style="288" customWidth="1"/>
    <col min="6415" max="6415" width="2.625" style="288" customWidth="1"/>
    <col min="6416" max="6416" width="11.125" style="288" customWidth="1"/>
    <col min="6417" max="6417" width="2.625" style="288" customWidth="1"/>
    <col min="6418" max="6418" width="11.125" style="288" customWidth="1"/>
    <col min="6419" max="6419" width="2.625" style="288" customWidth="1"/>
    <col min="6420" max="6420" width="11.125" style="288" customWidth="1"/>
    <col min="6421" max="6421" width="2.625" style="288" customWidth="1"/>
    <col min="6422" max="6422" width="11.125" style="288" customWidth="1"/>
    <col min="6423" max="6423" width="2.625" style="288" customWidth="1"/>
    <col min="6424" max="6424" width="11.125" style="288" customWidth="1"/>
    <col min="6425" max="6425" width="3.125" style="288" customWidth="1"/>
    <col min="6426" max="6426" width="11.125" style="288" customWidth="1"/>
    <col min="6427" max="6427" width="2.625" style="288" customWidth="1"/>
    <col min="6428" max="6428" width="11.125" style="288" customWidth="1"/>
    <col min="6429" max="6429" width="2.625" style="288" customWidth="1"/>
    <col min="6430" max="6430" width="11.25" style="288" customWidth="1"/>
    <col min="6431" max="6431" width="3.625" style="288" customWidth="1"/>
    <col min="6432" max="6432" width="11.125" style="288" customWidth="1"/>
    <col min="6433" max="6433" width="2.75" style="288" customWidth="1"/>
    <col min="6434" max="6434" width="13" style="288" customWidth="1"/>
    <col min="6435" max="6435" width="2.75" style="288" customWidth="1"/>
    <col min="6436" max="6436" width="12" style="288" customWidth="1"/>
    <col min="6437" max="6656" width="9" style="288"/>
    <col min="6657" max="6657" width="4.625" style="288" customWidth="1"/>
    <col min="6658" max="6658" width="25.625" style="288" customWidth="1"/>
    <col min="6659" max="6659" width="2.625" style="288" customWidth="1"/>
    <col min="6660" max="6660" width="11.125" style="288" customWidth="1"/>
    <col min="6661" max="6661" width="2.625" style="288" customWidth="1"/>
    <col min="6662" max="6662" width="11.125" style="288" customWidth="1"/>
    <col min="6663" max="6663" width="2.625" style="288" customWidth="1"/>
    <col min="6664" max="6664" width="11.125" style="288" customWidth="1"/>
    <col min="6665" max="6665" width="2.625" style="288" customWidth="1"/>
    <col min="6666" max="6666" width="11.125" style="288" customWidth="1"/>
    <col min="6667" max="6667" width="2.625" style="288" customWidth="1"/>
    <col min="6668" max="6668" width="11.125" style="288" customWidth="1"/>
    <col min="6669" max="6669" width="3.625" style="288" customWidth="1"/>
    <col min="6670" max="6670" width="11.125" style="288" customWidth="1"/>
    <col min="6671" max="6671" width="2.625" style="288" customWidth="1"/>
    <col min="6672" max="6672" width="11.125" style="288" customWidth="1"/>
    <col min="6673" max="6673" width="2.625" style="288" customWidth="1"/>
    <col min="6674" max="6674" width="11.125" style="288" customWidth="1"/>
    <col min="6675" max="6675" width="2.625" style="288" customWidth="1"/>
    <col min="6676" max="6676" width="11.125" style="288" customWidth="1"/>
    <col min="6677" max="6677" width="2.625" style="288" customWidth="1"/>
    <col min="6678" max="6678" width="11.125" style="288" customWidth="1"/>
    <col min="6679" max="6679" width="2.625" style="288" customWidth="1"/>
    <col min="6680" max="6680" width="11.125" style="288" customWidth="1"/>
    <col min="6681" max="6681" width="3.125" style="288" customWidth="1"/>
    <col min="6682" max="6682" width="11.125" style="288" customWidth="1"/>
    <col min="6683" max="6683" width="2.625" style="288" customWidth="1"/>
    <col min="6684" max="6684" width="11.125" style="288" customWidth="1"/>
    <col min="6685" max="6685" width="2.625" style="288" customWidth="1"/>
    <col min="6686" max="6686" width="11.25" style="288" customWidth="1"/>
    <col min="6687" max="6687" width="3.625" style="288" customWidth="1"/>
    <col min="6688" max="6688" width="11.125" style="288" customWidth="1"/>
    <col min="6689" max="6689" width="2.75" style="288" customWidth="1"/>
    <col min="6690" max="6690" width="13" style="288" customWidth="1"/>
    <col min="6691" max="6691" width="2.75" style="288" customWidth="1"/>
    <col min="6692" max="6692" width="12" style="288" customWidth="1"/>
    <col min="6693" max="6912" width="9" style="288"/>
    <col min="6913" max="6913" width="4.625" style="288" customWidth="1"/>
    <col min="6914" max="6914" width="25.625" style="288" customWidth="1"/>
    <col min="6915" max="6915" width="2.625" style="288" customWidth="1"/>
    <col min="6916" max="6916" width="11.125" style="288" customWidth="1"/>
    <col min="6917" max="6917" width="2.625" style="288" customWidth="1"/>
    <col min="6918" max="6918" width="11.125" style="288" customWidth="1"/>
    <col min="6919" max="6919" width="2.625" style="288" customWidth="1"/>
    <col min="6920" max="6920" width="11.125" style="288" customWidth="1"/>
    <col min="6921" max="6921" width="2.625" style="288" customWidth="1"/>
    <col min="6922" max="6922" width="11.125" style="288" customWidth="1"/>
    <col min="6923" max="6923" width="2.625" style="288" customWidth="1"/>
    <col min="6924" max="6924" width="11.125" style="288" customWidth="1"/>
    <col min="6925" max="6925" width="3.625" style="288" customWidth="1"/>
    <col min="6926" max="6926" width="11.125" style="288" customWidth="1"/>
    <col min="6927" max="6927" width="2.625" style="288" customWidth="1"/>
    <col min="6928" max="6928" width="11.125" style="288" customWidth="1"/>
    <col min="6929" max="6929" width="2.625" style="288" customWidth="1"/>
    <col min="6930" max="6930" width="11.125" style="288" customWidth="1"/>
    <col min="6931" max="6931" width="2.625" style="288" customWidth="1"/>
    <col min="6932" max="6932" width="11.125" style="288" customWidth="1"/>
    <col min="6933" max="6933" width="2.625" style="288" customWidth="1"/>
    <col min="6934" max="6934" width="11.125" style="288" customWidth="1"/>
    <col min="6935" max="6935" width="2.625" style="288" customWidth="1"/>
    <col min="6936" max="6936" width="11.125" style="288" customWidth="1"/>
    <col min="6937" max="6937" width="3.125" style="288" customWidth="1"/>
    <col min="6938" max="6938" width="11.125" style="288" customWidth="1"/>
    <col min="6939" max="6939" width="2.625" style="288" customWidth="1"/>
    <col min="6940" max="6940" width="11.125" style="288" customWidth="1"/>
    <col min="6941" max="6941" width="2.625" style="288" customWidth="1"/>
    <col min="6942" max="6942" width="11.25" style="288" customWidth="1"/>
    <col min="6943" max="6943" width="3.625" style="288" customWidth="1"/>
    <col min="6944" max="6944" width="11.125" style="288" customWidth="1"/>
    <col min="6945" max="6945" width="2.75" style="288" customWidth="1"/>
    <col min="6946" max="6946" width="13" style="288" customWidth="1"/>
    <col min="6947" max="6947" width="2.75" style="288" customWidth="1"/>
    <col min="6948" max="6948" width="12" style="288" customWidth="1"/>
    <col min="6949" max="7168" width="9" style="288"/>
    <col min="7169" max="7169" width="4.625" style="288" customWidth="1"/>
    <col min="7170" max="7170" width="25.625" style="288" customWidth="1"/>
    <col min="7171" max="7171" width="2.625" style="288" customWidth="1"/>
    <col min="7172" max="7172" width="11.125" style="288" customWidth="1"/>
    <col min="7173" max="7173" width="2.625" style="288" customWidth="1"/>
    <col min="7174" max="7174" width="11.125" style="288" customWidth="1"/>
    <col min="7175" max="7175" width="2.625" style="288" customWidth="1"/>
    <col min="7176" max="7176" width="11.125" style="288" customWidth="1"/>
    <col min="7177" max="7177" width="2.625" style="288" customWidth="1"/>
    <col min="7178" max="7178" width="11.125" style="288" customWidth="1"/>
    <col min="7179" max="7179" width="2.625" style="288" customWidth="1"/>
    <col min="7180" max="7180" width="11.125" style="288" customWidth="1"/>
    <col min="7181" max="7181" width="3.625" style="288" customWidth="1"/>
    <col min="7182" max="7182" width="11.125" style="288" customWidth="1"/>
    <col min="7183" max="7183" width="2.625" style="288" customWidth="1"/>
    <col min="7184" max="7184" width="11.125" style="288" customWidth="1"/>
    <col min="7185" max="7185" width="2.625" style="288" customWidth="1"/>
    <col min="7186" max="7186" width="11.125" style="288" customWidth="1"/>
    <col min="7187" max="7187" width="2.625" style="288" customWidth="1"/>
    <col min="7188" max="7188" width="11.125" style="288" customWidth="1"/>
    <col min="7189" max="7189" width="2.625" style="288" customWidth="1"/>
    <col min="7190" max="7190" width="11.125" style="288" customWidth="1"/>
    <col min="7191" max="7191" width="2.625" style="288" customWidth="1"/>
    <col min="7192" max="7192" width="11.125" style="288" customWidth="1"/>
    <col min="7193" max="7193" width="3.125" style="288" customWidth="1"/>
    <col min="7194" max="7194" width="11.125" style="288" customWidth="1"/>
    <col min="7195" max="7195" width="2.625" style="288" customWidth="1"/>
    <col min="7196" max="7196" width="11.125" style="288" customWidth="1"/>
    <col min="7197" max="7197" width="2.625" style="288" customWidth="1"/>
    <col min="7198" max="7198" width="11.25" style="288" customWidth="1"/>
    <col min="7199" max="7199" width="3.625" style="288" customWidth="1"/>
    <col min="7200" max="7200" width="11.125" style="288" customWidth="1"/>
    <col min="7201" max="7201" width="2.75" style="288" customWidth="1"/>
    <col min="7202" max="7202" width="13" style="288" customWidth="1"/>
    <col min="7203" max="7203" width="2.75" style="288" customWidth="1"/>
    <col min="7204" max="7204" width="12" style="288" customWidth="1"/>
    <col min="7205" max="7424" width="9" style="288"/>
    <col min="7425" max="7425" width="4.625" style="288" customWidth="1"/>
    <col min="7426" max="7426" width="25.625" style="288" customWidth="1"/>
    <col min="7427" max="7427" width="2.625" style="288" customWidth="1"/>
    <col min="7428" max="7428" width="11.125" style="288" customWidth="1"/>
    <col min="7429" max="7429" width="2.625" style="288" customWidth="1"/>
    <col min="7430" max="7430" width="11.125" style="288" customWidth="1"/>
    <col min="7431" max="7431" width="2.625" style="288" customWidth="1"/>
    <col min="7432" max="7432" width="11.125" style="288" customWidth="1"/>
    <col min="7433" max="7433" width="2.625" style="288" customWidth="1"/>
    <col min="7434" max="7434" width="11.125" style="288" customWidth="1"/>
    <col min="7435" max="7435" width="2.625" style="288" customWidth="1"/>
    <col min="7436" max="7436" width="11.125" style="288" customWidth="1"/>
    <col min="7437" max="7437" width="3.625" style="288" customWidth="1"/>
    <col min="7438" max="7438" width="11.125" style="288" customWidth="1"/>
    <col min="7439" max="7439" width="2.625" style="288" customWidth="1"/>
    <col min="7440" max="7440" width="11.125" style="288" customWidth="1"/>
    <col min="7441" max="7441" width="2.625" style="288" customWidth="1"/>
    <col min="7442" max="7442" width="11.125" style="288" customWidth="1"/>
    <col min="7443" max="7443" width="2.625" style="288" customWidth="1"/>
    <col min="7444" max="7444" width="11.125" style="288" customWidth="1"/>
    <col min="7445" max="7445" width="2.625" style="288" customWidth="1"/>
    <col min="7446" max="7446" width="11.125" style="288" customWidth="1"/>
    <col min="7447" max="7447" width="2.625" style="288" customWidth="1"/>
    <col min="7448" max="7448" width="11.125" style="288" customWidth="1"/>
    <col min="7449" max="7449" width="3.125" style="288" customWidth="1"/>
    <col min="7450" max="7450" width="11.125" style="288" customWidth="1"/>
    <col min="7451" max="7451" width="2.625" style="288" customWidth="1"/>
    <col min="7452" max="7452" width="11.125" style="288" customWidth="1"/>
    <col min="7453" max="7453" width="2.625" style="288" customWidth="1"/>
    <col min="7454" max="7454" width="11.25" style="288" customWidth="1"/>
    <col min="7455" max="7455" width="3.625" style="288" customWidth="1"/>
    <col min="7456" max="7456" width="11.125" style="288" customWidth="1"/>
    <col min="7457" max="7457" width="2.75" style="288" customWidth="1"/>
    <col min="7458" max="7458" width="13" style="288" customWidth="1"/>
    <col min="7459" max="7459" width="2.75" style="288" customWidth="1"/>
    <col min="7460" max="7460" width="12" style="288" customWidth="1"/>
    <col min="7461" max="7680" width="9" style="288"/>
    <col min="7681" max="7681" width="4.625" style="288" customWidth="1"/>
    <col min="7682" max="7682" width="25.625" style="288" customWidth="1"/>
    <col min="7683" max="7683" width="2.625" style="288" customWidth="1"/>
    <col min="7684" max="7684" width="11.125" style="288" customWidth="1"/>
    <col min="7685" max="7685" width="2.625" style="288" customWidth="1"/>
    <col min="7686" max="7686" width="11.125" style="288" customWidth="1"/>
    <col min="7687" max="7687" width="2.625" style="288" customWidth="1"/>
    <col min="7688" max="7688" width="11.125" style="288" customWidth="1"/>
    <col min="7689" max="7689" width="2.625" style="288" customWidth="1"/>
    <col min="7690" max="7690" width="11.125" style="288" customWidth="1"/>
    <col min="7691" max="7691" width="2.625" style="288" customWidth="1"/>
    <col min="7692" max="7692" width="11.125" style="288" customWidth="1"/>
    <col min="7693" max="7693" width="3.625" style="288" customWidth="1"/>
    <col min="7694" max="7694" width="11.125" style="288" customWidth="1"/>
    <col min="7695" max="7695" width="2.625" style="288" customWidth="1"/>
    <col min="7696" max="7696" width="11.125" style="288" customWidth="1"/>
    <col min="7697" max="7697" width="2.625" style="288" customWidth="1"/>
    <col min="7698" max="7698" width="11.125" style="288" customWidth="1"/>
    <col min="7699" max="7699" width="2.625" style="288" customWidth="1"/>
    <col min="7700" max="7700" width="11.125" style="288" customWidth="1"/>
    <col min="7701" max="7701" width="2.625" style="288" customWidth="1"/>
    <col min="7702" max="7702" width="11.125" style="288" customWidth="1"/>
    <col min="7703" max="7703" width="2.625" style="288" customWidth="1"/>
    <col min="7704" max="7704" width="11.125" style="288" customWidth="1"/>
    <col min="7705" max="7705" width="3.125" style="288" customWidth="1"/>
    <col min="7706" max="7706" width="11.125" style="288" customWidth="1"/>
    <col min="7707" max="7707" width="2.625" style="288" customWidth="1"/>
    <col min="7708" max="7708" width="11.125" style="288" customWidth="1"/>
    <col min="7709" max="7709" width="2.625" style="288" customWidth="1"/>
    <col min="7710" max="7710" width="11.25" style="288" customWidth="1"/>
    <col min="7711" max="7711" width="3.625" style="288" customWidth="1"/>
    <col min="7712" max="7712" width="11.125" style="288" customWidth="1"/>
    <col min="7713" max="7713" width="2.75" style="288" customWidth="1"/>
    <col min="7714" max="7714" width="13" style="288" customWidth="1"/>
    <col min="7715" max="7715" width="2.75" style="288" customWidth="1"/>
    <col min="7716" max="7716" width="12" style="288" customWidth="1"/>
    <col min="7717" max="7936" width="9" style="288"/>
    <col min="7937" max="7937" width="4.625" style="288" customWidth="1"/>
    <col min="7938" max="7938" width="25.625" style="288" customWidth="1"/>
    <col min="7939" max="7939" width="2.625" style="288" customWidth="1"/>
    <col min="7940" max="7940" width="11.125" style="288" customWidth="1"/>
    <col min="7941" max="7941" width="2.625" style="288" customWidth="1"/>
    <col min="7942" max="7942" width="11.125" style="288" customWidth="1"/>
    <col min="7943" max="7943" width="2.625" style="288" customWidth="1"/>
    <col min="7944" max="7944" width="11.125" style="288" customWidth="1"/>
    <col min="7945" max="7945" width="2.625" style="288" customWidth="1"/>
    <col min="7946" max="7946" width="11.125" style="288" customWidth="1"/>
    <col min="7947" max="7947" width="2.625" style="288" customWidth="1"/>
    <col min="7948" max="7948" width="11.125" style="288" customWidth="1"/>
    <col min="7949" max="7949" width="3.625" style="288" customWidth="1"/>
    <col min="7950" max="7950" width="11.125" style="288" customWidth="1"/>
    <col min="7951" max="7951" width="2.625" style="288" customWidth="1"/>
    <col min="7952" max="7952" width="11.125" style="288" customWidth="1"/>
    <col min="7953" max="7953" width="2.625" style="288" customWidth="1"/>
    <col min="7954" max="7954" width="11.125" style="288" customWidth="1"/>
    <col min="7955" max="7955" width="2.625" style="288" customWidth="1"/>
    <col min="7956" max="7956" width="11.125" style="288" customWidth="1"/>
    <col min="7957" max="7957" width="2.625" style="288" customWidth="1"/>
    <col min="7958" max="7958" width="11.125" style="288" customWidth="1"/>
    <col min="7959" max="7959" width="2.625" style="288" customWidth="1"/>
    <col min="7960" max="7960" width="11.125" style="288" customWidth="1"/>
    <col min="7961" max="7961" width="3.125" style="288" customWidth="1"/>
    <col min="7962" max="7962" width="11.125" style="288" customWidth="1"/>
    <col min="7963" max="7963" width="2.625" style="288" customWidth="1"/>
    <col min="7964" max="7964" width="11.125" style="288" customWidth="1"/>
    <col min="7965" max="7965" width="2.625" style="288" customWidth="1"/>
    <col min="7966" max="7966" width="11.25" style="288" customWidth="1"/>
    <col min="7967" max="7967" width="3.625" style="288" customWidth="1"/>
    <col min="7968" max="7968" width="11.125" style="288" customWidth="1"/>
    <col min="7969" max="7969" width="2.75" style="288" customWidth="1"/>
    <col min="7970" max="7970" width="13" style="288" customWidth="1"/>
    <col min="7971" max="7971" width="2.75" style="288" customWidth="1"/>
    <col min="7972" max="7972" width="12" style="288" customWidth="1"/>
    <col min="7973" max="8192" width="9" style="288"/>
    <col min="8193" max="8193" width="4.625" style="288" customWidth="1"/>
    <col min="8194" max="8194" width="25.625" style="288" customWidth="1"/>
    <col min="8195" max="8195" width="2.625" style="288" customWidth="1"/>
    <col min="8196" max="8196" width="11.125" style="288" customWidth="1"/>
    <col min="8197" max="8197" width="2.625" style="288" customWidth="1"/>
    <col min="8198" max="8198" width="11.125" style="288" customWidth="1"/>
    <col min="8199" max="8199" width="2.625" style="288" customWidth="1"/>
    <col min="8200" max="8200" width="11.125" style="288" customWidth="1"/>
    <col min="8201" max="8201" width="2.625" style="288" customWidth="1"/>
    <col min="8202" max="8202" width="11.125" style="288" customWidth="1"/>
    <col min="8203" max="8203" width="2.625" style="288" customWidth="1"/>
    <col min="8204" max="8204" width="11.125" style="288" customWidth="1"/>
    <col min="8205" max="8205" width="3.625" style="288" customWidth="1"/>
    <col min="8206" max="8206" width="11.125" style="288" customWidth="1"/>
    <col min="8207" max="8207" width="2.625" style="288" customWidth="1"/>
    <col min="8208" max="8208" width="11.125" style="288" customWidth="1"/>
    <col min="8209" max="8209" width="2.625" style="288" customWidth="1"/>
    <col min="8210" max="8210" width="11.125" style="288" customWidth="1"/>
    <col min="8211" max="8211" width="2.625" style="288" customWidth="1"/>
    <col min="8212" max="8212" width="11.125" style="288" customWidth="1"/>
    <col min="8213" max="8213" width="2.625" style="288" customWidth="1"/>
    <col min="8214" max="8214" width="11.125" style="288" customWidth="1"/>
    <col min="8215" max="8215" width="2.625" style="288" customWidth="1"/>
    <col min="8216" max="8216" width="11.125" style="288" customWidth="1"/>
    <col min="8217" max="8217" width="3.125" style="288" customWidth="1"/>
    <col min="8218" max="8218" width="11.125" style="288" customWidth="1"/>
    <col min="8219" max="8219" width="2.625" style="288" customWidth="1"/>
    <col min="8220" max="8220" width="11.125" style="288" customWidth="1"/>
    <col min="8221" max="8221" width="2.625" style="288" customWidth="1"/>
    <col min="8222" max="8222" width="11.25" style="288" customWidth="1"/>
    <col min="8223" max="8223" width="3.625" style="288" customWidth="1"/>
    <col min="8224" max="8224" width="11.125" style="288" customWidth="1"/>
    <col min="8225" max="8225" width="2.75" style="288" customWidth="1"/>
    <col min="8226" max="8226" width="13" style="288" customWidth="1"/>
    <col min="8227" max="8227" width="2.75" style="288" customWidth="1"/>
    <col min="8228" max="8228" width="12" style="288" customWidth="1"/>
    <col min="8229" max="8448" width="9" style="288"/>
    <col min="8449" max="8449" width="4.625" style="288" customWidth="1"/>
    <col min="8450" max="8450" width="25.625" style="288" customWidth="1"/>
    <col min="8451" max="8451" width="2.625" style="288" customWidth="1"/>
    <col min="8452" max="8452" width="11.125" style="288" customWidth="1"/>
    <col min="8453" max="8453" width="2.625" style="288" customWidth="1"/>
    <col min="8454" max="8454" width="11.125" style="288" customWidth="1"/>
    <col min="8455" max="8455" width="2.625" style="288" customWidth="1"/>
    <col min="8456" max="8456" width="11.125" style="288" customWidth="1"/>
    <col min="8457" max="8457" width="2.625" style="288" customWidth="1"/>
    <col min="8458" max="8458" width="11.125" style="288" customWidth="1"/>
    <col min="8459" max="8459" width="2.625" style="288" customWidth="1"/>
    <col min="8460" max="8460" width="11.125" style="288" customWidth="1"/>
    <col min="8461" max="8461" width="3.625" style="288" customWidth="1"/>
    <col min="8462" max="8462" width="11.125" style="288" customWidth="1"/>
    <col min="8463" max="8463" width="2.625" style="288" customWidth="1"/>
    <col min="8464" max="8464" width="11.125" style="288" customWidth="1"/>
    <col min="8465" max="8465" width="2.625" style="288" customWidth="1"/>
    <col min="8466" max="8466" width="11.125" style="288" customWidth="1"/>
    <col min="8467" max="8467" width="2.625" style="288" customWidth="1"/>
    <col min="8468" max="8468" width="11.125" style="288" customWidth="1"/>
    <col min="8469" max="8469" width="2.625" style="288" customWidth="1"/>
    <col min="8470" max="8470" width="11.125" style="288" customWidth="1"/>
    <col min="8471" max="8471" width="2.625" style="288" customWidth="1"/>
    <col min="8472" max="8472" width="11.125" style="288" customWidth="1"/>
    <col min="8473" max="8473" width="3.125" style="288" customWidth="1"/>
    <col min="8474" max="8474" width="11.125" style="288" customWidth="1"/>
    <col min="8475" max="8475" width="2.625" style="288" customWidth="1"/>
    <col min="8476" max="8476" width="11.125" style="288" customWidth="1"/>
    <col min="8477" max="8477" width="2.625" style="288" customWidth="1"/>
    <col min="8478" max="8478" width="11.25" style="288" customWidth="1"/>
    <col min="8479" max="8479" width="3.625" style="288" customWidth="1"/>
    <col min="8480" max="8480" width="11.125" style="288" customWidth="1"/>
    <col min="8481" max="8481" width="2.75" style="288" customWidth="1"/>
    <col min="8482" max="8482" width="13" style="288" customWidth="1"/>
    <col min="8483" max="8483" width="2.75" style="288" customWidth="1"/>
    <col min="8484" max="8484" width="12" style="288" customWidth="1"/>
    <col min="8485" max="8704" width="9" style="288"/>
    <col min="8705" max="8705" width="4.625" style="288" customWidth="1"/>
    <col min="8706" max="8706" width="25.625" style="288" customWidth="1"/>
    <col min="8707" max="8707" width="2.625" style="288" customWidth="1"/>
    <col min="8708" max="8708" width="11.125" style="288" customWidth="1"/>
    <col min="8709" max="8709" width="2.625" style="288" customWidth="1"/>
    <col min="8710" max="8710" width="11.125" style="288" customWidth="1"/>
    <col min="8711" max="8711" width="2.625" style="288" customWidth="1"/>
    <col min="8712" max="8712" width="11.125" style="288" customWidth="1"/>
    <col min="8713" max="8713" width="2.625" style="288" customWidth="1"/>
    <col min="8714" max="8714" width="11.125" style="288" customWidth="1"/>
    <col min="8715" max="8715" width="2.625" style="288" customWidth="1"/>
    <col min="8716" max="8716" width="11.125" style="288" customWidth="1"/>
    <col min="8717" max="8717" width="3.625" style="288" customWidth="1"/>
    <col min="8718" max="8718" width="11.125" style="288" customWidth="1"/>
    <col min="8719" max="8719" width="2.625" style="288" customWidth="1"/>
    <col min="8720" max="8720" width="11.125" style="288" customWidth="1"/>
    <col min="8721" max="8721" width="2.625" style="288" customWidth="1"/>
    <col min="8722" max="8722" width="11.125" style="288" customWidth="1"/>
    <col min="8723" max="8723" width="2.625" style="288" customWidth="1"/>
    <col min="8724" max="8724" width="11.125" style="288" customWidth="1"/>
    <col min="8725" max="8725" width="2.625" style="288" customWidth="1"/>
    <col min="8726" max="8726" width="11.125" style="288" customWidth="1"/>
    <col min="8727" max="8727" width="2.625" style="288" customWidth="1"/>
    <col min="8728" max="8728" width="11.125" style="288" customWidth="1"/>
    <col min="8729" max="8729" width="3.125" style="288" customWidth="1"/>
    <col min="8730" max="8730" width="11.125" style="288" customWidth="1"/>
    <col min="8731" max="8731" width="2.625" style="288" customWidth="1"/>
    <col min="8732" max="8732" width="11.125" style="288" customWidth="1"/>
    <col min="8733" max="8733" width="2.625" style="288" customWidth="1"/>
    <col min="8734" max="8734" width="11.25" style="288" customWidth="1"/>
    <col min="8735" max="8735" width="3.625" style="288" customWidth="1"/>
    <col min="8736" max="8736" width="11.125" style="288" customWidth="1"/>
    <col min="8737" max="8737" width="2.75" style="288" customWidth="1"/>
    <col min="8738" max="8738" width="13" style="288" customWidth="1"/>
    <col min="8739" max="8739" width="2.75" style="288" customWidth="1"/>
    <col min="8740" max="8740" width="12" style="288" customWidth="1"/>
    <col min="8741" max="8960" width="9" style="288"/>
    <col min="8961" max="8961" width="4.625" style="288" customWidth="1"/>
    <col min="8962" max="8962" width="25.625" style="288" customWidth="1"/>
    <col min="8963" max="8963" width="2.625" style="288" customWidth="1"/>
    <col min="8964" max="8964" width="11.125" style="288" customWidth="1"/>
    <col min="8965" max="8965" width="2.625" style="288" customWidth="1"/>
    <col min="8966" max="8966" width="11.125" style="288" customWidth="1"/>
    <col min="8967" max="8967" width="2.625" style="288" customWidth="1"/>
    <col min="8968" max="8968" width="11.125" style="288" customWidth="1"/>
    <col min="8969" max="8969" width="2.625" style="288" customWidth="1"/>
    <col min="8970" max="8970" width="11.125" style="288" customWidth="1"/>
    <col min="8971" max="8971" width="2.625" style="288" customWidth="1"/>
    <col min="8972" max="8972" width="11.125" style="288" customWidth="1"/>
    <col min="8973" max="8973" width="3.625" style="288" customWidth="1"/>
    <col min="8974" max="8974" width="11.125" style="288" customWidth="1"/>
    <col min="8975" max="8975" width="2.625" style="288" customWidth="1"/>
    <col min="8976" max="8976" width="11.125" style="288" customWidth="1"/>
    <col min="8977" max="8977" width="2.625" style="288" customWidth="1"/>
    <col min="8978" max="8978" width="11.125" style="288" customWidth="1"/>
    <col min="8979" max="8979" width="2.625" style="288" customWidth="1"/>
    <col min="8980" max="8980" width="11.125" style="288" customWidth="1"/>
    <col min="8981" max="8981" width="2.625" style="288" customWidth="1"/>
    <col min="8982" max="8982" width="11.125" style="288" customWidth="1"/>
    <col min="8983" max="8983" width="2.625" style="288" customWidth="1"/>
    <col min="8984" max="8984" width="11.125" style="288" customWidth="1"/>
    <col min="8985" max="8985" width="3.125" style="288" customWidth="1"/>
    <col min="8986" max="8986" width="11.125" style="288" customWidth="1"/>
    <col min="8987" max="8987" width="2.625" style="288" customWidth="1"/>
    <col min="8988" max="8988" width="11.125" style="288" customWidth="1"/>
    <col min="8989" max="8989" width="2.625" style="288" customWidth="1"/>
    <col min="8990" max="8990" width="11.25" style="288" customWidth="1"/>
    <col min="8991" max="8991" width="3.625" style="288" customWidth="1"/>
    <col min="8992" max="8992" width="11.125" style="288" customWidth="1"/>
    <col min="8993" max="8993" width="2.75" style="288" customWidth="1"/>
    <col min="8994" max="8994" width="13" style="288" customWidth="1"/>
    <col min="8995" max="8995" width="2.75" style="288" customWidth="1"/>
    <col min="8996" max="8996" width="12" style="288" customWidth="1"/>
    <col min="8997" max="9216" width="9" style="288"/>
    <col min="9217" max="9217" width="4.625" style="288" customWidth="1"/>
    <col min="9218" max="9218" width="25.625" style="288" customWidth="1"/>
    <col min="9219" max="9219" width="2.625" style="288" customWidth="1"/>
    <col min="9220" max="9220" width="11.125" style="288" customWidth="1"/>
    <col min="9221" max="9221" width="2.625" style="288" customWidth="1"/>
    <col min="9222" max="9222" width="11.125" style="288" customWidth="1"/>
    <col min="9223" max="9223" width="2.625" style="288" customWidth="1"/>
    <col min="9224" max="9224" width="11.125" style="288" customWidth="1"/>
    <col min="9225" max="9225" width="2.625" style="288" customWidth="1"/>
    <col min="9226" max="9226" width="11.125" style="288" customWidth="1"/>
    <col min="9227" max="9227" width="2.625" style="288" customWidth="1"/>
    <col min="9228" max="9228" width="11.125" style="288" customWidth="1"/>
    <col min="9229" max="9229" width="3.625" style="288" customWidth="1"/>
    <col min="9230" max="9230" width="11.125" style="288" customWidth="1"/>
    <col min="9231" max="9231" width="2.625" style="288" customWidth="1"/>
    <col min="9232" max="9232" width="11.125" style="288" customWidth="1"/>
    <col min="9233" max="9233" width="2.625" style="288" customWidth="1"/>
    <col min="9234" max="9234" width="11.125" style="288" customWidth="1"/>
    <col min="9235" max="9235" width="2.625" style="288" customWidth="1"/>
    <col min="9236" max="9236" width="11.125" style="288" customWidth="1"/>
    <col min="9237" max="9237" width="2.625" style="288" customWidth="1"/>
    <col min="9238" max="9238" width="11.125" style="288" customWidth="1"/>
    <col min="9239" max="9239" width="2.625" style="288" customWidth="1"/>
    <col min="9240" max="9240" width="11.125" style="288" customWidth="1"/>
    <col min="9241" max="9241" width="3.125" style="288" customWidth="1"/>
    <col min="9242" max="9242" width="11.125" style="288" customWidth="1"/>
    <col min="9243" max="9243" width="2.625" style="288" customWidth="1"/>
    <col min="9244" max="9244" width="11.125" style="288" customWidth="1"/>
    <col min="9245" max="9245" width="2.625" style="288" customWidth="1"/>
    <col min="9246" max="9246" width="11.25" style="288" customWidth="1"/>
    <col min="9247" max="9247" width="3.625" style="288" customWidth="1"/>
    <col min="9248" max="9248" width="11.125" style="288" customWidth="1"/>
    <col min="9249" max="9249" width="2.75" style="288" customWidth="1"/>
    <col min="9250" max="9250" width="13" style="288" customWidth="1"/>
    <col min="9251" max="9251" width="2.75" style="288" customWidth="1"/>
    <col min="9252" max="9252" width="12" style="288" customWidth="1"/>
    <col min="9253" max="9472" width="9" style="288"/>
    <col min="9473" max="9473" width="4.625" style="288" customWidth="1"/>
    <col min="9474" max="9474" width="25.625" style="288" customWidth="1"/>
    <col min="9475" max="9475" width="2.625" style="288" customWidth="1"/>
    <col min="9476" max="9476" width="11.125" style="288" customWidth="1"/>
    <col min="9477" max="9477" width="2.625" style="288" customWidth="1"/>
    <col min="9478" max="9478" width="11.125" style="288" customWidth="1"/>
    <col min="9479" max="9479" width="2.625" style="288" customWidth="1"/>
    <col min="9480" max="9480" width="11.125" style="288" customWidth="1"/>
    <col min="9481" max="9481" width="2.625" style="288" customWidth="1"/>
    <col min="9482" max="9482" width="11.125" style="288" customWidth="1"/>
    <col min="9483" max="9483" width="2.625" style="288" customWidth="1"/>
    <col min="9484" max="9484" width="11.125" style="288" customWidth="1"/>
    <col min="9485" max="9485" width="3.625" style="288" customWidth="1"/>
    <col min="9486" max="9486" width="11.125" style="288" customWidth="1"/>
    <col min="9487" max="9487" width="2.625" style="288" customWidth="1"/>
    <col min="9488" max="9488" width="11.125" style="288" customWidth="1"/>
    <col min="9489" max="9489" width="2.625" style="288" customWidth="1"/>
    <col min="9490" max="9490" width="11.125" style="288" customWidth="1"/>
    <col min="9491" max="9491" width="2.625" style="288" customWidth="1"/>
    <col min="9492" max="9492" width="11.125" style="288" customWidth="1"/>
    <col min="9493" max="9493" width="2.625" style="288" customWidth="1"/>
    <col min="9494" max="9494" width="11.125" style="288" customWidth="1"/>
    <col min="9495" max="9495" width="2.625" style="288" customWidth="1"/>
    <col min="9496" max="9496" width="11.125" style="288" customWidth="1"/>
    <col min="9497" max="9497" width="3.125" style="288" customWidth="1"/>
    <col min="9498" max="9498" width="11.125" style="288" customWidth="1"/>
    <col min="9499" max="9499" width="2.625" style="288" customWidth="1"/>
    <col min="9500" max="9500" width="11.125" style="288" customWidth="1"/>
    <col min="9501" max="9501" width="2.625" style="288" customWidth="1"/>
    <col min="9502" max="9502" width="11.25" style="288" customWidth="1"/>
    <col min="9503" max="9503" width="3.625" style="288" customWidth="1"/>
    <col min="9504" max="9504" width="11.125" style="288" customWidth="1"/>
    <col min="9505" max="9505" width="2.75" style="288" customWidth="1"/>
    <col min="9506" max="9506" width="13" style="288" customWidth="1"/>
    <col min="9507" max="9507" width="2.75" style="288" customWidth="1"/>
    <col min="9508" max="9508" width="12" style="288" customWidth="1"/>
    <col min="9509" max="9728" width="9" style="288"/>
    <col min="9729" max="9729" width="4.625" style="288" customWidth="1"/>
    <col min="9730" max="9730" width="25.625" style="288" customWidth="1"/>
    <col min="9731" max="9731" width="2.625" style="288" customWidth="1"/>
    <col min="9732" max="9732" width="11.125" style="288" customWidth="1"/>
    <col min="9733" max="9733" width="2.625" style="288" customWidth="1"/>
    <col min="9734" max="9734" width="11.125" style="288" customWidth="1"/>
    <col min="9735" max="9735" width="2.625" style="288" customWidth="1"/>
    <col min="9736" max="9736" width="11.125" style="288" customWidth="1"/>
    <col min="9737" max="9737" width="2.625" style="288" customWidth="1"/>
    <col min="9738" max="9738" width="11.125" style="288" customWidth="1"/>
    <col min="9739" max="9739" width="2.625" style="288" customWidth="1"/>
    <col min="9740" max="9740" width="11.125" style="288" customWidth="1"/>
    <col min="9741" max="9741" width="3.625" style="288" customWidth="1"/>
    <col min="9742" max="9742" width="11.125" style="288" customWidth="1"/>
    <col min="9743" max="9743" width="2.625" style="288" customWidth="1"/>
    <col min="9744" max="9744" width="11.125" style="288" customWidth="1"/>
    <col min="9745" max="9745" width="2.625" style="288" customWidth="1"/>
    <col min="9746" max="9746" width="11.125" style="288" customWidth="1"/>
    <col min="9747" max="9747" width="2.625" style="288" customWidth="1"/>
    <col min="9748" max="9748" width="11.125" style="288" customWidth="1"/>
    <col min="9749" max="9749" width="2.625" style="288" customWidth="1"/>
    <col min="9750" max="9750" width="11.125" style="288" customWidth="1"/>
    <col min="9751" max="9751" width="2.625" style="288" customWidth="1"/>
    <col min="9752" max="9752" width="11.125" style="288" customWidth="1"/>
    <col min="9753" max="9753" width="3.125" style="288" customWidth="1"/>
    <col min="9754" max="9754" width="11.125" style="288" customWidth="1"/>
    <col min="9755" max="9755" width="2.625" style="288" customWidth="1"/>
    <col min="9756" max="9756" width="11.125" style="288" customWidth="1"/>
    <col min="9757" max="9757" width="2.625" style="288" customWidth="1"/>
    <col min="9758" max="9758" width="11.25" style="288" customWidth="1"/>
    <col min="9759" max="9759" width="3.625" style="288" customWidth="1"/>
    <col min="9760" max="9760" width="11.125" style="288" customWidth="1"/>
    <col min="9761" max="9761" width="2.75" style="288" customWidth="1"/>
    <col min="9762" max="9762" width="13" style="288" customWidth="1"/>
    <col min="9763" max="9763" width="2.75" style="288" customWidth="1"/>
    <col min="9764" max="9764" width="12" style="288" customWidth="1"/>
    <col min="9765" max="9984" width="9" style="288"/>
    <col min="9985" max="9985" width="4.625" style="288" customWidth="1"/>
    <col min="9986" max="9986" width="25.625" style="288" customWidth="1"/>
    <col min="9987" max="9987" width="2.625" style="288" customWidth="1"/>
    <col min="9988" max="9988" width="11.125" style="288" customWidth="1"/>
    <col min="9989" max="9989" width="2.625" style="288" customWidth="1"/>
    <col min="9990" max="9990" width="11.125" style="288" customWidth="1"/>
    <col min="9991" max="9991" width="2.625" style="288" customWidth="1"/>
    <col min="9992" max="9992" width="11.125" style="288" customWidth="1"/>
    <col min="9993" max="9993" width="2.625" style="288" customWidth="1"/>
    <col min="9994" max="9994" width="11.125" style="288" customWidth="1"/>
    <col min="9995" max="9995" width="2.625" style="288" customWidth="1"/>
    <col min="9996" max="9996" width="11.125" style="288" customWidth="1"/>
    <col min="9997" max="9997" width="3.625" style="288" customWidth="1"/>
    <col min="9998" max="9998" width="11.125" style="288" customWidth="1"/>
    <col min="9999" max="9999" width="2.625" style="288" customWidth="1"/>
    <col min="10000" max="10000" width="11.125" style="288" customWidth="1"/>
    <col min="10001" max="10001" width="2.625" style="288" customWidth="1"/>
    <col min="10002" max="10002" width="11.125" style="288" customWidth="1"/>
    <col min="10003" max="10003" width="2.625" style="288" customWidth="1"/>
    <col min="10004" max="10004" width="11.125" style="288" customWidth="1"/>
    <col min="10005" max="10005" width="2.625" style="288" customWidth="1"/>
    <col min="10006" max="10006" width="11.125" style="288" customWidth="1"/>
    <col min="10007" max="10007" width="2.625" style="288" customWidth="1"/>
    <col min="10008" max="10008" width="11.125" style="288" customWidth="1"/>
    <col min="10009" max="10009" width="3.125" style="288" customWidth="1"/>
    <col min="10010" max="10010" width="11.125" style="288" customWidth="1"/>
    <col min="10011" max="10011" width="2.625" style="288" customWidth="1"/>
    <col min="10012" max="10012" width="11.125" style="288" customWidth="1"/>
    <col min="10013" max="10013" width="2.625" style="288" customWidth="1"/>
    <col min="10014" max="10014" width="11.25" style="288" customWidth="1"/>
    <col min="10015" max="10015" width="3.625" style="288" customWidth="1"/>
    <col min="10016" max="10016" width="11.125" style="288" customWidth="1"/>
    <col min="10017" max="10017" width="2.75" style="288" customWidth="1"/>
    <col min="10018" max="10018" width="13" style="288" customWidth="1"/>
    <col min="10019" max="10019" width="2.75" style="288" customWidth="1"/>
    <col min="10020" max="10020" width="12" style="288" customWidth="1"/>
    <col min="10021" max="10240" width="9" style="288"/>
    <col min="10241" max="10241" width="4.625" style="288" customWidth="1"/>
    <col min="10242" max="10242" width="25.625" style="288" customWidth="1"/>
    <col min="10243" max="10243" width="2.625" style="288" customWidth="1"/>
    <col min="10244" max="10244" width="11.125" style="288" customWidth="1"/>
    <col min="10245" max="10245" width="2.625" style="288" customWidth="1"/>
    <col min="10246" max="10246" width="11.125" style="288" customWidth="1"/>
    <col min="10247" max="10247" width="2.625" style="288" customWidth="1"/>
    <col min="10248" max="10248" width="11.125" style="288" customWidth="1"/>
    <col min="10249" max="10249" width="2.625" style="288" customWidth="1"/>
    <col min="10250" max="10250" width="11.125" style="288" customWidth="1"/>
    <col min="10251" max="10251" width="2.625" style="288" customWidth="1"/>
    <col min="10252" max="10252" width="11.125" style="288" customWidth="1"/>
    <col min="10253" max="10253" width="3.625" style="288" customWidth="1"/>
    <col min="10254" max="10254" width="11.125" style="288" customWidth="1"/>
    <col min="10255" max="10255" width="2.625" style="288" customWidth="1"/>
    <col min="10256" max="10256" width="11.125" style="288" customWidth="1"/>
    <col min="10257" max="10257" width="2.625" style="288" customWidth="1"/>
    <col min="10258" max="10258" width="11.125" style="288" customWidth="1"/>
    <col min="10259" max="10259" width="2.625" style="288" customWidth="1"/>
    <col min="10260" max="10260" width="11.125" style="288" customWidth="1"/>
    <col min="10261" max="10261" width="2.625" style="288" customWidth="1"/>
    <col min="10262" max="10262" width="11.125" style="288" customWidth="1"/>
    <col min="10263" max="10263" width="2.625" style="288" customWidth="1"/>
    <col min="10264" max="10264" width="11.125" style="288" customWidth="1"/>
    <col min="10265" max="10265" width="3.125" style="288" customWidth="1"/>
    <col min="10266" max="10266" width="11.125" style="288" customWidth="1"/>
    <col min="10267" max="10267" width="2.625" style="288" customWidth="1"/>
    <col min="10268" max="10268" width="11.125" style="288" customWidth="1"/>
    <col min="10269" max="10269" width="2.625" style="288" customWidth="1"/>
    <col min="10270" max="10270" width="11.25" style="288" customWidth="1"/>
    <col min="10271" max="10271" width="3.625" style="288" customWidth="1"/>
    <col min="10272" max="10272" width="11.125" style="288" customWidth="1"/>
    <col min="10273" max="10273" width="2.75" style="288" customWidth="1"/>
    <col min="10274" max="10274" width="13" style="288" customWidth="1"/>
    <col min="10275" max="10275" width="2.75" style="288" customWidth="1"/>
    <col min="10276" max="10276" width="12" style="288" customWidth="1"/>
    <col min="10277" max="10496" width="9" style="288"/>
    <col min="10497" max="10497" width="4.625" style="288" customWidth="1"/>
    <col min="10498" max="10498" width="25.625" style="288" customWidth="1"/>
    <col min="10499" max="10499" width="2.625" style="288" customWidth="1"/>
    <col min="10500" max="10500" width="11.125" style="288" customWidth="1"/>
    <col min="10501" max="10501" width="2.625" style="288" customWidth="1"/>
    <col min="10502" max="10502" width="11.125" style="288" customWidth="1"/>
    <col min="10503" max="10503" width="2.625" style="288" customWidth="1"/>
    <col min="10504" max="10504" width="11.125" style="288" customWidth="1"/>
    <col min="10505" max="10505" width="2.625" style="288" customWidth="1"/>
    <col min="10506" max="10506" width="11.125" style="288" customWidth="1"/>
    <col min="10507" max="10507" width="2.625" style="288" customWidth="1"/>
    <col min="10508" max="10508" width="11.125" style="288" customWidth="1"/>
    <col min="10509" max="10509" width="3.625" style="288" customWidth="1"/>
    <col min="10510" max="10510" width="11.125" style="288" customWidth="1"/>
    <col min="10511" max="10511" width="2.625" style="288" customWidth="1"/>
    <col min="10512" max="10512" width="11.125" style="288" customWidth="1"/>
    <col min="10513" max="10513" width="2.625" style="288" customWidth="1"/>
    <col min="10514" max="10514" width="11.125" style="288" customWidth="1"/>
    <col min="10515" max="10515" width="2.625" style="288" customWidth="1"/>
    <col min="10516" max="10516" width="11.125" style="288" customWidth="1"/>
    <col min="10517" max="10517" width="2.625" style="288" customWidth="1"/>
    <col min="10518" max="10518" width="11.125" style="288" customWidth="1"/>
    <col min="10519" max="10519" width="2.625" style="288" customWidth="1"/>
    <col min="10520" max="10520" width="11.125" style="288" customWidth="1"/>
    <col min="10521" max="10521" width="3.125" style="288" customWidth="1"/>
    <col min="10522" max="10522" width="11.125" style="288" customWidth="1"/>
    <col min="10523" max="10523" width="2.625" style="288" customWidth="1"/>
    <col min="10524" max="10524" width="11.125" style="288" customWidth="1"/>
    <col min="10525" max="10525" width="2.625" style="288" customWidth="1"/>
    <col min="10526" max="10526" width="11.25" style="288" customWidth="1"/>
    <col min="10527" max="10527" width="3.625" style="288" customWidth="1"/>
    <col min="10528" max="10528" width="11.125" style="288" customWidth="1"/>
    <col min="10529" max="10529" width="2.75" style="288" customWidth="1"/>
    <col min="10530" max="10530" width="13" style="288" customWidth="1"/>
    <col min="10531" max="10531" width="2.75" style="288" customWidth="1"/>
    <col min="10532" max="10532" width="12" style="288" customWidth="1"/>
    <col min="10533" max="10752" width="9" style="288"/>
    <col min="10753" max="10753" width="4.625" style="288" customWidth="1"/>
    <col min="10754" max="10754" width="25.625" style="288" customWidth="1"/>
    <col min="10755" max="10755" width="2.625" style="288" customWidth="1"/>
    <col min="10756" max="10756" width="11.125" style="288" customWidth="1"/>
    <col min="10757" max="10757" width="2.625" style="288" customWidth="1"/>
    <col min="10758" max="10758" width="11.125" style="288" customWidth="1"/>
    <col min="10759" max="10759" width="2.625" style="288" customWidth="1"/>
    <col min="10760" max="10760" width="11.125" style="288" customWidth="1"/>
    <col min="10761" max="10761" width="2.625" style="288" customWidth="1"/>
    <col min="10762" max="10762" width="11.125" style="288" customWidth="1"/>
    <col min="10763" max="10763" width="2.625" style="288" customWidth="1"/>
    <col min="10764" max="10764" width="11.125" style="288" customWidth="1"/>
    <col min="10765" max="10765" width="3.625" style="288" customWidth="1"/>
    <col min="10766" max="10766" width="11.125" style="288" customWidth="1"/>
    <col min="10767" max="10767" width="2.625" style="288" customWidth="1"/>
    <col min="10768" max="10768" width="11.125" style="288" customWidth="1"/>
    <col min="10769" max="10769" width="2.625" style="288" customWidth="1"/>
    <col min="10770" max="10770" width="11.125" style="288" customWidth="1"/>
    <col min="10771" max="10771" width="2.625" style="288" customWidth="1"/>
    <col min="10772" max="10772" width="11.125" style="288" customWidth="1"/>
    <col min="10773" max="10773" width="2.625" style="288" customWidth="1"/>
    <col min="10774" max="10774" width="11.125" style="288" customWidth="1"/>
    <col min="10775" max="10775" width="2.625" style="288" customWidth="1"/>
    <col min="10776" max="10776" width="11.125" style="288" customWidth="1"/>
    <col min="10777" max="10777" width="3.125" style="288" customWidth="1"/>
    <col min="10778" max="10778" width="11.125" style="288" customWidth="1"/>
    <col min="10779" max="10779" width="2.625" style="288" customWidth="1"/>
    <col min="10780" max="10780" width="11.125" style="288" customWidth="1"/>
    <col min="10781" max="10781" width="2.625" style="288" customWidth="1"/>
    <col min="10782" max="10782" width="11.25" style="288" customWidth="1"/>
    <col min="10783" max="10783" width="3.625" style="288" customWidth="1"/>
    <col min="10784" max="10784" width="11.125" style="288" customWidth="1"/>
    <col min="10785" max="10785" width="2.75" style="288" customWidth="1"/>
    <col min="10786" max="10786" width="13" style="288" customWidth="1"/>
    <col min="10787" max="10787" width="2.75" style="288" customWidth="1"/>
    <col min="10788" max="10788" width="12" style="288" customWidth="1"/>
    <col min="10789" max="11008" width="9" style="288"/>
    <col min="11009" max="11009" width="4.625" style="288" customWidth="1"/>
    <col min="11010" max="11010" width="25.625" style="288" customWidth="1"/>
    <col min="11011" max="11011" width="2.625" style="288" customWidth="1"/>
    <col min="11012" max="11012" width="11.125" style="288" customWidth="1"/>
    <col min="11013" max="11013" width="2.625" style="288" customWidth="1"/>
    <col min="11014" max="11014" width="11.125" style="288" customWidth="1"/>
    <col min="11015" max="11015" width="2.625" style="288" customWidth="1"/>
    <col min="11016" max="11016" width="11.125" style="288" customWidth="1"/>
    <col min="11017" max="11017" width="2.625" style="288" customWidth="1"/>
    <col min="11018" max="11018" width="11.125" style="288" customWidth="1"/>
    <col min="11019" max="11019" width="2.625" style="288" customWidth="1"/>
    <col min="11020" max="11020" width="11.125" style="288" customWidth="1"/>
    <col min="11021" max="11021" width="3.625" style="288" customWidth="1"/>
    <col min="11022" max="11022" width="11.125" style="288" customWidth="1"/>
    <col min="11023" max="11023" width="2.625" style="288" customWidth="1"/>
    <col min="11024" max="11024" width="11.125" style="288" customWidth="1"/>
    <col min="11025" max="11025" width="2.625" style="288" customWidth="1"/>
    <col min="11026" max="11026" width="11.125" style="288" customWidth="1"/>
    <col min="11027" max="11027" width="2.625" style="288" customWidth="1"/>
    <col min="11028" max="11028" width="11.125" style="288" customWidth="1"/>
    <col min="11029" max="11029" width="2.625" style="288" customWidth="1"/>
    <col min="11030" max="11030" width="11.125" style="288" customWidth="1"/>
    <col min="11031" max="11031" width="2.625" style="288" customWidth="1"/>
    <col min="11032" max="11032" width="11.125" style="288" customWidth="1"/>
    <col min="11033" max="11033" width="3.125" style="288" customWidth="1"/>
    <col min="11034" max="11034" width="11.125" style="288" customWidth="1"/>
    <col min="11035" max="11035" width="2.625" style="288" customWidth="1"/>
    <col min="11036" max="11036" width="11.125" style="288" customWidth="1"/>
    <col min="11037" max="11037" width="2.625" style="288" customWidth="1"/>
    <col min="11038" max="11038" width="11.25" style="288" customWidth="1"/>
    <col min="11039" max="11039" width="3.625" style="288" customWidth="1"/>
    <col min="11040" max="11040" width="11.125" style="288" customWidth="1"/>
    <col min="11041" max="11041" width="2.75" style="288" customWidth="1"/>
    <col min="11042" max="11042" width="13" style="288" customWidth="1"/>
    <col min="11043" max="11043" width="2.75" style="288" customWidth="1"/>
    <col min="11044" max="11044" width="12" style="288" customWidth="1"/>
    <col min="11045" max="11264" width="9" style="288"/>
    <col min="11265" max="11265" width="4.625" style="288" customWidth="1"/>
    <col min="11266" max="11266" width="25.625" style="288" customWidth="1"/>
    <col min="11267" max="11267" width="2.625" style="288" customWidth="1"/>
    <col min="11268" max="11268" width="11.125" style="288" customWidth="1"/>
    <col min="11269" max="11269" width="2.625" style="288" customWidth="1"/>
    <col min="11270" max="11270" width="11.125" style="288" customWidth="1"/>
    <col min="11271" max="11271" width="2.625" style="288" customWidth="1"/>
    <col min="11272" max="11272" width="11.125" style="288" customWidth="1"/>
    <col min="11273" max="11273" width="2.625" style="288" customWidth="1"/>
    <col min="11274" max="11274" width="11.125" style="288" customWidth="1"/>
    <col min="11275" max="11275" width="2.625" style="288" customWidth="1"/>
    <col min="11276" max="11276" width="11.125" style="288" customWidth="1"/>
    <col min="11277" max="11277" width="3.625" style="288" customWidth="1"/>
    <col min="11278" max="11278" width="11.125" style="288" customWidth="1"/>
    <col min="11279" max="11279" width="2.625" style="288" customWidth="1"/>
    <col min="11280" max="11280" width="11.125" style="288" customWidth="1"/>
    <col min="11281" max="11281" width="2.625" style="288" customWidth="1"/>
    <col min="11282" max="11282" width="11.125" style="288" customWidth="1"/>
    <col min="11283" max="11283" width="2.625" style="288" customWidth="1"/>
    <col min="11284" max="11284" width="11.125" style="288" customWidth="1"/>
    <col min="11285" max="11285" width="2.625" style="288" customWidth="1"/>
    <col min="11286" max="11286" width="11.125" style="288" customWidth="1"/>
    <col min="11287" max="11287" width="2.625" style="288" customWidth="1"/>
    <col min="11288" max="11288" width="11.125" style="288" customWidth="1"/>
    <col min="11289" max="11289" width="3.125" style="288" customWidth="1"/>
    <col min="11290" max="11290" width="11.125" style="288" customWidth="1"/>
    <col min="11291" max="11291" width="2.625" style="288" customWidth="1"/>
    <col min="11292" max="11292" width="11.125" style="288" customWidth="1"/>
    <col min="11293" max="11293" width="2.625" style="288" customWidth="1"/>
    <col min="11294" max="11294" width="11.25" style="288" customWidth="1"/>
    <col min="11295" max="11295" width="3.625" style="288" customWidth="1"/>
    <col min="11296" max="11296" width="11.125" style="288" customWidth="1"/>
    <col min="11297" max="11297" width="2.75" style="288" customWidth="1"/>
    <col min="11298" max="11298" width="13" style="288" customWidth="1"/>
    <col min="11299" max="11299" width="2.75" style="288" customWidth="1"/>
    <col min="11300" max="11300" width="12" style="288" customWidth="1"/>
    <col min="11301" max="11520" width="9" style="288"/>
    <col min="11521" max="11521" width="4.625" style="288" customWidth="1"/>
    <col min="11522" max="11522" width="25.625" style="288" customWidth="1"/>
    <col min="11523" max="11523" width="2.625" style="288" customWidth="1"/>
    <col min="11524" max="11524" width="11.125" style="288" customWidth="1"/>
    <col min="11525" max="11525" width="2.625" style="288" customWidth="1"/>
    <col min="11526" max="11526" width="11.125" style="288" customWidth="1"/>
    <col min="11527" max="11527" width="2.625" style="288" customWidth="1"/>
    <col min="11528" max="11528" width="11.125" style="288" customWidth="1"/>
    <col min="11529" max="11529" width="2.625" style="288" customWidth="1"/>
    <col min="11530" max="11530" width="11.125" style="288" customWidth="1"/>
    <col min="11531" max="11531" width="2.625" style="288" customWidth="1"/>
    <col min="11532" max="11532" width="11.125" style="288" customWidth="1"/>
    <col min="11533" max="11533" width="3.625" style="288" customWidth="1"/>
    <col min="11534" max="11534" width="11.125" style="288" customWidth="1"/>
    <col min="11535" max="11535" width="2.625" style="288" customWidth="1"/>
    <col min="11536" max="11536" width="11.125" style="288" customWidth="1"/>
    <col min="11537" max="11537" width="2.625" style="288" customWidth="1"/>
    <col min="11538" max="11538" width="11.125" style="288" customWidth="1"/>
    <col min="11539" max="11539" width="2.625" style="288" customWidth="1"/>
    <col min="11540" max="11540" width="11.125" style="288" customWidth="1"/>
    <col min="11541" max="11541" width="2.625" style="288" customWidth="1"/>
    <col min="11542" max="11542" width="11.125" style="288" customWidth="1"/>
    <col min="11543" max="11543" width="2.625" style="288" customWidth="1"/>
    <col min="11544" max="11544" width="11.125" style="288" customWidth="1"/>
    <col min="11545" max="11545" width="3.125" style="288" customWidth="1"/>
    <col min="11546" max="11546" width="11.125" style="288" customWidth="1"/>
    <col min="11547" max="11547" width="2.625" style="288" customWidth="1"/>
    <col min="11548" max="11548" width="11.125" style="288" customWidth="1"/>
    <col min="11549" max="11549" width="2.625" style="288" customWidth="1"/>
    <col min="11550" max="11550" width="11.25" style="288" customWidth="1"/>
    <col min="11551" max="11551" width="3.625" style="288" customWidth="1"/>
    <col min="11552" max="11552" width="11.125" style="288" customWidth="1"/>
    <col min="11553" max="11553" width="2.75" style="288" customWidth="1"/>
    <col min="11554" max="11554" width="13" style="288" customWidth="1"/>
    <col min="11555" max="11555" width="2.75" style="288" customWidth="1"/>
    <col min="11556" max="11556" width="12" style="288" customWidth="1"/>
    <col min="11557" max="11776" width="9" style="288"/>
    <col min="11777" max="11777" width="4.625" style="288" customWidth="1"/>
    <col min="11778" max="11778" width="25.625" style="288" customWidth="1"/>
    <col min="11779" max="11779" width="2.625" style="288" customWidth="1"/>
    <col min="11780" max="11780" width="11.125" style="288" customWidth="1"/>
    <col min="11781" max="11781" width="2.625" style="288" customWidth="1"/>
    <col min="11782" max="11782" width="11.125" style="288" customWidth="1"/>
    <col min="11783" max="11783" width="2.625" style="288" customWidth="1"/>
    <col min="11784" max="11784" width="11.125" style="288" customWidth="1"/>
    <col min="11785" max="11785" width="2.625" style="288" customWidth="1"/>
    <col min="11786" max="11786" width="11.125" style="288" customWidth="1"/>
    <col min="11787" max="11787" width="2.625" style="288" customWidth="1"/>
    <col min="11788" max="11788" width="11.125" style="288" customWidth="1"/>
    <col min="11789" max="11789" width="3.625" style="288" customWidth="1"/>
    <col min="11790" max="11790" width="11.125" style="288" customWidth="1"/>
    <col min="11791" max="11791" width="2.625" style="288" customWidth="1"/>
    <col min="11792" max="11792" width="11.125" style="288" customWidth="1"/>
    <col min="11793" max="11793" width="2.625" style="288" customWidth="1"/>
    <col min="11794" max="11794" width="11.125" style="288" customWidth="1"/>
    <col min="11795" max="11795" width="2.625" style="288" customWidth="1"/>
    <col min="11796" max="11796" width="11.125" style="288" customWidth="1"/>
    <col min="11797" max="11797" width="2.625" style="288" customWidth="1"/>
    <col min="11798" max="11798" width="11.125" style="288" customWidth="1"/>
    <col min="11799" max="11799" width="2.625" style="288" customWidth="1"/>
    <col min="11800" max="11800" width="11.125" style="288" customWidth="1"/>
    <col min="11801" max="11801" width="3.125" style="288" customWidth="1"/>
    <col min="11802" max="11802" width="11.125" style="288" customWidth="1"/>
    <col min="11803" max="11803" width="2.625" style="288" customWidth="1"/>
    <col min="11804" max="11804" width="11.125" style="288" customWidth="1"/>
    <col min="11805" max="11805" width="2.625" style="288" customWidth="1"/>
    <col min="11806" max="11806" width="11.25" style="288" customWidth="1"/>
    <col min="11807" max="11807" width="3.625" style="288" customWidth="1"/>
    <col min="11808" max="11808" width="11.125" style="288" customWidth="1"/>
    <col min="11809" max="11809" width="2.75" style="288" customWidth="1"/>
    <col min="11810" max="11810" width="13" style="288" customWidth="1"/>
    <col min="11811" max="11811" width="2.75" style="288" customWidth="1"/>
    <col min="11812" max="11812" width="12" style="288" customWidth="1"/>
    <col min="11813" max="12032" width="9" style="288"/>
    <col min="12033" max="12033" width="4.625" style="288" customWidth="1"/>
    <col min="12034" max="12034" width="25.625" style="288" customWidth="1"/>
    <col min="12035" max="12035" width="2.625" style="288" customWidth="1"/>
    <col min="12036" max="12036" width="11.125" style="288" customWidth="1"/>
    <col min="12037" max="12037" width="2.625" style="288" customWidth="1"/>
    <col min="12038" max="12038" width="11.125" style="288" customWidth="1"/>
    <col min="12039" max="12039" width="2.625" style="288" customWidth="1"/>
    <col min="12040" max="12040" width="11.125" style="288" customWidth="1"/>
    <col min="12041" max="12041" width="2.625" style="288" customWidth="1"/>
    <col min="12042" max="12042" width="11.125" style="288" customWidth="1"/>
    <col min="12043" max="12043" width="2.625" style="288" customWidth="1"/>
    <col min="12044" max="12044" width="11.125" style="288" customWidth="1"/>
    <col min="12045" max="12045" width="3.625" style="288" customWidth="1"/>
    <col min="12046" max="12046" width="11.125" style="288" customWidth="1"/>
    <col min="12047" max="12047" width="2.625" style="288" customWidth="1"/>
    <col min="12048" max="12048" width="11.125" style="288" customWidth="1"/>
    <col min="12049" max="12049" width="2.625" style="288" customWidth="1"/>
    <col min="12050" max="12050" width="11.125" style="288" customWidth="1"/>
    <col min="12051" max="12051" width="2.625" style="288" customWidth="1"/>
    <col min="12052" max="12052" width="11.125" style="288" customWidth="1"/>
    <col min="12053" max="12053" width="2.625" style="288" customWidth="1"/>
    <col min="12054" max="12054" width="11.125" style="288" customWidth="1"/>
    <col min="12055" max="12055" width="2.625" style="288" customWidth="1"/>
    <col min="12056" max="12056" width="11.125" style="288" customWidth="1"/>
    <col min="12057" max="12057" width="3.125" style="288" customWidth="1"/>
    <col min="12058" max="12058" width="11.125" style="288" customWidth="1"/>
    <col min="12059" max="12059" width="2.625" style="288" customWidth="1"/>
    <col min="12060" max="12060" width="11.125" style="288" customWidth="1"/>
    <col min="12061" max="12061" width="2.625" style="288" customWidth="1"/>
    <col min="12062" max="12062" width="11.25" style="288" customWidth="1"/>
    <col min="12063" max="12063" width="3.625" style="288" customWidth="1"/>
    <col min="12064" max="12064" width="11.125" style="288" customWidth="1"/>
    <col min="12065" max="12065" width="2.75" style="288" customWidth="1"/>
    <col min="12066" max="12066" width="13" style="288" customWidth="1"/>
    <col min="12067" max="12067" width="2.75" style="288" customWidth="1"/>
    <col min="12068" max="12068" width="12" style="288" customWidth="1"/>
    <col min="12069" max="12288" width="9" style="288"/>
    <col min="12289" max="12289" width="4.625" style="288" customWidth="1"/>
    <col min="12290" max="12290" width="25.625" style="288" customWidth="1"/>
    <col min="12291" max="12291" width="2.625" style="288" customWidth="1"/>
    <col min="12292" max="12292" width="11.125" style="288" customWidth="1"/>
    <col min="12293" max="12293" width="2.625" style="288" customWidth="1"/>
    <col min="12294" max="12294" width="11.125" style="288" customWidth="1"/>
    <col min="12295" max="12295" width="2.625" style="288" customWidth="1"/>
    <col min="12296" max="12296" width="11.125" style="288" customWidth="1"/>
    <col min="12297" max="12297" width="2.625" style="288" customWidth="1"/>
    <col min="12298" max="12298" width="11.125" style="288" customWidth="1"/>
    <col min="12299" max="12299" width="2.625" style="288" customWidth="1"/>
    <col min="12300" max="12300" width="11.125" style="288" customWidth="1"/>
    <col min="12301" max="12301" width="3.625" style="288" customWidth="1"/>
    <col min="12302" max="12302" width="11.125" style="288" customWidth="1"/>
    <col min="12303" max="12303" width="2.625" style="288" customWidth="1"/>
    <col min="12304" max="12304" width="11.125" style="288" customWidth="1"/>
    <col min="12305" max="12305" width="2.625" style="288" customWidth="1"/>
    <col min="12306" max="12306" width="11.125" style="288" customWidth="1"/>
    <col min="12307" max="12307" width="2.625" style="288" customWidth="1"/>
    <col min="12308" max="12308" width="11.125" style="288" customWidth="1"/>
    <col min="12309" max="12309" width="2.625" style="288" customWidth="1"/>
    <col min="12310" max="12310" width="11.125" style="288" customWidth="1"/>
    <col min="12311" max="12311" width="2.625" style="288" customWidth="1"/>
    <col min="12312" max="12312" width="11.125" style="288" customWidth="1"/>
    <col min="12313" max="12313" width="3.125" style="288" customWidth="1"/>
    <col min="12314" max="12314" width="11.125" style="288" customWidth="1"/>
    <col min="12315" max="12315" width="2.625" style="288" customWidth="1"/>
    <col min="12316" max="12316" width="11.125" style="288" customWidth="1"/>
    <col min="12317" max="12317" width="2.625" style="288" customWidth="1"/>
    <col min="12318" max="12318" width="11.25" style="288" customWidth="1"/>
    <col min="12319" max="12319" width="3.625" style="288" customWidth="1"/>
    <col min="12320" max="12320" width="11.125" style="288" customWidth="1"/>
    <col min="12321" max="12321" width="2.75" style="288" customWidth="1"/>
    <col min="12322" max="12322" width="13" style="288" customWidth="1"/>
    <col min="12323" max="12323" width="2.75" style="288" customWidth="1"/>
    <col min="12324" max="12324" width="12" style="288" customWidth="1"/>
    <col min="12325" max="12544" width="9" style="288"/>
    <col min="12545" max="12545" width="4.625" style="288" customWidth="1"/>
    <col min="12546" max="12546" width="25.625" style="288" customWidth="1"/>
    <col min="12547" max="12547" width="2.625" style="288" customWidth="1"/>
    <col min="12548" max="12548" width="11.125" style="288" customWidth="1"/>
    <col min="12549" max="12549" width="2.625" style="288" customWidth="1"/>
    <col min="12550" max="12550" width="11.125" style="288" customWidth="1"/>
    <col min="12551" max="12551" width="2.625" style="288" customWidth="1"/>
    <col min="12552" max="12552" width="11.125" style="288" customWidth="1"/>
    <col min="12553" max="12553" width="2.625" style="288" customWidth="1"/>
    <col min="12554" max="12554" width="11.125" style="288" customWidth="1"/>
    <col min="12555" max="12555" width="2.625" style="288" customWidth="1"/>
    <col min="12556" max="12556" width="11.125" style="288" customWidth="1"/>
    <col min="12557" max="12557" width="3.625" style="288" customWidth="1"/>
    <col min="12558" max="12558" width="11.125" style="288" customWidth="1"/>
    <col min="12559" max="12559" width="2.625" style="288" customWidth="1"/>
    <col min="12560" max="12560" width="11.125" style="288" customWidth="1"/>
    <col min="12561" max="12561" width="2.625" style="288" customWidth="1"/>
    <col min="12562" max="12562" width="11.125" style="288" customWidth="1"/>
    <col min="12563" max="12563" width="2.625" style="288" customWidth="1"/>
    <col min="12564" max="12564" width="11.125" style="288" customWidth="1"/>
    <col min="12565" max="12565" width="2.625" style="288" customWidth="1"/>
    <col min="12566" max="12566" width="11.125" style="288" customWidth="1"/>
    <col min="12567" max="12567" width="2.625" style="288" customWidth="1"/>
    <col min="12568" max="12568" width="11.125" style="288" customWidth="1"/>
    <col min="12569" max="12569" width="3.125" style="288" customWidth="1"/>
    <col min="12570" max="12570" width="11.125" style="288" customWidth="1"/>
    <col min="12571" max="12571" width="2.625" style="288" customWidth="1"/>
    <col min="12572" max="12572" width="11.125" style="288" customWidth="1"/>
    <col min="12573" max="12573" width="2.625" style="288" customWidth="1"/>
    <col min="12574" max="12574" width="11.25" style="288" customWidth="1"/>
    <col min="12575" max="12575" width="3.625" style="288" customWidth="1"/>
    <col min="12576" max="12576" width="11.125" style="288" customWidth="1"/>
    <col min="12577" max="12577" width="2.75" style="288" customWidth="1"/>
    <col min="12578" max="12578" width="13" style="288" customWidth="1"/>
    <col min="12579" max="12579" width="2.75" style="288" customWidth="1"/>
    <col min="12580" max="12580" width="12" style="288" customWidth="1"/>
    <col min="12581" max="12800" width="9" style="288"/>
    <col min="12801" max="12801" width="4.625" style="288" customWidth="1"/>
    <col min="12802" max="12802" width="25.625" style="288" customWidth="1"/>
    <col min="12803" max="12803" width="2.625" style="288" customWidth="1"/>
    <col min="12804" max="12804" width="11.125" style="288" customWidth="1"/>
    <col min="12805" max="12805" width="2.625" style="288" customWidth="1"/>
    <col min="12806" max="12806" width="11.125" style="288" customWidth="1"/>
    <col min="12807" max="12807" width="2.625" style="288" customWidth="1"/>
    <col min="12808" max="12808" width="11.125" style="288" customWidth="1"/>
    <col min="12809" max="12809" width="2.625" style="288" customWidth="1"/>
    <col min="12810" max="12810" width="11.125" style="288" customWidth="1"/>
    <col min="12811" max="12811" width="2.625" style="288" customWidth="1"/>
    <col min="12812" max="12812" width="11.125" style="288" customWidth="1"/>
    <col min="12813" max="12813" width="3.625" style="288" customWidth="1"/>
    <col min="12814" max="12814" width="11.125" style="288" customWidth="1"/>
    <col min="12815" max="12815" width="2.625" style="288" customWidth="1"/>
    <col min="12816" max="12816" width="11.125" style="288" customWidth="1"/>
    <col min="12817" max="12817" width="2.625" style="288" customWidth="1"/>
    <col min="12818" max="12818" width="11.125" style="288" customWidth="1"/>
    <col min="12819" max="12819" width="2.625" style="288" customWidth="1"/>
    <col min="12820" max="12820" width="11.125" style="288" customWidth="1"/>
    <col min="12821" max="12821" width="2.625" style="288" customWidth="1"/>
    <col min="12822" max="12822" width="11.125" style="288" customWidth="1"/>
    <col min="12823" max="12823" width="2.625" style="288" customWidth="1"/>
    <col min="12824" max="12824" width="11.125" style="288" customWidth="1"/>
    <col min="12825" max="12825" width="3.125" style="288" customWidth="1"/>
    <col min="12826" max="12826" width="11.125" style="288" customWidth="1"/>
    <col min="12827" max="12827" width="2.625" style="288" customWidth="1"/>
    <col min="12828" max="12828" width="11.125" style="288" customWidth="1"/>
    <col min="12829" max="12829" width="2.625" style="288" customWidth="1"/>
    <col min="12830" max="12830" width="11.25" style="288" customWidth="1"/>
    <col min="12831" max="12831" width="3.625" style="288" customWidth="1"/>
    <col min="12832" max="12832" width="11.125" style="288" customWidth="1"/>
    <col min="12833" max="12833" width="2.75" style="288" customWidth="1"/>
    <col min="12834" max="12834" width="13" style="288" customWidth="1"/>
    <col min="12835" max="12835" width="2.75" style="288" customWidth="1"/>
    <col min="12836" max="12836" width="12" style="288" customWidth="1"/>
    <col min="12837" max="13056" width="9" style="288"/>
    <col min="13057" max="13057" width="4.625" style="288" customWidth="1"/>
    <col min="13058" max="13058" width="25.625" style="288" customWidth="1"/>
    <col min="13059" max="13059" width="2.625" style="288" customWidth="1"/>
    <col min="13060" max="13060" width="11.125" style="288" customWidth="1"/>
    <col min="13061" max="13061" width="2.625" style="288" customWidth="1"/>
    <col min="13062" max="13062" width="11.125" style="288" customWidth="1"/>
    <col min="13063" max="13063" width="2.625" style="288" customWidth="1"/>
    <col min="13064" max="13064" width="11.125" style="288" customWidth="1"/>
    <col min="13065" max="13065" width="2.625" style="288" customWidth="1"/>
    <col min="13066" max="13066" width="11.125" style="288" customWidth="1"/>
    <col min="13067" max="13067" width="2.625" style="288" customWidth="1"/>
    <col min="13068" max="13068" width="11.125" style="288" customWidth="1"/>
    <col min="13069" max="13069" width="3.625" style="288" customWidth="1"/>
    <col min="13070" max="13070" width="11.125" style="288" customWidth="1"/>
    <col min="13071" max="13071" width="2.625" style="288" customWidth="1"/>
    <col min="13072" max="13072" width="11.125" style="288" customWidth="1"/>
    <col min="13073" max="13073" width="2.625" style="288" customWidth="1"/>
    <col min="13074" max="13074" width="11.125" style="288" customWidth="1"/>
    <col min="13075" max="13075" width="2.625" style="288" customWidth="1"/>
    <col min="13076" max="13076" width="11.125" style="288" customWidth="1"/>
    <col min="13077" max="13077" width="2.625" style="288" customWidth="1"/>
    <col min="13078" max="13078" width="11.125" style="288" customWidth="1"/>
    <col min="13079" max="13079" width="2.625" style="288" customWidth="1"/>
    <col min="13080" max="13080" width="11.125" style="288" customWidth="1"/>
    <col min="13081" max="13081" width="3.125" style="288" customWidth="1"/>
    <col min="13082" max="13082" width="11.125" style="288" customWidth="1"/>
    <col min="13083" max="13083" width="2.625" style="288" customWidth="1"/>
    <col min="13084" max="13084" width="11.125" style="288" customWidth="1"/>
    <col min="13085" max="13085" width="2.625" style="288" customWidth="1"/>
    <col min="13086" max="13086" width="11.25" style="288" customWidth="1"/>
    <col min="13087" max="13087" width="3.625" style="288" customWidth="1"/>
    <col min="13088" max="13088" width="11.125" style="288" customWidth="1"/>
    <col min="13089" max="13089" width="2.75" style="288" customWidth="1"/>
    <col min="13090" max="13090" width="13" style="288" customWidth="1"/>
    <col min="13091" max="13091" width="2.75" style="288" customWidth="1"/>
    <col min="13092" max="13092" width="12" style="288" customWidth="1"/>
    <col min="13093" max="13312" width="9" style="288"/>
    <col min="13313" max="13313" width="4.625" style="288" customWidth="1"/>
    <col min="13314" max="13314" width="25.625" style="288" customWidth="1"/>
    <col min="13315" max="13315" width="2.625" style="288" customWidth="1"/>
    <col min="13316" max="13316" width="11.125" style="288" customWidth="1"/>
    <col min="13317" max="13317" width="2.625" style="288" customWidth="1"/>
    <col min="13318" max="13318" width="11.125" style="288" customWidth="1"/>
    <col min="13319" max="13319" width="2.625" style="288" customWidth="1"/>
    <col min="13320" max="13320" width="11.125" style="288" customWidth="1"/>
    <col min="13321" max="13321" width="2.625" style="288" customWidth="1"/>
    <col min="13322" max="13322" width="11.125" style="288" customWidth="1"/>
    <col min="13323" max="13323" width="2.625" style="288" customWidth="1"/>
    <col min="13324" max="13324" width="11.125" style="288" customWidth="1"/>
    <col min="13325" max="13325" width="3.625" style="288" customWidth="1"/>
    <col min="13326" max="13326" width="11.125" style="288" customWidth="1"/>
    <col min="13327" max="13327" width="2.625" style="288" customWidth="1"/>
    <col min="13328" max="13328" width="11.125" style="288" customWidth="1"/>
    <col min="13329" max="13329" width="2.625" style="288" customWidth="1"/>
    <col min="13330" max="13330" width="11.125" style="288" customWidth="1"/>
    <col min="13331" max="13331" width="2.625" style="288" customWidth="1"/>
    <col min="13332" max="13332" width="11.125" style="288" customWidth="1"/>
    <col min="13333" max="13333" width="2.625" style="288" customWidth="1"/>
    <col min="13334" max="13334" width="11.125" style="288" customWidth="1"/>
    <col min="13335" max="13335" width="2.625" style="288" customWidth="1"/>
    <col min="13336" max="13336" width="11.125" style="288" customWidth="1"/>
    <col min="13337" max="13337" width="3.125" style="288" customWidth="1"/>
    <col min="13338" max="13338" width="11.125" style="288" customWidth="1"/>
    <col min="13339" max="13339" width="2.625" style="288" customWidth="1"/>
    <col min="13340" max="13340" width="11.125" style="288" customWidth="1"/>
    <col min="13341" max="13341" width="2.625" style="288" customWidth="1"/>
    <col min="13342" max="13342" width="11.25" style="288" customWidth="1"/>
    <col min="13343" max="13343" width="3.625" style="288" customWidth="1"/>
    <col min="13344" max="13344" width="11.125" style="288" customWidth="1"/>
    <col min="13345" max="13345" width="2.75" style="288" customWidth="1"/>
    <col min="13346" max="13346" width="13" style="288" customWidth="1"/>
    <col min="13347" max="13347" width="2.75" style="288" customWidth="1"/>
    <col min="13348" max="13348" width="12" style="288" customWidth="1"/>
    <col min="13349" max="13568" width="9" style="288"/>
    <col min="13569" max="13569" width="4.625" style="288" customWidth="1"/>
    <col min="13570" max="13570" width="25.625" style="288" customWidth="1"/>
    <col min="13571" max="13571" width="2.625" style="288" customWidth="1"/>
    <col min="13572" max="13572" width="11.125" style="288" customWidth="1"/>
    <col min="13573" max="13573" width="2.625" style="288" customWidth="1"/>
    <col min="13574" max="13574" width="11.125" style="288" customWidth="1"/>
    <col min="13575" max="13575" width="2.625" style="288" customWidth="1"/>
    <col min="13576" max="13576" width="11.125" style="288" customWidth="1"/>
    <col min="13577" max="13577" width="2.625" style="288" customWidth="1"/>
    <col min="13578" max="13578" width="11.125" style="288" customWidth="1"/>
    <col min="13579" max="13579" width="2.625" style="288" customWidth="1"/>
    <col min="13580" max="13580" width="11.125" style="288" customWidth="1"/>
    <col min="13581" max="13581" width="3.625" style="288" customWidth="1"/>
    <col min="13582" max="13582" width="11.125" style="288" customWidth="1"/>
    <col min="13583" max="13583" width="2.625" style="288" customWidth="1"/>
    <col min="13584" max="13584" width="11.125" style="288" customWidth="1"/>
    <col min="13585" max="13585" width="2.625" style="288" customWidth="1"/>
    <col min="13586" max="13586" width="11.125" style="288" customWidth="1"/>
    <col min="13587" max="13587" width="2.625" style="288" customWidth="1"/>
    <col min="13588" max="13588" width="11.125" style="288" customWidth="1"/>
    <col min="13589" max="13589" width="2.625" style="288" customWidth="1"/>
    <col min="13590" max="13590" width="11.125" style="288" customWidth="1"/>
    <col min="13591" max="13591" width="2.625" style="288" customWidth="1"/>
    <col min="13592" max="13592" width="11.125" style="288" customWidth="1"/>
    <col min="13593" max="13593" width="3.125" style="288" customWidth="1"/>
    <col min="13594" max="13594" width="11.125" style="288" customWidth="1"/>
    <col min="13595" max="13595" width="2.625" style="288" customWidth="1"/>
    <col min="13596" max="13596" width="11.125" style="288" customWidth="1"/>
    <col min="13597" max="13597" width="2.625" style="288" customWidth="1"/>
    <col min="13598" max="13598" width="11.25" style="288" customWidth="1"/>
    <col min="13599" max="13599" width="3.625" style="288" customWidth="1"/>
    <col min="13600" max="13600" width="11.125" style="288" customWidth="1"/>
    <col min="13601" max="13601" width="2.75" style="288" customWidth="1"/>
    <col min="13602" max="13602" width="13" style="288" customWidth="1"/>
    <col min="13603" max="13603" width="2.75" style="288" customWidth="1"/>
    <col min="13604" max="13604" width="12" style="288" customWidth="1"/>
    <col min="13605" max="13824" width="9" style="288"/>
    <col min="13825" max="13825" width="4.625" style="288" customWidth="1"/>
    <col min="13826" max="13826" width="25.625" style="288" customWidth="1"/>
    <col min="13827" max="13827" width="2.625" style="288" customWidth="1"/>
    <col min="13828" max="13828" width="11.125" style="288" customWidth="1"/>
    <col min="13829" max="13829" width="2.625" style="288" customWidth="1"/>
    <col min="13830" max="13830" width="11.125" style="288" customWidth="1"/>
    <col min="13831" max="13831" width="2.625" style="288" customWidth="1"/>
    <col min="13832" max="13832" width="11.125" style="288" customWidth="1"/>
    <col min="13833" max="13833" width="2.625" style="288" customWidth="1"/>
    <col min="13834" max="13834" width="11.125" style="288" customWidth="1"/>
    <col min="13835" max="13835" width="2.625" style="288" customWidth="1"/>
    <col min="13836" max="13836" width="11.125" style="288" customWidth="1"/>
    <col min="13837" max="13837" width="3.625" style="288" customWidth="1"/>
    <col min="13838" max="13838" width="11.125" style="288" customWidth="1"/>
    <col min="13839" max="13839" width="2.625" style="288" customWidth="1"/>
    <col min="13840" max="13840" width="11.125" style="288" customWidth="1"/>
    <col min="13841" max="13841" width="2.625" style="288" customWidth="1"/>
    <col min="13842" max="13842" width="11.125" style="288" customWidth="1"/>
    <col min="13843" max="13843" width="2.625" style="288" customWidth="1"/>
    <col min="13844" max="13844" width="11.125" style="288" customWidth="1"/>
    <col min="13845" max="13845" width="2.625" style="288" customWidth="1"/>
    <col min="13846" max="13846" width="11.125" style="288" customWidth="1"/>
    <col min="13847" max="13847" width="2.625" style="288" customWidth="1"/>
    <col min="13848" max="13848" width="11.125" style="288" customWidth="1"/>
    <col min="13849" max="13849" width="3.125" style="288" customWidth="1"/>
    <col min="13850" max="13850" width="11.125" style="288" customWidth="1"/>
    <col min="13851" max="13851" width="2.625" style="288" customWidth="1"/>
    <col min="13852" max="13852" width="11.125" style="288" customWidth="1"/>
    <col min="13853" max="13853" width="2.625" style="288" customWidth="1"/>
    <col min="13854" max="13854" width="11.25" style="288" customWidth="1"/>
    <col min="13855" max="13855" width="3.625" style="288" customWidth="1"/>
    <col min="13856" max="13856" width="11.125" style="288" customWidth="1"/>
    <col min="13857" max="13857" width="2.75" style="288" customWidth="1"/>
    <col min="13858" max="13858" width="13" style="288" customWidth="1"/>
    <col min="13859" max="13859" width="2.75" style="288" customWidth="1"/>
    <col min="13860" max="13860" width="12" style="288" customWidth="1"/>
    <col min="13861" max="14080" width="9" style="288"/>
    <col min="14081" max="14081" width="4.625" style="288" customWidth="1"/>
    <col min="14082" max="14082" width="25.625" style="288" customWidth="1"/>
    <col min="14083" max="14083" width="2.625" style="288" customWidth="1"/>
    <col min="14084" max="14084" width="11.125" style="288" customWidth="1"/>
    <col min="14085" max="14085" width="2.625" style="288" customWidth="1"/>
    <col min="14086" max="14086" width="11.125" style="288" customWidth="1"/>
    <col min="14087" max="14087" width="2.625" style="288" customWidth="1"/>
    <col min="14088" max="14088" width="11.125" style="288" customWidth="1"/>
    <col min="14089" max="14089" width="2.625" style="288" customWidth="1"/>
    <col min="14090" max="14090" width="11.125" style="288" customWidth="1"/>
    <col min="14091" max="14091" width="2.625" style="288" customWidth="1"/>
    <col min="14092" max="14092" width="11.125" style="288" customWidth="1"/>
    <col min="14093" max="14093" width="3.625" style="288" customWidth="1"/>
    <col min="14094" max="14094" width="11.125" style="288" customWidth="1"/>
    <col min="14095" max="14095" width="2.625" style="288" customWidth="1"/>
    <col min="14096" max="14096" width="11.125" style="288" customWidth="1"/>
    <col min="14097" max="14097" width="2.625" style="288" customWidth="1"/>
    <col min="14098" max="14098" width="11.125" style="288" customWidth="1"/>
    <col min="14099" max="14099" width="2.625" style="288" customWidth="1"/>
    <col min="14100" max="14100" width="11.125" style="288" customWidth="1"/>
    <col min="14101" max="14101" width="2.625" style="288" customWidth="1"/>
    <col min="14102" max="14102" width="11.125" style="288" customWidth="1"/>
    <col min="14103" max="14103" width="2.625" style="288" customWidth="1"/>
    <col min="14104" max="14104" width="11.125" style="288" customWidth="1"/>
    <col min="14105" max="14105" width="3.125" style="288" customWidth="1"/>
    <col min="14106" max="14106" width="11.125" style="288" customWidth="1"/>
    <col min="14107" max="14107" width="2.625" style="288" customWidth="1"/>
    <col min="14108" max="14108" width="11.125" style="288" customWidth="1"/>
    <col min="14109" max="14109" width="2.625" style="288" customWidth="1"/>
    <col min="14110" max="14110" width="11.25" style="288" customWidth="1"/>
    <col min="14111" max="14111" width="3.625" style="288" customWidth="1"/>
    <col min="14112" max="14112" width="11.125" style="288" customWidth="1"/>
    <col min="14113" max="14113" width="2.75" style="288" customWidth="1"/>
    <col min="14114" max="14114" width="13" style="288" customWidth="1"/>
    <col min="14115" max="14115" width="2.75" style="288" customWidth="1"/>
    <col min="14116" max="14116" width="12" style="288" customWidth="1"/>
    <col min="14117" max="14336" width="9" style="288"/>
    <col min="14337" max="14337" width="4.625" style="288" customWidth="1"/>
    <col min="14338" max="14338" width="25.625" style="288" customWidth="1"/>
    <col min="14339" max="14339" width="2.625" style="288" customWidth="1"/>
    <col min="14340" max="14340" width="11.125" style="288" customWidth="1"/>
    <col min="14341" max="14341" width="2.625" style="288" customWidth="1"/>
    <col min="14342" max="14342" width="11.125" style="288" customWidth="1"/>
    <col min="14343" max="14343" width="2.625" style="288" customWidth="1"/>
    <col min="14344" max="14344" width="11.125" style="288" customWidth="1"/>
    <col min="14345" max="14345" width="2.625" style="288" customWidth="1"/>
    <col min="14346" max="14346" width="11.125" style="288" customWidth="1"/>
    <col min="14347" max="14347" width="2.625" style="288" customWidth="1"/>
    <col min="14348" max="14348" width="11.125" style="288" customWidth="1"/>
    <col min="14349" max="14349" width="3.625" style="288" customWidth="1"/>
    <col min="14350" max="14350" width="11.125" style="288" customWidth="1"/>
    <col min="14351" max="14351" width="2.625" style="288" customWidth="1"/>
    <col min="14352" max="14352" width="11.125" style="288" customWidth="1"/>
    <col min="14353" max="14353" width="2.625" style="288" customWidth="1"/>
    <col min="14354" max="14354" width="11.125" style="288" customWidth="1"/>
    <col min="14355" max="14355" width="2.625" style="288" customWidth="1"/>
    <col min="14356" max="14356" width="11.125" style="288" customWidth="1"/>
    <col min="14357" max="14357" width="2.625" style="288" customWidth="1"/>
    <col min="14358" max="14358" width="11.125" style="288" customWidth="1"/>
    <col min="14359" max="14359" width="2.625" style="288" customWidth="1"/>
    <col min="14360" max="14360" width="11.125" style="288" customWidth="1"/>
    <col min="14361" max="14361" width="3.125" style="288" customWidth="1"/>
    <col min="14362" max="14362" width="11.125" style="288" customWidth="1"/>
    <col min="14363" max="14363" width="2.625" style="288" customWidth="1"/>
    <col min="14364" max="14364" width="11.125" style="288" customWidth="1"/>
    <col min="14365" max="14365" width="2.625" style="288" customWidth="1"/>
    <col min="14366" max="14366" width="11.25" style="288" customWidth="1"/>
    <col min="14367" max="14367" width="3.625" style="288" customWidth="1"/>
    <col min="14368" max="14368" width="11.125" style="288" customWidth="1"/>
    <col min="14369" max="14369" width="2.75" style="288" customWidth="1"/>
    <col min="14370" max="14370" width="13" style="288" customWidth="1"/>
    <col min="14371" max="14371" width="2.75" style="288" customWidth="1"/>
    <col min="14372" max="14372" width="12" style="288" customWidth="1"/>
    <col min="14373" max="14592" width="9" style="288"/>
    <col min="14593" max="14593" width="4.625" style="288" customWidth="1"/>
    <col min="14594" max="14594" width="25.625" style="288" customWidth="1"/>
    <col min="14595" max="14595" width="2.625" style="288" customWidth="1"/>
    <col min="14596" max="14596" width="11.125" style="288" customWidth="1"/>
    <col min="14597" max="14597" width="2.625" style="288" customWidth="1"/>
    <col min="14598" max="14598" width="11.125" style="288" customWidth="1"/>
    <col min="14599" max="14599" width="2.625" style="288" customWidth="1"/>
    <col min="14600" max="14600" width="11.125" style="288" customWidth="1"/>
    <col min="14601" max="14601" width="2.625" style="288" customWidth="1"/>
    <col min="14602" max="14602" width="11.125" style="288" customWidth="1"/>
    <col min="14603" max="14603" width="2.625" style="288" customWidth="1"/>
    <col min="14604" max="14604" width="11.125" style="288" customWidth="1"/>
    <col min="14605" max="14605" width="3.625" style="288" customWidth="1"/>
    <col min="14606" max="14606" width="11.125" style="288" customWidth="1"/>
    <col min="14607" max="14607" width="2.625" style="288" customWidth="1"/>
    <col min="14608" max="14608" width="11.125" style="288" customWidth="1"/>
    <col min="14609" max="14609" width="2.625" style="288" customWidth="1"/>
    <col min="14610" max="14610" width="11.125" style="288" customWidth="1"/>
    <col min="14611" max="14611" width="2.625" style="288" customWidth="1"/>
    <col min="14612" max="14612" width="11.125" style="288" customWidth="1"/>
    <col min="14613" max="14613" width="2.625" style="288" customWidth="1"/>
    <col min="14614" max="14614" width="11.125" style="288" customWidth="1"/>
    <col min="14615" max="14615" width="2.625" style="288" customWidth="1"/>
    <col min="14616" max="14616" width="11.125" style="288" customWidth="1"/>
    <col min="14617" max="14617" width="3.125" style="288" customWidth="1"/>
    <col min="14618" max="14618" width="11.125" style="288" customWidth="1"/>
    <col min="14619" max="14619" width="2.625" style="288" customWidth="1"/>
    <col min="14620" max="14620" width="11.125" style="288" customWidth="1"/>
    <col min="14621" max="14621" width="2.625" style="288" customWidth="1"/>
    <col min="14622" max="14622" width="11.25" style="288" customWidth="1"/>
    <col min="14623" max="14623" width="3.625" style="288" customWidth="1"/>
    <col min="14624" max="14624" width="11.125" style="288" customWidth="1"/>
    <col min="14625" max="14625" width="2.75" style="288" customWidth="1"/>
    <col min="14626" max="14626" width="13" style="288" customWidth="1"/>
    <col min="14627" max="14627" width="2.75" style="288" customWidth="1"/>
    <col min="14628" max="14628" width="12" style="288" customWidth="1"/>
    <col min="14629" max="14848" width="9" style="288"/>
    <col min="14849" max="14849" width="4.625" style="288" customWidth="1"/>
    <col min="14850" max="14850" width="25.625" style="288" customWidth="1"/>
    <col min="14851" max="14851" width="2.625" style="288" customWidth="1"/>
    <col min="14852" max="14852" width="11.125" style="288" customWidth="1"/>
    <col min="14853" max="14853" width="2.625" style="288" customWidth="1"/>
    <col min="14854" max="14854" width="11.125" style="288" customWidth="1"/>
    <col min="14855" max="14855" width="2.625" style="288" customWidth="1"/>
    <col min="14856" max="14856" width="11.125" style="288" customWidth="1"/>
    <col min="14857" max="14857" width="2.625" style="288" customWidth="1"/>
    <col min="14858" max="14858" width="11.125" style="288" customWidth="1"/>
    <col min="14859" max="14859" width="2.625" style="288" customWidth="1"/>
    <col min="14860" max="14860" width="11.125" style="288" customWidth="1"/>
    <col min="14861" max="14861" width="3.625" style="288" customWidth="1"/>
    <col min="14862" max="14862" width="11.125" style="288" customWidth="1"/>
    <col min="14863" max="14863" width="2.625" style="288" customWidth="1"/>
    <col min="14864" max="14864" width="11.125" style="288" customWidth="1"/>
    <col min="14865" max="14865" width="2.625" style="288" customWidth="1"/>
    <col min="14866" max="14866" width="11.125" style="288" customWidth="1"/>
    <col min="14867" max="14867" width="2.625" style="288" customWidth="1"/>
    <col min="14868" max="14868" width="11.125" style="288" customWidth="1"/>
    <col min="14869" max="14869" width="2.625" style="288" customWidth="1"/>
    <col min="14870" max="14870" width="11.125" style="288" customWidth="1"/>
    <col min="14871" max="14871" width="2.625" style="288" customWidth="1"/>
    <col min="14872" max="14872" width="11.125" style="288" customWidth="1"/>
    <col min="14873" max="14873" width="3.125" style="288" customWidth="1"/>
    <col min="14874" max="14874" width="11.125" style="288" customWidth="1"/>
    <col min="14875" max="14875" width="2.625" style="288" customWidth="1"/>
    <col min="14876" max="14876" width="11.125" style="288" customWidth="1"/>
    <col min="14877" max="14877" width="2.625" style="288" customWidth="1"/>
    <col min="14878" max="14878" width="11.25" style="288" customWidth="1"/>
    <col min="14879" max="14879" width="3.625" style="288" customWidth="1"/>
    <col min="14880" max="14880" width="11.125" style="288" customWidth="1"/>
    <col min="14881" max="14881" width="2.75" style="288" customWidth="1"/>
    <col min="14882" max="14882" width="13" style="288" customWidth="1"/>
    <col min="14883" max="14883" width="2.75" style="288" customWidth="1"/>
    <col min="14884" max="14884" width="12" style="288" customWidth="1"/>
    <col min="14885" max="15104" width="9" style="288"/>
    <col min="15105" max="15105" width="4.625" style="288" customWidth="1"/>
    <col min="15106" max="15106" width="25.625" style="288" customWidth="1"/>
    <col min="15107" max="15107" width="2.625" style="288" customWidth="1"/>
    <col min="15108" max="15108" width="11.125" style="288" customWidth="1"/>
    <col min="15109" max="15109" width="2.625" style="288" customWidth="1"/>
    <col min="15110" max="15110" width="11.125" style="288" customWidth="1"/>
    <col min="15111" max="15111" width="2.625" style="288" customWidth="1"/>
    <col min="15112" max="15112" width="11.125" style="288" customWidth="1"/>
    <col min="15113" max="15113" width="2.625" style="288" customWidth="1"/>
    <col min="15114" max="15114" width="11.125" style="288" customWidth="1"/>
    <col min="15115" max="15115" width="2.625" style="288" customWidth="1"/>
    <col min="15116" max="15116" width="11.125" style="288" customWidth="1"/>
    <col min="15117" max="15117" width="3.625" style="288" customWidth="1"/>
    <col min="15118" max="15118" width="11.125" style="288" customWidth="1"/>
    <col min="15119" max="15119" width="2.625" style="288" customWidth="1"/>
    <col min="15120" max="15120" width="11.125" style="288" customWidth="1"/>
    <col min="15121" max="15121" width="2.625" style="288" customWidth="1"/>
    <col min="15122" max="15122" width="11.125" style="288" customWidth="1"/>
    <col min="15123" max="15123" width="2.625" style="288" customWidth="1"/>
    <col min="15124" max="15124" width="11.125" style="288" customWidth="1"/>
    <col min="15125" max="15125" width="2.625" style="288" customWidth="1"/>
    <col min="15126" max="15126" width="11.125" style="288" customWidth="1"/>
    <col min="15127" max="15127" width="2.625" style="288" customWidth="1"/>
    <col min="15128" max="15128" width="11.125" style="288" customWidth="1"/>
    <col min="15129" max="15129" width="3.125" style="288" customWidth="1"/>
    <col min="15130" max="15130" width="11.125" style="288" customWidth="1"/>
    <col min="15131" max="15131" width="2.625" style="288" customWidth="1"/>
    <col min="15132" max="15132" width="11.125" style="288" customWidth="1"/>
    <col min="15133" max="15133" width="2.625" style="288" customWidth="1"/>
    <col min="15134" max="15134" width="11.25" style="288" customWidth="1"/>
    <col min="15135" max="15135" width="3.625" style="288" customWidth="1"/>
    <col min="15136" max="15136" width="11.125" style="288" customWidth="1"/>
    <col min="15137" max="15137" width="2.75" style="288" customWidth="1"/>
    <col min="15138" max="15138" width="13" style="288" customWidth="1"/>
    <col min="15139" max="15139" width="2.75" style="288" customWidth="1"/>
    <col min="15140" max="15140" width="12" style="288" customWidth="1"/>
    <col min="15141" max="15360" width="9" style="288"/>
    <col min="15361" max="15361" width="4.625" style="288" customWidth="1"/>
    <col min="15362" max="15362" width="25.625" style="288" customWidth="1"/>
    <col min="15363" max="15363" width="2.625" style="288" customWidth="1"/>
    <col min="15364" max="15364" width="11.125" style="288" customWidth="1"/>
    <col min="15365" max="15365" width="2.625" style="288" customWidth="1"/>
    <col min="15366" max="15366" width="11.125" style="288" customWidth="1"/>
    <col min="15367" max="15367" width="2.625" style="288" customWidth="1"/>
    <col min="15368" max="15368" width="11.125" style="288" customWidth="1"/>
    <col min="15369" max="15369" width="2.625" style="288" customWidth="1"/>
    <col min="15370" max="15370" width="11.125" style="288" customWidth="1"/>
    <col min="15371" max="15371" width="2.625" style="288" customWidth="1"/>
    <col min="15372" max="15372" width="11.125" style="288" customWidth="1"/>
    <col min="15373" max="15373" width="3.625" style="288" customWidth="1"/>
    <col min="15374" max="15374" width="11.125" style="288" customWidth="1"/>
    <col min="15375" max="15375" width="2.625" style="288" customWidth="1"/>
    <col min="15376" max="15376" width="11.125" style="288" customWidth="1"/>
    <col min="15377" max="15377" width="2.625" style="288" customWidth="1"/>
    <col min="15378" max="15378" width="11.125" style="288" customWidth="1"/>
    <col min="15379" max="15379" width="2.625" style="288" customWidth="1"/>
    <col min="15380" max="15380" width="11.125" style="288" customWidth="1"/>
    <col min="15381" max="15381" width="2.625" style="288" customWidth="1"/>
    <col min="15382" max="15382" width="11.125" style="288" customWidth="1"/>
    <col min="15383" max="15383" width="2.625" style="288" customWidth="1"/>
    <col min="15384" max="15384" width="11.125" style="288" customWidth="1"/>
    <col min="15385" max="15385" width="3.125" style="288" customWidth="1"/>
    <col min="15386" max="15386" width="11.125" style="288" customWidth="1"/>
    <col min="15387" max="15387" width="2.625" style="288" customWidth="1"/>
    <col min="15388" max="15388" width="11.125" style="288" customWidth="1"/>
    <col min="15389" max="15389" width="2.625" style="288" customWidth="1"/>
    <col min="15390" max="15390" width="11.25" style="288" customWidth="1"/>
    <col min="15391" max="15391" width="3.625" style="288" customWidth="1"/>
    <col min="15392" max="15392" width="11.125" style="288" customWidth="1"/>
    <col min="15393" max="15393" width="2.75" style="288" customWidth="1"/>
    <col min="15394" max="15394" width="13" style="288" customWidth="1"/>
    <col min="15395" max="15395" width="2.75" style="288" customWidth="1"/>
    <col min="15396" max="15396" width="12" style="288" customWidth="1"/>
    <col min="15397" max="15616" width="9" style="288"/>
    <col min="15617" max="15617" width="4.625" style="288" customWidth="1"/>
    <col min="15618" max="15618" width="25.625" style="288" customWidth="1"/>
    <col min="15619" max="15619" width="2.625" style="288" customWidth="1"/>
    <col min="15620" max="15620" width="11.125" style="288" customWidth="1"/>
    <col min="15621" max="15621" width="2.625" style="288" customWidth="1"/>
    <col min="15622" max="15622" width="11.125" style="288" customWidth="1"/>
    <col min="15623" max="15623" width="2.625" style="288" customWidth="1"/>
    <col min="15624" max="15624" width="11.125" style="288" customWidth="1"/>
    <col min="15625" max="15625" width="2.625" style="288" customWidth="1"/>
    <col min="15626" max="15626" width="11.125" style="288" customWidth="1"/>
    <col min="15627" max="15627" width="2.625" style="288" customWidth="1"/>
    <col min="15628" max="15628" width="11.125" style="288" customWidth="1"/>
    <col min="15629" max="15629" width="3.625" style="288" customWidth="1"/>
    <col min="15630" max="15630" width="11.125" style="288" customWidth="1"/>
    <col min="15631" max="15631" width="2.625" style="288" customWidth="1"/>
    <col min="15632" max="15632" width="11.125" style="288" customWidth="1"/>
    <col min="15633" max="15633" width="2.625" style="288" customWidth="1"/>
    <col min="15634" max="15634" width="11.125" style="288" customWidth="1"/>
    <col min="15635" max="15635" width="2.625" style="288" customWidth="1"/>
    <col min="15636" max="15636" width="11.125" style="288" customWidth="1"/>
    <col min="15637" max="15637" width="2.625" style="288" customWidth="1"/>
    <col min="15638" max="15638" width="11.125" style="288" customWidth="1"/>
    <col min="15639" max="15639" width="2.625" style="288" customWidth="1"/>
    <col min="15640" max="15640" width="11.125" style="288" customWidth="1"/>
    <col min="15641" max="15641" width="3.125" style="288" customWidth="1"/>
    <col min="15642" max="15642" width="11.125" style="288" customWidth="1"/>
    <col min="15643" max="15643" width="2.625" style="288" customWidth="1"/>
    <col min="15644" max="15644" width="11.125" style="288" customWidth="1"/>
    <col min="15645" max="15645" width="2.625" style="288" customWidth="1"/>
    <col min="15646" max="15646" width="11.25" style="288" customWidth="1"/>
    <col min="15647" max="15647" width="3.625" style="288" customWidth="1"/>
    <col min="15648" max="15648" width="11.125" style="288" customWidth="1"/>
    <col min="15649" max="15649" width="2.75" style="288" customWidth="1"/>
    <col min="15650" max="15650" width="13" style="288" customWidth="1"/>
    <col min="15651" max="15651" width="2.75" style="288" customWidth="1"/>
    <col min="15652" max="15652" width="12" style="288" customWidth="1"/>
    <col min="15653" max="15872" width="9" style="288"/>
    <col min="15873" max="15873" width="4.625" style="288" customWidth="1"/>
    <col min="15874" max="15874" width="25.625" style="288" customWidth="1"/>
    <col min="15875" max="15875" width="2.625" style="288" customWidth="1"/>
    <col min="15876" max="15876" width="11.125" style="288" customWidth="1"/>
    <col min="15877" max="15877" width="2.625" style="288" customWidth="1"/>
    <col min="15878" max="15878" width="11.125" style="288" customWidth="1"/>
    <col min="15879" max="15879" width="2.625" style="288" customWidth="1"/>
    <col min="15880" max="15880" width="11.125" style="288" customWidth="1"/>
    <col min="15881" max="15881" width="2.625" style="288" customWidth="1"/>
    <col min="15882" max="15882" width="11.125" style="288" customWidth="1"/>
    <col min="15883" max="15883" width="2.625" style="288" customWidth="1"/>
    <col min="15884" max="15884" width="11.125" style="288" customWidth="1"/>
    <col min="15885" max="15885" width="3.625" style="288" customWidth="1"/>
    <col min="15886" max="15886" width="11.125" style="288" customWidth="1"/>
    <col min="15887" max="15887" width="2.625" style="288" customWidth="1"/>
    <col min="15888" max="15888" width="11.125" style="288" customWidth="1"/>
    <col min="15889" max="15889" width="2.625" style="288" customWidth="1"/>
    <col min="15890" max="15890" width="11.125" style="288" customWidth="1"/>
    <col min="15891" max="15891" width="2.625" style="288" customWidth="1"/>
    <col min="15892" max="15892" width="11.125" style="288" customWidth="1"/>
    <col min="15893" max="15893" width="2.625" style="288" customWidth="1"/>
    <col min="15894" max="15894" width="11.125" style="288" customWidth="1"/>
    <col min="15895" max="15895" width="2.625" style="288" customWidth="1"/>
    <col min="15896" max="15896" width="11.125" style="288" customWidth="1"/>
    <col min="15897" max="15897" width="3.125" style="288" customWidth="1"/>
    <col min="15898" max="15898" width="11.125" style="288" customWidth="1"/>
    <col min="15899" max="15899" width="2.625" style="288" customWidth="1"/>
    <col min="15900" max="15900" width="11.125" style="288" customWidth="1"/>
    <col min="15901" max="15901" width="2.625" style="288" customWidth="1"/>
    <col min="15902" max="15902" width="11.25" style="288" customWidth="1"/>
    <col min="15903" max="15903" width="3.625" style="288" customWidth="1"/>
    <col min="15904" max="15904" width="11.125" style="288" customWidth="1"/>
    <col min="15905" max="15905" width="2.75" style="288" customWidth="1"/>
    <col min="15906" max="15906" width="13" style="288" customWidth="1"/>
    <col min="15907" max="15907" width="2.75" style="288" customWidth="1"/>
    <col min="15908" max="15908" width="12" style="288" customWidth="1"/>
    <col min="15909" max="16128" width="9" style="288"/>
    <col min="16129" max="16129" width="4.625" style="288" customWidth="1"/>
    <col min="16130" max="16130" width="25.625" style="288" customWidth="1"/>
    <col min="16131" max="16131" width="2.625" style="288" customWidth="1"/>
    <col min="16132" max="16132" width="11.125" style="288" customWidth="1"/>
    <col min="16133" max="16133" width="2.625" style="288" customWidth="1"/>
    <col min="16134" max="16134" width="11.125" style="288" customWidth="1"/>
    <col min="16135" max="16135" width="2.625" style="288" customWidth="1"/>
    <col min="16136" max="16136" width="11.125" style="288" customWidth="1"/>
    <col min="16137" max="16137" width="2.625" style="288" customWidth="1"/>
    <col min="16138" max="16138" width="11.125" style="288" customWidth="1"/>
    <col min="16139" max="16139" width="2.625" style="288" customWidth="1"/>
    <col min="16140" max="16140" width="11.125" style="288" customWidth="1"/>
    <col min="16141" max="16141" width="3.625" style="288" customWidth="1"/>
    <col min="16142" max="16142" width="11.125" style="288" customWidth="1"/>
    <col min="16143" max="16143" width="2.625" style="288" customWidth="1"/>
    <col min="16144" max="16144" width="11.125" style="288" customWidth="1"/>
    <col min="16145" max="16145" width="2.625" style="288" customWidth="1"/>
    <col min="16146" max="16146" width="11.125" style="288" customWidth="1"/>
    <col min="16147" max="16147" width="2.625" style="288" customWidth="1"/>
    <col min="16148" max="16148" width="11.125" style="288" customWidth="1"/>
    <col min="16149" max="16149" width="2.625" style="288" customWidth="1"/>
    <col min="16150" max="16150" width="11.125" style="288" customWidth="1"/>
    <col min="16151" max="16151" width="2.625" style="288" customWidth="1"/>
    <col min="16152" max="16152" width="11.125" style="288" customWidth="1"/>
    <col min="16153" max="16153" width="3.125" style="288" customWidth="1"/>
    <col min="16154" max="16154" width="11.125" style="288" customWidth="1"/>
    <col min="16155" max="16155" width="2.625" style="288" customWidth="1"/>
    <col min="16156" max="16156" width="11.125" style="288" customWidth="1"/>
    <col min="16157" max="16157" width="2.625" style="288" customWidth="1"/>
    <col min="16158" max="16158" width="11.25" style="288" customWidth="1"/>
    <col min="16159" max="16159" width="3.625" style="288" customWidth="1"/>
    <col min="16160" max="16160" width="11.125" style="288" customWidth="1"/>
    <col min="16161" max="16161" width="2.75" style="288" customWidth="1"/>
    <col min="16162" max="16162" width="13" style="288" customWidth="1"/>
    <col min="16163" max="16163" width="2.75" style="288" customWidth="1"/>
    <col min="16164" max="16164" width="12" style="288" customWidth="1"/>
    <col min="16165" max="16384" width="9" style="288"/>
  </cols>
  <sheetData>
    <row r="1" spans="1:36" s="504" customFormat="1" ht="30" customHeight="1" thickTop="1" thickBot="1">
      <c r="C1" s="224"/>
      <c r="D1" s="225" t="s">
        <v>136</v>
      </c>
      <c r="E1" s="226"/>
      <c r="F1" s="226"/>
      <c r="G1" s="226"/>
      <c r="H1" s="226"/>
      <c r="I1" s="226"/>
      <c r="J1" s="226"/>
      <c r="K1" s="226"/>
      <c r="L1" s="227"/>
      <c r="M1" s="228" t="s">
        <v>137</v>
      </c>
      <c r="N1" s="229" t="s">
        <v>138</v>
      </c>
      <c r="O1" s="230"/>
      <c r="P1" s="230"/>
      <c r="Q1" s="230"/>
      <c r="R1" s="230"/>
      <c r="S1" s="230"/>
      <c r="T1" s="231"/>
      <c r="U1" s="228" t="s">
        <v>137</v>
      </c>
      <c r="V1" s="232" t="s">
        <v>139</v>
      </c>
      <c r="W1" s="228" t="s">
        <v>140</v>
      </c>
      <c r="X1" s="233" t="s">
        <v>164</v>
      </c>
      <c r="Y1" s="234" t="s">
        <v>141</v>
      </c>
      <c r="Z1" s="235" t="s">
        <v>142</v>
      </c>
      <c r="AA1" s="236"/>
      <c r="AB1" s="237"/>
      <c r="AC1" s="234" t="s">
        <v>141</v>
      </c>
      <c r="AD1" s="238" t="s">
        <v>165</v>
      </c>
      <c r="AF1" s="233" t="s">
        <v>166</v>
      </c>
      <c r="AG1" s="234" t="s">
        <v>141</v>
      </c>
      <c r="AH1" s="238" t="s">
        <v>167</v>
      </c>
    </row>
    <row r="2" spans="1:36" ht="15.4" customHeight="1" thickTop="1">
      <c r="A2" s="239" t="s">
        <v>142</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F2" s="240"/>
      <c r="AG2" s="240"/>
      <c r="AH2" s="240"/>
    </row>
    <row r="3" spans="1:36" s="504" customFormat="1" ht="26.25" customHeight="1">
      <c r="A3" s="241" t="s">
        <v>143</v>
      </c>
      <c r="C3" s="224"/>
      <c r="D3" s="224"/>
      <c r="E3" s="224"/>
      <c r="F3" s="224"/>
      <c r="G3" s="224"/>
      <c r="H3" s="224"/>
      <c r="I3" s="224"/>
      <c r="J3" s="224"/>
      <c r="K3" s="242"/>
      <c r="L3" s="243" t="s">
        <v>168</v>
      </c>
      <c r="M3" s="224"/>
      <c r="N3" s="224"/>
      <c r="O3" s="224"/>
      <c r="P3" s="224"/>
      <c r="Q3" s="224"/>
      <c r="R3" s="224"/>
      <c r="S3" s="224"/>
      <c r="T3" s="224"/>
      <c r="U3" s="224"/>
      <c r="V3" s="224"/>
      <c r="W3" s="224"/>
      <c r="X3" s="224"/>
      <c r="Y3" s="242"/>
      <c r="Z3" s="244" t="s">
        <v>169</v>
      </c>
      <c r="AA3" s="242"/>
      <c r="AB3" s="243" t="s">
        <v>170</v>
      </c>
      <c r="AC3" s="242"/>
      <c r="AD3" s="245" t="s">
        <v>171</v>
      </c>
      <c r="AF3" s="224"/>
      <c r="AH3" s="619" t="s">
        <v>172</v>
      </c>
      <c r="AJ3" s="505"/>
    </row>
    <row r="4" spans="1:36" ht="14.25" thickBot="1">
      <c r="B4" s="246" t="str">
        <f>"単位："&amp;入力シート!L20</f>
        <v>単位：億円</v>
      </c>
      <c r="C4" s="240"/>
      <c r="D4" s="240"/>
      <c r="E4" s="240"/>
      <c r="F4" s="240"/>
      <c r="G4" s="240"/>
      <c r="H4" s="240"/>
      <c r="I4" s="240"/>
      <c r="J4" s="240"/>
      <c r="K4" s="247"/>
      <c r="L4" s="248" t="s">
        <v>144</v>
      </c>
      <c r="M4" s="240"/>
      <c r="N4" s="240"/>
      <c r="O4" s="240"/>
      <c r="P4" s="240"/>
      <c r="Q4" s="240"/>
      <c r="R4" s="240"/>
      <c r="S4" s="240"/>
      <c r="T4" s="249"/>
      <c r="U4" s="240"/>
      <c r="V4" s="240"/>
      <c r="W4" s="240"/>
      <c r="X4" s="250"/>
      <c r="Y4" s="247"/>
      <c r="Z4" s="248" t="s">
        <v>144</v>
      </c>
      <c r="AA4" s="247"/>
      <c r="AB4" s="248" t="s">
        <v>144</v>
      </c>
      <c r="AC4" s="247"/>
      <c r="AD4" s="248" t="s">
        <v>144</v>
      </c>
      <c r="AG4" s="247"/>
      <c r="AH4" s="248" t="s">
        <v>144</v>
      </c>
    </row>
    <row r="5" spans="1:36">
      <c r="A5" s="506"/>
      <c r="B5" s="507"/>
      <c r="C5" s="240"/>
      <c r="D5" s="251" t="s">
        <v>145</v>
      </c>
      <c r="E5" s="240"/>
      <c r="F5" s="252" t="s">
        <v>146</v>
      </c>
      <c r="G5" s="240"/>
      <c r="H5" s="252" t="s">
        <v>147</v>
      </c>
      <c r="I5" s="240"/>
      <c r="J5" s="251" t="str">
        <f>$D5</f>
        <v>需要増加額</v>
      </c>
      <c r="K5" s="240"/>
      <c r="L5" s="251" t="s">
        <v>148</v>
      </c>
      <c r="M5" s="240"/>
      <c r="N5" s="253" t="str">
        <f>$D5</f>
        <v>需要増加額</v>
      </c>
      <c r="O5" s="240"/>
      <c r="P5" s="252" t="s">
        <v>146</v>
      </c>
      <c r="Q5" s="240"/>
      <c r="R5" s="252" t="s">
        <v>147</v>
      </c>
      <c r="S5" s="240"/>
      <c r="T5" s="253" t="str">
        <f>$L5</f>
        <v>県内需要</v>
      </c>
      <c r="U5" s="240"/>
      <c r="V5" s="254" t="str">
        <f>$L5</f>
        <v>県内需要</v>
      </c>
      <c r="W5" s="240"/>
      <c r="X5" s="255" t="s">
        <v>149</v>
      </c>
      <c r="Y5" s="240"/>
      <c r="Z5" s="256" t="s">
        <v>145</v>
      </c>
      <c r="AA5" s="240"/>
      <c r="AB5" s="256" t="str">
        <f>$Z5</f>
        <v>需要増加額</v>
      </c>
      <c r="AC5" s="240"/>
      <c r="AD5" s="257" t="s">
        <v>173</v>
      </c>
      <c r="AF5" s="255" t="str">
        <f>AF1</f>
        <v>生産増加額</v>
      </c>
      <c r="AG5" s="240"/>
      <c r="AH5" s="258" t="s">
        <v>173</v>
      </c>
      <c r="AJ5" s="257" t="s">
        <v>173</v>
      </c>
    </row>
    <row r="6" spans="1:36">
      <c r="A6" s="259" t="s">
        <v>174</v>
      </c>
      <c r="B6" s="508"/>
      <c r="C6" s="240"/>
      <c r="D6" s="260" t="s">
        <v>150</v>
      </c>
      <c r="E6" s="261" t="s">
        <v>151</v>
      </c>
      <c r="F6" s="262"/>
      <c r="G6" s="261" t="s">
        <v>151</v>
      </c>
      <c r="H6" s="262"/>
      <c r="I6" s="261" t="s">
        <v>140</v>
      </c>
      <c r="J6" s="260" t="str">
        <f>$D6</f>
        <v>(区分不明)</v>
      </c>
      <c r="K6" s="240"/>
      <c r="L6" s="260" t="str">
        <f>$D6</f>
        <v>(区分不明)</v>
      </c>
      <c r="M6" s="477"/>
      <c r="N6" s="263" t="s">
        <v>152</v>
      </c>
      <c r="O6" s="264" t="s">
        <v>151</v>
      </c>
      <c r="P6" s="262"/>
      <c r="Q6" s="264" t="s">
        <v>151</v>
      </c>
      <c r="R6" s="262"/>
      <c r="S6" s="264" t="s">
        <v>140</v>
      </c>
      <c r="T6" s="263" t="str">
        <f>$N6</f>
        <v>(県内のみ)</v>
      </c>
      <c r="U6" s="477"/>
      <c r="V6" s="265" t="str">
        <f>"("&amp;V1&amp;")"</f>
        <v>(生産者価格)</v>
      </c>
      <c r="W6" s="266"/>
      <c r="X6" s="267" t="str">
        <f>"("&amp;X1&amp;")"</f>
        <v>(直接効果)</v>
      </c>
      <c r="Y6" s="240"/>
      <c r="Z6" s="618" t="s">
        <v>277</v>
      </c>
      <c r="AA6" s="240"/>
      <c r="AB6" s="268" t="s">
        <v>153</v>
      </c>
      <c r="AC6" s="240"/>
      <c r="AD6" s="269" t="s">
        <v>154</v>
      </c>
      <c r="AF6" s="267" t="s">
        <v>175</v>
      </c>
      <c r="AG6" s="240"/>
      <c r="AH6" s="270" t="s">
        <v>176</v>
      </c>
      <c r="AJ6" s="271" t="s">
        <v>177</v>
      </c>
    </row>
    <row r="7" spans="1:36" ht="14.25" customHeight="1" thickBot="1">
      <c r="A7" s="509"/>
      <c r="B7" s="510"/>
      <c r="C7" s="240"/>
      <c r="D7" s="272" t="s">
        <v>155</v>
      </c>
      <c r="E7" s="240"/>
      <c r="F7" s="273" t="str">
        <f>各種係数!$D7</f>
        <v>cm</v>
      </c>
      <c r="G7" s="240"/>
      <c r="H7" s="273" t="str">
        <f>各種係数!$E7</f>
        <v>tm</v>
      </c>
      <c r="I7" s="240"/>
      <c r="J7" s="274" t="s">
        <v>156</v>
      </c>
      <c r="K7" s="240"/>
      <c r="L7" s="272" t="s">
        <v>157</v>
      </c>
      <c r="M7" s="240"/>
      <c r="N7" s="275" t="s">
        <v>158</v>
      </c>
      <c r="O7" s="240"/>
      <c r="P7" s="273" t="str">
        <f>各種係数!$D7</f>
        <v>cm</v>
      </c>
      <c r="Q7" s="240"/>
      <c r="R7" s="273" t="str">
        <f>各種係数!$E7</f>
        <v>tm</v>
      </c>
      <c r="S7" s="240"/>
      <c r="T7" s="275" t="s">
        <v>159</v>
      </c>
      <c r="U7" s="240"/>
      <c r="V7" s="276" t="s">
        <v>160</v>
      </c>
      <c r="W7" s="240"/>
      <c r="X7" s="277" t="s">
        <v>161</v>
      </c>
      <c r="Y7" s="240"/>
      <c r="Z7" s="278" t="str">
        <f>"Ａ"&amp;X7</f>
        <v>ＡF</v>
      </c>
      <c r="AA7" s="240"/>
      <c r="AB7" s="278" t="str">
        <f>"("&amp;各種係数!$F7&amp;")×"&amp;Z7</f>
        <v>(I-m)×ＡF</v>
      </c>
      <c r="AC7" s="240"/>
      <c r="AD7" s="279" t="s">
        <v>162</v>
      </c>
      <c r="AF7" s="277" t="s">
        <v>178</v>
      </c>
      <c r="AG7" s="240"/>
      <c r="AH7" s="280" t="s">
        <v>179</v>
      </c>
      <c r="AJ7" s="279" t="s">
        <v>180</v>
      </c>
    </row>
    <row r="8" spans="1:36" ht="15.4" customHeight="1">
      <c r="A8" s="281" t="s">
        <v>278</v>
      </c>
      <c r="B8" s="574" t="s">
        <v>279</v>
      </c>
      <c r="D8" s="289">
        <f>入力シート!D8</f>
        <v>0</v>
      </c>
      <c r="E8" s="290"/>
      <c r="F8" s="291">
        <f>D8*各種係数!$D8</f>
        <v>0</v>
      </c>
      <c r="G8" s="292"/>
      <c r="H8" s="291">
        <f>D8*各種係数!$E8</f>
        <v>0</v>
      </c>
      <c r="I8" s="290"/>
      <c r="J8" s="289">
        <f t="shared" ref="J8:J52" si="0">D8-F8-H8</f>
        <v>0</v>
      </c>
      <c r="K8" s="290"/>
      <c r="L8" s="289">
        <f>各種係数!$F8*J8</f>
        <v>0</v>
      </c>
      <c r="M8" s="290"/>
      <c r="N8" s="289">
        <f>入力シート!E8</f>
        <v>0</v>
      </c>
      <c r="O8" s="290"/>
      <c r="P8" s="291">
        <f>N8*各種係数!$D8</f>
        <v>0</v>
      </c>
      <c r="Q8" s="292"/>
      <c r="R8" s="291">
        <f>N8*各種係数!$E8</f>
        <v>0</v>
      </c>
      <c r="S8" s="290"/>
      <c r="T8" s="289">
        <f t="shared" ref="T8:T52" si="1">N8-P8-R8</f>
        <v>0</v>
      </c>
      <c r="U8" s="290"/>
      <c r="V8" s="289">
        <f>入力シート!F8</f>
        <v>0</v>
      </c>
      <c r="W8" s="290"/>
      <c r="X8" s="293">
        <f t="shared" ref="X8:X52" si="2">L8+T8+V8</f>
        <v>0</v>
      </c>
      <c r="Y8" s="290"/>
      <c r="Z8" s="289">
        <f t="array" ref="Z8:Z52">MMULT(投入係数!D5:AV49,'１次効果'!X8:X52)</f>
        <v>9.0994104536890136E-2</v>
      </c>
      <c r="AA8" s="290"/>
      <c r="AB8" s="289">
        <f>各種係数!$F8*Z8</f>
        <v>3.2482604500429862E-2</v>
      </c>
      <c r="AC8" s="290"/>
      <c r="AD8" s="294">
        <f t="array" ref="AD8:AD52">MMULT('逆行列(IM)'!D5:AV49,'１次効果'!AB8:AB52)</f>
        <v>0.2061074292814547</v>
      </c>
      <c r="AF8" s="293">
        <f>入力シート!H8</f>
        <v>0</v>
      </c>
      <c r="AG8" s="290"/>
      <c r="AH8" s="294">
        <f t="array" ref="AH8:AH52">MMULT('逆行列(IM外生化)'!D5:AV49,'１次効果'!AF8:AF52)</f>
        <v>5.6090471443425924E-3</v>
      </c>
      <c r="AJ8" s="294">
        <f>AH8-AF8</f>
        <v>5.6090471443425924E-3</v>
      </c>
    </row>
    <row r="9" spans="1:36" ht="15.4" customHeight="1">
      <c r="A9" s="281" t="s">
        <v>280</v>
      </c>
      <c r="B9" s="574" t="s">
        <v>281</v>
      </c>
      <c r="D9" s="295">
        <f>入力シート!D9</f>
        <v>0</v>
      </c>
      <c r="E9" s="290"/>
      <c r="F9" s="296">
        <f>D9*各種係数!$D9</f>
        <v>0</v>
      </c>
      <c r="G9" s="292"/>
      <c r="H9" s="296">
        <f>D9*各種係数!$E9</f>
        <v>0</v>
      </c>
      <c r="I9" s="290"/>
      <c r="J9" s="295">
        <f t="shared" si="0"/>
        <v>0</v>
      </c>
      <c r="K9" s="290"/>
      <c r="L9" s="295">
        <f>各種係数!$F9*J9</f>
        <v>0</v>
      </c>
      <c r="M9" s="290"/>
      <c r="N9" s="295">
        <f>入力シート!E9</f>
        <v>0</v>
      </c>
      <c r="O9" s="290"/>
      <c r="P9" s="296">
        <f>N9*各種係数!$D9</f>
        <v>0</v>
      </c>
      <c r="Q9" s="292"/>
      <c r="R9" s="296">
        <f>N9*各種係数!$E9</f>
        <v>0</v>
      </c>
      <c r="S9" s="290"/>
      <c r="T9" s="295">
        <f t="shared" si="1"/>
        <v>0</v>
      </c>
      <c r="U9" s="290"/>
      <c r="V9" s="295">
        <f>入力シート!F9</f>
        <v>0</v>
      </c>
      <c r="W9" s="290"/>
      <c r="X9" s="297">
        <f t="shared" si="2"/>
        <v>0</v>
      </c>
      <c r="Y9" s="290"/>
      <c r="Z9" s="295">
        <v>0.89822611906142369</v>
      </c>
      <c r="AA9" s="290"/>
      <c r="AB9" s="295">
        <f>各種係数!$F9*Z9</f>
        <v>1.3329714668633861E-2</v>
      </c>
      <c r="AC9" s="290"/>
      <c r="AD9" s="298">
        <v>2.9348869831095022E-2</v>
      </c>
      <c r="AF9" s="297">
        <f>入力シート!H9</f>
        <v>0</v>
      </c>
      <c r="AG9" s="290"/>
      <c r="AH9" s="298">
        <v>1.4370486027124563E-2</v>
      </c>
      <c r="AJ9" s="298">
        <f t="shared" ref="AJ9:AJ52" si="3">AH9-AF9</f>
        <v>1.4370486027124563E-2</v>
      </c>
    </row>
    <row r="10" spans="1:36" ht="15.4" customHeight="1">
      <c r="A10" s="281" t="s">
        <v>282</v>
      </c>
      <c r="B10" s="574" t="s">
        <v>283</v>
      </c>
      <c r="D10" s="295">
        <f>入力シート!D10</f>
        <v>0</v>
      </c>
      <c r="E10" s="290"/>
      <c r="F10" s="296">
        <f>D10*各種係数!$D10</f>
        <v>0</v>
      </c>
      <c r="G10" s="292"/>
      <c r="H10" s="296">
        <f>D10*各種係数!$E10</f>
        <v>0</v>
      </c>
      <c r="I10" s="290"/>
      <c r="J10" s="295">
        <f t="shared" si="0"/>
        <v>0</v>
      </c>
      <c r="K10" s="290"/>
      <c r="L10" s="295">
        <f>各種係数!$F10*J10</f>
        <v>0</v>
      </c>
      <c r="M10" s="290"/>
      <c r="N10" s="295">
        <f>入力シート!E10</f>
        <v>0</v>
      </c>
      <c r="O10" s="290"/>
      <c r="P10" s="296">
        <f>N10*各種係数!$D10</f>
        <v>0</v>
      </c>
      <c r="Q10" s="292"/>
      <c r="R10" s="296">
        <f>N10*各種係数!$E10</f>
        <v>0</v>
      </c>
      <c r="S10" s="290"/>
      <c r="T10" s="295">
        <f t="shared" si="1"/>
        <v>0</v>
      </c>
      <c r="U10" s="290"/>
      <c r="V10" s="295">
        <f>入力シート!F10</f>
        <v>0</v>
      </c>
      <c r="W10" s="290"/>
      <c r="X10" s="297">
        <f t="shared" si="2"/>
        <v>0</v>
      </c>
      <c r="Y10" s="290"/>
      <c r="Z10" s="295">
        <v>2.528772170964188E-3</v>
      </c>
      <c r="AA10" s="290"/>
      <c r="AB10" s="295">
        <f>各種係数!$F10*Z10</f>
        <v>7.0173934336255838E-4</v>
      </c>
      <c r="AC10" s="290"/>
      <c r="AD10" s="298">
        <v>1.3279473789284854E-2</v>
      </c>
      <c r="AF10" s="297">
        <f>入力シート!H10</f>
        <v>0</v>
      </c>
      <c r="AG10" s="290"/>
      <c r="AH10" s="298">
        <v>2.6818347227661136E-3</v>
      </c>
      <c r="AJ10" s="298">
        <f t="shared" si="3"/>
        <v>2.6818347227661136E-3</v>
      </c>
    </row>
    <row r="11" spans="1:36" ht="15.4" customHeight="1">
      <c r="A11" s="281" t="s">
        <v>284</v>
      </c>
      <c r="B11" s="574" t="s">
        <v>285</v>
      </c>
      <c r="D11" s="295">
        <f>入力シート!D11</f>
        <v>0</v>
      </c>
      <c r="E11" s="290"/>
      <c r="F11" s="296">
        <f>D11*各種係数!$D11</f>
        <v>0</v>
      </c>
      <c r="G11" s="292"/>
      <c r="H11" s="296">
        <f>D11*各種係数!$E11</f>
        <v>0</v>
      </c>
      <c r="I11" s="290"/>
      <c r="J11" s="295">
        <f t="shared" si="0"/>
        <v>0</v>
      </c>
      <c r="K11" s="290"/>
      <c r="L11" s="295">
        <f>各種係数!$F11*J11</f>
        <v>0</v>
      </c>
      <c r="M11" s="290"/>
      <c r="N11" s="295">
        <f>入力シート!E11</f>
        <v>0</v>
      </c>
      <c r="O11" s="290"/>
      <c r="P11" s="296">
        <f>N11*各種係数!$D11</f>
        <v>0</v>
      </c>
      <c r="Q11" s="292"/>
      <c r="R11" s="296">
        <f>N11*各種係数!$E11</f>
        <v>0</v>
      </c>
      <c r="S11" s="290"/>
      <c r="T11" s="295">
        <f t="shared" si="1"/>
        <v>0</v>
      </c>
      <c r="U11" s="290"/>
      <c r="V11" s="295">
        <f>入力シート!F11</f>
        <v>0</v>
      </c>
      <c r="W11" s="290"/>
      <c r="X11" s="297">
        <f t="shared" si="2"/>
        <v>0</v>
      </c>
      <c r="Y11" s="290"/>
      <c r="Z11" s="295">
        <v>7.7337246106242152E-2</v>
      </c>
      <c r="AA11" s="290"/>
      <c r="AB11" s="295">
        <f>各種係数!$F11*Z11</f>
        <v>2.2372437488470502E-2</v>
      </c>
      <c r="AC11" s="290"/>
      <c r="AD11" s="298">
        <v>3.439000243160243E-2</v>
      </c>
      <c r="AF11" s="297">
        <f>入力シート!H11</f>
        <v>0</v>
      </c>
      <c r="AG11" s="290"/>
      <c r="AH11" s="298">
        <v>9.0717244083990262E-3</v>
      </c>
      <c r="AJ11" s="298">
        <f t="shared" si="3"/>
        <v>9.0717244083990262E-3</v>
      </c>
    </row>
    <row r="12" spans="1:36" ht="15.4" customHeight="1">
      <c r="A12" s="282" t="s">
        <v>286</v>
      </c>
      <c r="B12" s="574" t="s">
        <v>287</v>
      </c>
      <c r="D12" s="299">
        <f>入力シート!D12</f>
        <v>0</v>
      </c>
      <c r="E12" s="290"/>
      <c r="F12" s="300">
        <f>D12*各種係数!$D12</f>
        <v>0</v>
      </c>
      <c r="G12" s="292"/>
      <c r="H12" s="300">
        <f>D12*各種係数!$E12</f>
        <v>0</v>
      </c>
      <c r="I12" s="290"/>
      <c r="J12" s="299">
        <f t="shared" si="0"/>
        <v>0</v>
      </c>
      <c r="K12" s="290"/>
      <c r="L12" s="299">
        <f>各種係数!$F12*J12</f>
        <v>0</v>
      </c>
      <c r="M12" s="290"/>
      <c r="N12" s="299">
        <f>入力シート!E12</f>
        <v>0</v>
      </c>
      <c r="O12" s="290"/>
      <c r="P12" s="300">
        <f>N12*各種係数!$D12</f>
        <v>0</v>
      </c>
      <c r="Q12" s="292"/>
      <c r="R12" s="300">
        <f>N12*各種係数!$E12</f>
        <v>0</v>
      </c>
      <c r="S12" s="290"/>
      <c r="T12" s="299">
        <f t="shared" si="1"/>
        <v>0</v>
      </c>
      <c r="U12" s="290"/>
      <c r="V12" s="299">
        <f>入力シート!F12</f>
        <v>0</v>
      </c>
      <c r="W12" s="290"/>
      <c r="X12" s="301">
        <f t="shared" si="2"/>
        <v>0</v>
      </c>
      <c r="Y12" s="290"/>
      <c r="Z12" s="299">
        <v>0.25644141529255715</v>
      </c>
      <c r="AA12" s="290"/>
      <c r="AB12" s="299">
        <f>各種係数!$F12*Z12</f>
        <v>4.5486274748760359E-2</v>
      </c>
      <c r="AC12" s="290"/>
      <c r="AD12" s="302">
        <v>5.8577773172180186E-2</v>
      </c>
      <c r="AF12" s="301">
        <f>入力シート!H12</f>
        <v>0</v>
      </c>
      <c r="AG12" s="290"/>
      <c r="AH12" s="302">
        <v>3.4870359983286331E-2</v>
      </c>
      <c r="AJ12" s="302">
        <f t="shared" si="3"/>
        <v>3.4870359983286331E-2</v>
      </c>
    </row>
    <row r="13" spans="1:36" ht="15.4" customHeight="1">
      <c r="A13" s="281" t="s">
        <v>288</v>
      </c>
      <c r="B13" s="575" t="s">
        <v>289</v>
      </c>
      <c r="D13" s="295">
        <f>入力シート!D13</f>
        <v>0</v>
      </c>
      <c r="E13" s="290"/>
      <c r="F13" s="296">
        <f>D13*各種係数!$D13</f>
        <v>0</v>
      </c>
      <c r="G13" s="292"/>
      <c r="H13" s="296">
        <f>D13*各種係数!$E13</f>
        <v>0</v>
      </c>
      <c r="I13" s="290"/>
      <c r="J13" s="295">
        <f t="shared" si="0"/>
        <v>0</v>
      </c>
      <c r="K13" s="290"/>
      <c r="L13" s="295">
        <f>各種係数!$F13*J13</f>
        <v>0</v>
      </c>
      <c r="M13" s="290"/>
      <c r="N13" s="295">
        <f>入力シート!E13</f>
        <v>0</v>
      </c>
      <c r="O13" s="290"/>
      <c r="P13" s="296">
        <f>N13*各種係数!$D13</f>
        <v>0</v>
      </c>
      <c r="Q13" s="292"/>
      <c r="R13" s="296">
        <f>N13*各種係数!$E13</f>
        <v>0</v>
      </c>
      <c r="S13" s="290"/>
      <c r="T13" s="295">
        <f t="shared" si="1"/>
        <v>0</v>
      </c>
      <c r="U13" s="290"/>
      <c r="V13" s="295">
        <f>入力シート!F13</f>
        <v>0</v>
      </c>
      <c r="W13" s="290"/>
      <c r="X13" s="297">
        <f t="shared" si="2"/>
        <v>0</v>
      </c>
      <c r="Y13" s="290"/>
      <c r="Z13" s="295">
        <v>3.6039417079663223</v>
      </c>
      <c r="AA13" s="290"/>
      <c r="AB13" s="295">
        <f>各種係数!$F13*Z13</f>
        <v>2.1696506720997633</v>
      </c>
      <c r="AC13" s="290"/>
      <c r="AD13" s="298">
        <v>2.5055150650906186</v>
      </c>
      <c r="AF13" s="297">
        <f>入力シート!H13</f>
        <v>0</v>
      </c>
      <c r="AG13" s="290"/>
      <c r="AH13" s="298">
        <v>5.09062926143573E-2</v>
      </c>
      <c r="AJ13" s="298">
        <f t="shared" si="3"/>
        <v>5.09062926143573E-2</v>
      </c>
    </row>
    <row r="14" spans="1:36" ht="15.4" customHeight="1">
      <c r="A14" s="281" t="s">
        <v>290</v>
      </c>
      <c r="B14" s="574" t="s">
        <v>291</v>
      </c>
      <c r="D14" s="295">
        <f>入力シート!D14</f>
        <v>0</v>
      </c>
      <c r="E14" s="290"/>
      <c r="F14" s="296">
        <f>D14*各種係数!$D14</f>
        <v>0</v>
      </c>
      <c r="G14" s="292"/>
      <c r="H14" s="296">
        <f>D14*各種係数!$E14</f>
        <v>0</v>
      </c>
      <c r="I14" s="290"/>
      <c r="J14" s="295">
        <f t="shared" si="0"/>
        <v>0</v>
      </c>
      <c r="K14" s="290"/>
      <c r="L14" s="295">
        <f>各種係数!$F14*J14</f>
        <v>0</v>
      </c>
      <c r="M14" s="290"/>
      <c r="N14" s="295">
        <f>入力シート!E14</f>
        <v>0</v>
      </c>
      <c r="O14" s="290"/>
      <c r="P14" s="296">
        <f>N14*各種係数!$D14</f>
        <v>0</v>
      </c>
      <c r="Q14" s="292"/>
      <c r="R14" s="296">
        <f>N14*各種係数!$E14</f>
        <v>0</v>
      </c>
      <c r="S14" s="290"/>
      <c r="T14" s="295">
        <f t="shared" si="1"/>
        <v>0</v>
      </c>
      <c r="U14" s="290"/>
      <c r="V14" s="295">
        <f>入力シート!F14</f>
        <v>0</v>
      </c>
      <c r="W14" s="290"/>
      <c r="X14" s="297">
        <f t="shared" si="2"/>
        <v>0</v>
      </c>
      <c r="Y14" s="290"/>
      <c r="Z14" s="295">
        <v>0.89866058006417682</v>
      </c>
      <c r="AA14" s="290"/>
      <c r="AB14" s="295">
        <f>各種係数!$F14*Z14</f>
        <v>0.38937043727418325</v>
      </c>
      <c r="AC14" s="290"/>
      <c r="AD14" s="298">
        <v>0.41594617540063311</v>
      </c>
      <c r="AF14" s="297">
        <f>入力シート!H14</f>
        <v>0</v>
      </c>
      <c r="AG14" s="290"/>
      <c r="AH14" s="298">
        <v>4.6850760198291437E-2</v>
      </c>
      <c r="AJ14" s="298">
        <f t="shared" si="3"/>
        <v>4.6850760198291437E-2</v>
      </c>
    </row>
    <row r="15" spans="1:36" ht="15.4" customHeight="1">
      <c r="A15" s="281" t="s">
        <v>292</v>
      </c>
      <c r="B15" s="574" t="s">
        <v>293</v>
      </c>
      <c r="D15" s="295">
        <f>入力シート!D15</f>
        <v>0</v>
      </c>
      <c r="E15" s="290"/>
      <c r="F15" s="296">
        <f>D15*各種係数!$D15</f>
        <v>0</v>
      </c>
      <c r="G15" s="292"/>
      <c r="H15" s="296">
        <f>D15*各種係数!$E15</f>
        <v>0</v>
      </c>
      <c r="I15" s="290"/>
      <c r="J15" s="295">
        <f t="shared" si="0"/>
        <v>0</v>
      </c>
      <c r="K15" s="290"/>
      <c r="L15" s="295">
        <f>各種係数!$F15*J15</f>
        <v>0</v>
      </c>
      <c r="M15" s="290"/>
      <c r="N15" s="295">
        <f>入力シート!E15</f>
        <v>0</v>
      </c>
      <c r="O15" s="290"/>
      <c r="P15" s="296">
        <f>N15*各種係数!$D15</f>
        <v>0</v>
      </c>
      <c r="Q15" s="292"/>
      <c r="R15" s="296">
        <f>N15*各種係数!$E15</f>
        <v>0</v>
      </c>
      <c r="S15" s="290"/>
      <c r="T15" s="295">
        <f t="shared" si="1"/>
        <v>0</v>
      </c>
      <c r="U15" s="290"/>
      <c r="V15" s="295">
        <f>入力シート!F15</f>
        <v>0</v>
      </c>
      <c r="W15" s="290"/>
      <c r="X15" s="297">
        <f t="shared" si="2"/>
        <v>0</v>
      </c>
      <c r="Y15" s="290"/>
      <c r="Z15" s="295">
        <v>0.29345886964187773</v>
      </c>
      <c r="AA15" s="290"/>
      <c r="AB15" s="295">
        <f>各種係数!$F15*Z15</f>
        <v>9.5757280240555132E-2</v>
      </c>
      <c r="AC15" s="290"/>
      <c r="AD15" s="298">
        <v>0.19792729850570412</v>
      </c>
      <c r="AF15" s="297">
        <f>入力シート!H15</f>
        <v>0</v>
      </c>
      <c r="AG15" s="290"/>
      <c r="AH15" s="298">
        <v>0.27300347685094939</v>
      </c>
      <c r="AJ15" s="298">
        <f t="shared" si="3"/>
        <v>0.27300347685094939</v>
      </c>
    </row>
    <row r="16" spans="1:36" ht="15.4" customHeight="1">
      <c r="A16" s="281" t="s">
        <v>294</v>
      </c>
      <c r="B16" s="574" t="s">
        <v>295</v>
      </c>
      <c r="D16" s="295">
        <f>入力シート!D16</f>
        <v>0</v>
      </c>
      <c r="E16" s="290"/>
      <c r="F16" s="296">
        <f>D16*各種係数!$D16</f>
        <v>0</v>
      </c>
      <c r="G16" s="292"/>
      <c r="H16" s="296">
        <f>D16*各種係数!$E16</f>
        <v>0</v>
      </c>
      <c r="I16" s="290"/>
      <c r="J16" s="295">
        <f t="shared" si="0"/>
        <v>0</v>
      </c>
      <c r="K16" s="290"/>
      <c r="L16" s="295">
        <f>各種係数!$F16*J16</f>
        <v>0</v>
      </c>
      <c r="M16" s="290"/>
      <c r="N16" s="295">
        <f>入力シート!E16</f>
        <v>0</v>
      </c>
      <c r="O16" s="290"/>
      <c r="P16" s="296">
        <f>N16*各種係数!$D16</f>
        <v>0</v>
      </c>
      <c r="Q16" s="292"/>
      <c r="R16" s="296">
        <f>N16*各種係数!$E16</f>
        <v>0</v>
      </c>
      <c r="S16" s="290"/>
      <c r="T16" s="295">
        <f t="shared" si="1"/>
        <v>0</v>
      </c>
      <c r="U16" s="290"/>
      <c r="V16" s="295">
        <f>入力シート!F16</f>
        <v>0</v>
      </c>
      <c r="W16" s="290"/>
      <c r="X16" s="297">
        <f t="shared" si="2"/>
        <v>0</v>
      </c>
      <c r="Y16" s="290"/>
      <c r="Z16" s="295">
        <v>0.16110475771943916</v>
      </c>
      <c r="AA16" s="290"/>
      <c r="AB16" s="295">
        <f>各種係数!$F16*Z16</f>
        <v>0.11019863308128562</v>
      </c>
      <c r="AC16" s="290"/>
      <c r="AD16" s="298">
        <v>0.24082961593469129</v>
      </c>
      <c r="AF16" s="297">
        <f>入力シート!H16</f>
        <v>0</v>
      </c>
      <c r="AG16" s="290"/>
      <c r="AH16" s="298">
        <v>0.15243098660576487</v>
      </c>
      <c r="AJ16" s="298">
        <f t="shared" si="3"/>
        <v>0.15243098660576487</v>
      </c>
    </row>
    <row r="17" spans="1:36" ht="15.4" customHeight="1">
      <c r="A17" s="282" t="s">
        <v>296</v>
      </c>
      <c r="B17" s="576" t="s">
        <v>297</v>
      </c>
      <c r="D17" s="299">
        <f>入力シート!D17</f>
        <v>0</v>
      </c>
      <c r="E17" s="290"/>
      <c r="F17" s="300">
        <f>D17*各種係数!$D17</f>
        <v>0</v>
      </c>
      <c r="G17" s="292"/>
      <c r="H17" s="300">
        <f>D17*各種係数!$E17</f>
        <v>0</v>
      </c>
      <c r="I17" s="290"/>
      <c r="J17" s="299">
        <f t="shared" si="0"/>
        <v>0</v>
      </c>
      <c r="K17" s="290"/>
      <c r="L17" s="299">
        <f>各種係数!$F17*J17</f>
        <v>0</v>
      </c>
      <c r="M17" s="290"/>
      <c r="N17" s="299">
        <f>入力シート!E17</f>
        <v>0</v>
      </c>
      <c r="O17" s="290"/>
      <c r="P17" s="300">
        <f>N17*各種係数!$D17</f>
        <v>0</v>
      </c>
      <c r="Q17" s="292"/>
      <c r="R17" s="300">
        <f>N17*各種係数!$E17</f>
        <v>0</v>
      </c>
      <c r="S17" s="290"/>
      <c r="T17" s="299">
        <f t="shared" si="1"/>
        <v>0</v>
      </c>
      <c r="U17" s="290"/>
      <c r="V17" s="299">
        <f>入力シート!F17</f>
        <v>0</v>
      </c>
      <c r="W17" s="290"/>
      <c r="X17" s="301">
        <f t="shared" si="2"/>
        <v>0</v>
      </c>
      <c r="Y17" s="290"/>
      <c r="Z17" s="299">
        <v>0.5765797883531234</v>
      </c>
      <c r="AA17" s="290"/>
      <c r="AB17" s="299">
        <f>各種係数!$F17*Z17</f>
        <v>5.169669694472237E-2</v>
      </c>
      <c r="AC17" s="290"/>
      <c r="AD17" s="302">
        <v>9.5633910656289969E-2</v>
      </c>
      <c r="AF17" s="301">
        <f>入力シート!H17</f>
        <v>0</v>
      </c>
      <c r="AG17" s="290"/>
      <c r="AH17" s="302">
        <v>0.17344052845038163</v>
      </c>
      <c r="AJ17" s="302">
        <f t="shared" si="3"/>
        <v>0.17344052845038163</v>
      </c>
    </row>
    <row r="18" spans="1:36" ht="15.4" customHeight="1">
      <c r="A18" s="281" t="s">
        <v>298</v>
      </c>
      <c r="B18" s="574" t="s">
        <v>299</v>
      </c>
      <c r="D18" s="295">
        <f>入力シート!D18</f>
        <v>0</v>
      </c>
      <c r="E18" s="290"/>
      <c r="F18" s="296">
        <f>D18*各種係数!$D18</f>
        <v>0</v>
      </c>
      <c r="G18" s="292"/>
      <c r="H18" s="296">
        <f>D18*各種係数!$E18</f>
        <v>0</v>
      </c>
      <c r="I18" s="290"/>
      <c r="J18" s="295">
        <f t="shared" si="0"/>
        <v>0</v>
      </c>
      <c r="K18" s="290"/>
      <c r="L18" s="295">
        <f>各種係数!$F18*J18</f>
        <v>0</v>
      </c>
      <c r="M18" s="290"/>
      <c r="N18" s="295">
        <f>入力シート!E18</f>
        <v>0</v>
      </c>
      <c r="O18" s="290"/>
      <c r="P18" s="296">
        <f>N18*各種係数!$D18</f>
        <v>0</v>
      </c>
      <c r="Q18" s="292"/>
      <c r="R18" s="296">
        <f>N18*各種係数!$E18</f>
        <v>0</v>
      </c>
      <c r="S18" s="290"/>
      <c r="T18" s="295">
        <f t="shared" si="1"/>
        <v>0</v>
      </c>
      <c r="U18" s="290"/>
      <c r="V18" s="295">
        <f>入力シート!F18</f>
        <v>0</v>
      </c>
      <c r="W18" s="290"/>
      <c r="X18" s="297">
        <f t="shared" si="2"/>
        <v>0</v>
      </c>
      <c r="Y18" s="290"/>
      <c r="Z18" s="295">
        <v>1.5647665653265288</v>
      </c>
      <c r="AA18" s="290"/>
      <c r="AB18" s="295">
        <f>各種係数!$F18*Z18</f>
        <v>0.16053051174512259</v>
      </c>
      <c r="AC18" s="290"/>
      <c r="AD18" s="298">
        <v>0.25457288226893859</v>
      </c>
      <c r="AF18" s="297">
        <f>入力シート!H18</f>
        <v>0</v>
      </c>
      <c r="AG18" s="290"/>
      <c r="AH18" s="298">
        <v>6.2268011048917708E-2</v>
      </c>
      <c r="AJ18" s="298">
        <f t="shared" si="3"/>
        <v>6.2268011048917708E-2</v>
      </c>
    </row>
    <row r="19" spans="1:36" ht="15.4" customHeight="1">
      <c r="A19" s="281" t="s">
        <v>300</v>
      </c>
      <c r="B19" s="574" t="s">
        <v>301</v>
      </c>
      <c r="D19" s="295">
        <f>入力シート!D19</f>
        <v>0</v>
      </c>
      <c r="E19" s="290"/>
      <c r="F19" s="296">
        <f>D19*各種係数!$D19</f>
        <v>0</v>
      </c>
      <c r="G19" s="292"/>
      <c r="H19" s="296">
        <f>D19*各種係数!$E19</f>
        <v>0</v>
      </c>
      <c r="I19" s="290"/>
      <c r="J19" s="295">
        <f t="shared" si="0"/>
        <v>0</v>
      </c>
      <c r="K19" s="290"/>
      <c r="L19" s="295">
        <f>各種係数!$F19*J19</f>
        <v>0</v>
      </c>
      <c r="M19" s="290"/>
      <c r="N19" s="295">
        <f>入力シート!E19</f>
        <v>0</v>
      </c>
      <c r="O19" s="290"/>
      <c r="P19" s="296">
        <f>N19*各種係数!$D19</f>
        <v>0</v>
      </c>
      <c r="Q19" s="292"/>
      <c r="R19" s="296">
        <f>N19*各種係数!$E19</f>
        <v>0</v>
      </c>
      <c r="S19" s="290"/>
      <c r="T19" s="295">
        <f t="shared" si="1"/>
        <v>0</v>
      </c>
      <c r="U19" s="290"/>
      <c r="V19" s="295">
        <f>入力シート!F19</f>
        <v>0</v>
      </c>
      <c r="W19" s="290"/>
      <c r="X19" s="297">
        <f t="shared" si="2"/>
        <v>0</v>
      </c>
      <c r="Y19" s="290"/>
      <c r="Z19" s="295">
        <v>1.2240913414278418</v>
      </c>
      <c r="AA19" s="290"/>
      <c r="AB19" s="295">
        <f>各種係数!$F19*Z19</f>
        <v>0.52035799623547629</v>
      </c>
      <c r="AC19" s="290"/>
      <c r="AD19" s="298">
        <v>0.65820893962105331</v>
      </c>
      <c r="AF19" s="297">
        <f>入力シート!H19</f>
        <v>0</v>
      </c>
      <c r="AG19" s="290"/>
      <c r="AH19" s="298">
        <v>1.6693354354168601</v>
      </c>
      <c r="AJ19" s="298">
        <f t="shared" si="3"/>
        <v>1.6693354354168601</v>
      </c>
    </row>
    <row r="20" spans="1:36" ht="15.4" customHeight="1">
      <c r="A20" s="281" t="s">
        <v>302</v>
      </c>
      <c r="B20" s="574" t="s">
        <v>303</v>
      </c>
      <c r="D20" s="295">
        <f>入力シート!D20</f>
        <v>0</v>
      </c>
      <c r="E20" s="290"/>
      <c r="F20" s="296">
        <f>D20*各種係数!$D20</f>
        <v>0</v>
      </c>
      <c r="G20" s="292"/>
      <c r="H20" s="296">
        <f>D20*各種係数!$E20</f>
        <v>0</v>
      </c>
      <c r="I20" s="290"/>
      <c r="J20" s="295">
        <f t="shared" si="0"/>
        <v>0</v>
      </c>
      <c r="K20" s="290"/>
      <c r="L20" s="295">
        <f>各種係数!$F20*J20</f>
        <v>0</v>
      </c>
      <c r="M20" s="290"/>
      <c r="N20" s="295">
        <f>入力シート!E20</f>
        <v>0</v>
      </c>
      <c r="O20" s="290"/>
      <c r="P20" s="296">
        <f>N20*各種係数!$D20</f>
        <v>0</v>
      </c>
      <c r="Q20" s="292"/>
      <c r="R20" s="296">
        <f>N20*各種係数!$E20</f>
        <v>0</v>
      </c>
      <c r="S20" s="290"/>
      <c r="T20" s="295">
        <f t="shared" si="1"/>
        <v>0</v>
      </c>
      <c r="U20" s="290"/>
      <c r="V20" s="295">
        <f>入力シート!F20</f>
        <v>0</v>
      </c>
      <c r="W20" s="290"/>
      <c r="X20" s="297">
        <f t="shared" si="2"/>
        <v>0</v>
      </c>
      <c r="Y20" s="290"/>
      <c r="Z20" s="295">
        <v>0.85180839797205499</v>
      </c>
      <c r="AA20" s="290"/>
      <c r="AB20" s="295">
        <f>各種係数!$F20*Z20</f>
        <v>0.12796838849940004</v>
      </c>
      <c r="AC20" s="290"/>
      <c r="AD20" s="298">
        <v>0.15557995862123616</v>
      </c>
      <c r="AF20" s="297">
        <f>入力シート!H20</f>
        <v>0</v>
      </c>
      <c r="AG20" s="290"/>
      <c r="AH20" s="298">
        <v>0.10282369130250005</v>
      </c>
      <c r="AJ20" s="298">
        <f t="shared" si="3"/>
        <v>0.10282369130250005</v>
      </c>
    </row>
    <row r="21" spans="1:36" ht="15.4" customHeight="1">
      <c r="A21" s="281" t="s">
        <v>304</v>
      </c>
      <c r="B21" s="574" t="s">
        <v>305</v>
      </c>
      <c r="D21" s="295">
        <f>入力シート!D21</f>
        <v>0</v>
      </c>
      <c r="E21" s="290"/>
      <c r="F21" s="296">
        <f>D21*各種係数!$D21</f>
        <v>0</v>
      </c>
      <c r="G21" s="292"/>
      <c r="H21" s="296">
        <f>D21*各種係数!$E21</f>
        <v>0</v>
      </c>
      <c r="I21" s="290"/>
      <c r="J21" s="295">
        <f t="shared" si="0"/>
        <v>0</v>
      </c>
      <c r="K21" s="290"/>
      <c r="L21" s="295">
        <f>各種係数!$F21*J21</f>
        <v>0</v>
      </c>
      <c r="M21" s="290"/>
      <c r="N21" s="295">
        <f>入力シート!E21</f>
        <v>0</v>
      </c>
      <c r="O21" s="290"/>
      <c r="P21" s="296">
        <f>N21*各種係数!$D21</f>
        <v>0</v>
      </c>
      <c r="Q21" s="292"/>
      <c r="R21" s="296">
        <f>N21*各種係数!$E21</f>
        <v>0</v>
      </c>
      <c r="S21" s="290"/>
      <c r="T21" s="295">
        <f t="shared" si="1"/>
        <v>0</v>
      </c>
      <c r="U21" s="290"/>
      <c r="V21" s="295">
        <f>入力シート!F21</f>
        <v>0</v>
      </c>
      <c r="W21" s="290"/>
      <c r="X21" s="297">
        <f t="shared" si="2"/>
        <v>0</v>
      </c>
      <c r="Y21" s="290"/>
      <c r="Z21" s="295">
        <v>8.4965081316123459E-3</v>
      </c>
      <c r="AA21" s="290"/>
      <c r="AB21" s="295">
        <f>各種係数!$F21*Z21</f>
        <v>5.4418858091244036E-4</v>
      </c>
      <c r="AC21" s="290"/>
      <c r="AD21" s="298">
        <v>1.3236594512828954E-3</v>
      </c>
      <c r="AF21" s="297">
        <f>入力シート!H21</f>
        <v>0</v>
      </c>
      <c r="AG21" s="290"/>
      <c r="AH21" s="298">
        <v>9.6115414977236886E-4</v>
      </c>
      <c r="AJ21" s="298">
        <f t="shared" si="3"/>
        <v>9.6115414977236886E-4</v>
      </c>
    </row>
    <row r="22" spans="1:36" ht="15.4" customHeight="1">
      <c r="A22" s="282" t="s">
        <v>306</v>
      </c>
      <c r="B22" s="574" t="s">
        <v>307</v>
      </c>
      <c r="D22" s="299">
        <f>入力シート!D22</f>
        <v>0</v>
      </c>
      <c r="E22" s="290"/>
      <c r="F22" s="300">
        <f>D22*各種係数!$D22</f>
        <v>0</v>
      </c>
      <c r="G22" s="292"/>
      <c r="H22" s="300">
        <f>D22*各種係数!$E22</f>
        <v>0</v>
      </c>
      <c r="I22" s="290"/>
      <c r="J22" s="299">
        <f t="shared" si="0"/>
        <v>0</v>
      </c>
      <c r="K22" s="290"/>
      <c r="L22" s="299">
        <f>各種係数!$F22*J22</f>
        <v>0</v>
      </c>
      <c r="M22" s="290"/>
      <c r="N22" s="299">
        <f>入力シート!E22</f>
        <v>0</v>
      </c>
      <c r="O22" s="290"/>
      <c r="P22" s="300">
        <f>N22*各種係数!$D22</f>
        <v>0</v>
      </c>
      <c r="Q22" s="292"/>
      <c r="R22" s="300">
        <f>N22*各種係数!$E22</f>
        <v>0</v>
      </c>
      <c r="S22" s="290"/>
      <c r="T22" s="299">
        <f t="shared" si="1"/>
        <v>0</v>
      </c>
      <c r="U22" s="290"/>
      <c r="V22" s="299">
        <f>入力シート!F22</f>
        <v>0</v>
      </c>
      <c r="W22" s="290"/>
      <c r="X22" s="301">
        <f t="shared" si="2"/>
        <v>0</v>
      </c>
      <c r="Y22" s="290"/>
      <c r="Z22" s="299">
        <v>5.2873501877850728</v>
      </c>
      <c r="AA22" s="290"/>
      <c r="AB22" s="299">
        <f>各種係数!$F22*Z22</f>
        <v>1.5684559933547553</v>
      </c>
      <c r="AC22" s="290"/>
      <c r="AD22" s="302">
        <v>1.6278721706156343</v>
      </c>
      <c r="AF22" s="301">
        <f>入力シート!H22</f>
        <v>0</v>
      </c>
      <c r="AG22" s="290"/>
      <c r="AH22" s="302">
        <v>0.35810974495392728</v>
      </c>
      <c r="AJ22" s="302">
        <f t="shared" si="3"/>
        <v>0.35810974495392728</v>
      </c>
    </row>
    <row r="23" spans="1:36" ht="15.4" customHeight="1">
      <c r="A23" s="281" t="s">
        <v>308</v>
      </c>
      <c r="B23" s="575" t="s">
        <v>309</v>
      </c>
      <c r="D23" s="295">
        <f>入力シート!D23</f>
        <v>0</v>
      </c>
      <c r="E23" s="290"/>
      <c r="F23" s="296">
        <f>D23*各種係数!$D23</f>
        <v>0</v>
      </c>
      <c r="G23" s="292"/>
      <c r="H23" s="296">
        <f>D23*各種係数!$E23</f>
        <v>0</v>
      </c>
      <c r="I23" s="290"/>
      <c r="J23" s="295">
        <f t="shared" si="0"/>
        <v>0</v>
      </c>
      <c r="K23" s="290"/>
      <c r="L23" s="295">
        <f>各種係数!$F23*J23</f>
        <v>0</v>
      </c>
      <c r="M23" s="290"/>
      <c r="N23" s="295">
        <f>入力シート!E23</f>
        <v>0</v>
      </c>
      <c r="O23" s="290"/>
      <c r="P23" s="296">
        <f>N23*各種係数!$D23</f>
        <v>0</v>
      </c>
      <c r="Q23" s="292"/>
      <c r="R23" s="296">
        <f>N23*各種係数!$E23</f>
        <v>0</v>
      </c>
      <c r="S23" s="290"/>
      <c r="T23" s="295">
        <f t="shared" si="1"/>
        <v>0</v>
      </c>
      <c r="U23" s="290"/>
      <c r="V23" s="295">
        <f>入力シート!F23</f>
        <v>0</v>
      </c>
      <c r="W23" s="290"/>
      <c r="X23" s="297">
        <f t="shared" si="2"/>
        <v>0</v>
      </c>
      <c r="Y23" s="290"/>
      <c r="Z23" s="295">
        <v>5.9906895676556733</v>
      </c>
      <c r="AA23" s="290"/>
      <c r="AB23" s="295">
        <f>各種係数!$F23*Z23</f>
        <v>4.4999656525476661</v>
      </c>
      <c r="AC23" s="290"/>
      <c r="AD23" s="298">
        <v>8.7791439472506188</v>
      </c>
      <c r="AF23" s="297">
        <f>入力シート!H23</f>
        <v>0</v>
      </c>
      <c r="AG23" s="290"/>
      <c r="AH23" s="298">
        <v>7.2643872574103412</v>
      </c>
      <c r="AJ23" s="298">
        <f t="shared" si="3"/>
        <v>7.2643872574103412</v>
      </c>
    </row>
    <row r="24" spans="1:36" ht="15.4" customHeight="1">
      <c r="A24" s="281" t="s">
        <v>310</v>
      </c>
      <c r="B24" s="574" t="s">
        <v>311</v>
      </c>
      <c r="D24" s="295">
        <f>入力シート!D24</f>
        <v>0</v>
      </c>
      <c r="E24" s="290"/>
      <c r="F24" s="296">
        <f>D24*各種係数!$D24</f>
        <v>0</v>
      </c>
      <c r="G24" s="292"/>
      <c r="H24" s="296">
        <f>D24*各種係数!$E24</f>
        <v>0</v>
      </c>
      <c r="I24" s="290"/>
      <c r="J24" s="295">
        <f t="shared" si="0"/>
        <v>0</v>
      </c>
      <c r="K24" s="290"/>
      <c r="L24" s="295">
        <f>各種係数!$F24*J24</f>
        <v>0</v>
      </c>
      <c r="M24" s="290"/>
      <c r="N24" s="295">
        <f>入力シート!E24</f>
        <v>0</v>
      </c>
      <c r="O24" s="290"/>
      <c r="P24" s="296">
        <f>N24*各種係数!$D24</f>
        <v>0</v>
      </c>
      <c r="Q24" s="292"/>
      <c r="R24" s="296">
        <f>N24*各種係数!$E24</f>
        <v>0</v>
      </c>
      <c r="S24" s="290"/>
      <c r="T24" s="295">
        <f t="shared" si="1"/>
        <v>0</v>
      </c>
      <c r="U24" s="290"/>
      <c r="V24" s="295">
        <f>入力シート!F24</f>
        <v>0</v>
      </c>
      <c r="W24" s="290"/>
      <c r="X24" s="297">
        <f t="shared" si="2"/>
        <v>0</v>
      </c>
      <c r="Y24" s="290"/>
      <c r="Z24" s="295">
        <v>1.2825697366357662</v>
      </c>
      <c r="AA24" s="290"/>
      <c r="AB24" s="295">
        <f>各種係数!$F24*Z24</f>
        <v>0.25375310729380085</v>
      </c>
      <c r="AC24" s="290"/>
      <c r="AD24" s="298">
        <v>0.32773035631531844</v>
      </c>
      <c r="AF24" s="297">
        <f>入力シート!H24</f>
        <v>0</v>
      </c>
      <c r="AG24" s="290"/>
      <c r="AH24" s="298">
        <v>1.525401073256317</v>
      </c>
      <c r="AJ24" s="298">
        <f t="shared" si="3"/>
        <v>1.525401073256317</v>
      </c>
    </row>
    <row r="25" spans="1:36" ht="15.4" customHeight="1">
      <c r="A25" s="281" t="s">
        <v>312</v>
      </c>
      <c r="B25" s="574" t="s">
        <v>313</v>
      </c>
      <c r="D25" s="295">
        <f>入力シート!D25</f>
        <v>0</v>
      </c>
      <c r="E25" s="290"/>
      <c r="F25" s="296">
        <f>D25*各種係数!$D25</f>
        <v>0</v>
      </c>
      <c r="G25" s="292"/>
      <c r="H25" s="296">
        <f>D25*各種係数!$E25</f>
        <v>0</v>
      </c>
      <c r="I25" s="290"/>
      <c r="J25" s="295">
        <f t="shared" si="0"/>
        <v>0</v>
      </c>
      <c r="K25" s="290"/>
      <c r="L25" s="295">
        <f>各種係数!$F25*J25</f>
        <v>0</v>
      </c>
      <c r="M25" s="290"/>
      <c r="N25" s="295">
        <f>入力シート!E25</f>
        <v>0</v>
      </c>
      <c r="O25" s="290"/>
      <c r="P25" s="296">
        <f>N25*各種係数!$D25</f>
        <v>0</v>
      </c>
      <c r="Q25" s="292"/>
      <c r="R25" s="296">
        <f>N25*各種係数!$E25</f>
        <v>0</v>
      </c>
      <c r="S25" s="290"/>
      <c r="T25" s="295">
        <f t="shared" si="1"/>
        <v>0</v>
      </c>
      <c r="U25" s="290"/>
      <c r="V25" s="295">
        <f>入力シート!F25</f>
        <v>0</v>
      </c>
      <c r="W25" s="290"/>
      <c r="X25" s="297">
        <f t="shared" si="2"/>
        <v>0</v>
      </c>
      <c r="Y25" s="290"/>
      <c r="Z25" s="295">
        <v>9.3413558128533456</v>
      </c>
      <c r="AA25" s="290"/>
      <c r="AB25" s="295">
        <f>各種係数!$F25*Z25</f>
        <v>2.2915701183534924</v>
      </c>
      <c r="AC25" s="290"/>
      <c r="AD25" s="298">
        <v>2.3646518147828517</v>
      </c>
      <c r="AF25" s="297">
        <f>入力シート!H25</f>
        <v>0</v>
      </c>
      <c r="AG25" s="290"/>
      <c r="AH25" s="298">
        <v>0.69383308509950548</v>
      </c>
      <c r="AJ25" s="298">
        <f t="shared" si="3"/>
        <v>0.69383308509950548</v>
      </c>
    </row>
    <row r="26" spans="1:36" ht="15.4" customHeight="1">
      <c r="A26" s="281" t="s">
        <v>314</v>
      </c>
      <c r="B26" s="574" t="s">
        <v>315</v>
      </c>
      <c r="D26" s="295">
        <f>入力シート!D26</f>
        <v>0</v>
      </c>
      <c r="E26" s="290"/>
      <c r="F26" s="296">
        <f>D26*各種係数!$D26</f>
        <v>0</v>
      </c>
      <c r="G26" s="292"/>
      <c r="H26" s="296">
        <f>D26*各種係数!$E26</f>
        <v>0</v>
      </c>
      <c r="I26" s="290"/>
      <c r="J26" s="295">
        <f t="shared" si="0"/>
        <v>0</v>
      </c>
      <c r="K26" s="290"/>
      <c r="L26" s="295">
        <f>各種係数!$F26*J26</f>
        <v>0</v>
      </c>
      <c r="M26" s="290"/>
      <c r="N26" s="295">
        <f>入力シート!E26</f>
        <v>0</v>
      </c>
      <c r="O26" s="290"/>
      <c r="P26" s="296">
        <f>N26*各種係数!$D26</f>
        <v>0</v>
      </c>
      <c r="Q26" s="292"/>
      <c r="R26" s="296">
        <f>N26*各種係数!$E26</f>
        <v>0</v>
      </c>
      <c r="S26" s="290"/>
      <c r="T26" s="295">
        <f t="shared" si="1"/>
        <v>0</v>
      </c>
      <c r="U26" s="290"/>
      <c r="V26" s="295">
        <f>入力シート!F26</f>
        <v>0</v>
      </c>
      <c r="W26" s="290"/>
      <c r="X26" s="297">
        <f t="shared" si="2"/>
        <v>0</v>
      </c>
      <c r="Y26" s="290"/>
      <c r="Z26" s="295">
        <v>2.0138589980785713</v>
      </c>
      <c r="AA26" s="290"/>
      <c r="AB26" s="295">
        <f>各種係数!$F26*Z26</f>
        <v>0.25036489082075053</v>
      </c>
      <c r="AC26" s="290"/>
      <c r="AD26" s="298">
        <v>0.28122046171216514</v>
      </c>
      <c r="AF26" s="297">
        <f>入力シート!H26</f>
        <v>0</v>
      </c>
      <c r="AG26" s="290"/>
      <c r="AH26" s="298">
        <v>0.12092486397608389</v>
      </c>
      <c r="AJ26" s="298">
        <f t="shared" si="3"/>
        <v>0.12092486397608389</v>
      </c>
    </row>
    <row r="27" spans="1:36" ht="15.4" customHeight="1">
      <c r="A27" s="282" t="s">
        <v>316</v>
      </c>
      <c r="B27" s="576" t="s">
        <v>317</v>
      </c>
      <c r="D27" s="299">
        <f>入力シート!D27</f>
        <v>0</v>
      </c>
      <c r="E27" s="283"/>
      <c r="F27" s="300">
        <f>D27*各種係数!$D27</f>
        <v>0</v>
      </c>
      <c r="G27" s="292"/>
      <c r="H27" s="300">
        <f>D27*各種係数!$E27</f>
        <v>0</v>
      </c>
      <c r="I27" s="290"/>
      <c r="J27" s="299">
        <f t="shared" si="0"/>
        <v>0</v>
      </c>
      <c r="K27" s="290"/>
      <c r="L27" s="299">
        <f>各種係数!$F27*J27</f>
        <v>0</v>
      </c>
      <c r="M27" s="290"/>
      <c r="N27" s="299">
        <f>入力シート!E27</f>
        <v>40</v>
      </c>
      <c r="O27" s="283"/>
      <c r="P27" s="300">
        <f>N27*各種係数!$D27</f>
        <v>4.8980876049124014</v>
      </c>
      <c r="Q27" s="292"/>
      <c r="R27" s="300">
        <f>N27*各種係数!$E27</f>
        <v>0.46540577778324299</v>
      </c>
      <c r="S27" s="290"/>
      <c r="T27" s="299">
        <f t="shared" si="1"/>
        <v>34.636506617304349</v>
      </c>
      <c r="U27" s="290"/>
      <c r="V27" s="299">
        <f>入力シート!F27</f>
        <v>0</v>
      </c>
      <c r="W27" s="290"/>
      <c r="X27" s="301">
        <f t="shared" si="2"/>
        <v>34.636506617304349</v>
      </c>
      <c r="Y27" s="290"/>
      <c r="Z27" s="299">
        <v>5.437181403498113</v>
      </c>
      <c r="AA27" s="290"/>
      <c r="AB27" s="299">
        <f>各種係数!$F27*Z27</f>
        <v>1.2822612201003605</v>
      </c>
      <c r="AC27" s="290"/>
      <c r="AD27" s="302">
        <v>1.3840377755182169</v>
      </c>
      <c r="AF27" s="301">
        <f>入力シート!H27</f>
        <v>0</v>
      </c>
      <c r="AG27" s="290"/>
      <c r="AH27" s="302">
        <v>8.5853647800914493E-2</v>
      </c>
      <c r="AJ27" s="302">
        <f t="shared" si="3"/>
        <v>8.5853647800914493E-2</v>
      </c>
    </row>
    <row r="28" spans="1:36" ht="15.4" customHeight="1">
      <c r="A28" s="281" t="s">
        <v>318</v>
      </c>
      <c r="B28" s="574" t="s">
        <v>319</v>
      </c>
      <c r="D28" s="295">
        <f>入力シート!D28</f>
        <v>0</v>
      </c>
      <c r="E28" s="290"/>
      <c r="F28" s="296">
        <f>D28*各種係数!$D28</f>
        <v>0</v>
      </c>
      <c r="G28" s="292"/>
      <c r="H28" s="296">
        <f>D28*各種係数!$E28</f>
        <v>0</v>
      </c>
      <c r="I28" s="290"/>
      <c r="J28" s="295">
        <f t="shared" si="0"/>
        <v>0</v>
      </c>
      <c r="K28" s="290"/>
      <c r="L28" s="295">
        <f>各種係数!$F28*J28</f>
        <v>0</v>
      </c>
      <c r="M28" s="290"/>
      <c r="N28" s="295">
        <f>入力シート!E28</f>
        <v>0</v>
      </c>
      <c r="O28" s="290"/>
      <c r="P28" s="296">
        <f>N28*各種係数!$D28</f>
        <v>0</v>
      </c>
      <c r="Q28" s="292"/>
      <c r="R28" s="296">
        <f>N28*各種係数!$E28</f>
        <v>0</v>
      </c>
      <c r="S28" s="290"/>
      <c r="T28" s="295">
        <f t="shared" si="1"/>
        <v>0</v>
      </c>
      <c r="U28" s="290"/>
      <c r="V28" s="295">
        <f>入力シート!F28</f>
        <v>0</v>
      </c>
      <c r="W28" s="290"/>
      <c r="X28" s="297">
        <f t="shared" si="2"/>
        <v>0</v>
      </c>
      <c r="Y28" s="290"/>
      <c r="Z28" s="295">
        <v>0.2333397075084695</v>
      </c>
      <c r="AA28" s="290"/>
      <c r="AB28" s="295">
        <f>各種係数!$F28*Z28</f>
        <v>4.8739283592048932E-2</v>
      </c>
      <c r="AC28" s="290"/>
      <c r="AD28" s="298">
        <v>6.9713201411087583E-2</v>
      </c>
      <c r="AF28" s="297">
        <f>入力シート!H28</f>
        <v>0</v>
      </c>
      <c r="AG28" s="290"/>
      <c r="AH28" s="298">
        <v>2.3843240307852717E-2</v>
      </c>
      <c r="AJ28" s="298">
        <f t="shared" si="3"/>
        <v>2.3843240307852717E-2</v>
      </c>
    </row>
    <row r="29" spans="1:36" ht="15.4" customHeight="1">
      <c r="A29" s="281" t="s">
        <v>320</v>
      </c>
      <c r="B29" s="574" t="s">
        <v>321</v>
      </c>
      <c r="D29" s="295">
        <f>入力シート!D29</f>
        <v>0</v>
      </c>
      <c r="E29" s="290"/>
      <c r="F29" s="296">
        <f>D29*各種係数!$D29</f>
        <v>0</v>
      </c>
      <c r="G29" s="292"/>
      <c r="H29" s="296">
        <f>D29*各種係数!$E29</f>
        <v>0</v>
      </c>
      <c r="I29" s="290"/>
      <c r="J29" s="295">
        <f t="shared" si="0"/>
        <v>0</v>
      </c>
      <c r="K29" s="290"/>
      <c r="L29" s="295">
        <f>各種係数!$F29*J29</f>
        <v>0</v>
      </c>
      <c r="M29" s="290"/>
      <c r="N29" s="295">
        <f>入力シート!E29</f>
        <v>0</v>
      </c>
      <c r="O29" s="290"/>
      <c r="P29" s="296">
        <f>N29*各種係数!$D29</f>
        <v>0</v>
      </c>
      <c r="Q29" s="292"/>
      <c r="R29" s="296">
        <f>N29*各種係数!$E29</f>
        <v>0</v>
      </c>
      <c r="S29" s="290"/>
      <c r="T29" s="295">
        <f t="shared" si="1"/>
        <v>0</v>
      </c>
      <c r="U29" s="290"/>
      <c r="V29" s="295">
        <f>入力シート!F29</f>
        <v>0</v>
      </c>
      <c r="W29" s="290"/>
      <c r="X29" s="297">
        <f t="shared" si="2"/>
        <v>0</v>
      </c>
      <c r="Y29" s="290"/>
      <c r="Z29" s="295">
        <v>0.33183640774762635</v>
      </c>
      <c r="AA29" s="290"/>
      <c r="AB29" s="295">
        <f>各種係数!$F29*Z29</f>
        <v>1.5572408194074544E-2</v>
      </c>
      <c r="AC29" s="290"/>
      <c r="AD29" s="298">
        <v>2.6425846066056444E-2</v>
      </c>
      <c r="AF29" s="297">
        <f>入力シート!H29</f>
        <v>0</v>
      </c>
      <c r="AG29" s="290"/>
      <c r="AH29" s="298">
        <v>0.54662367697126346</v>
      </c>
      <c r="AJ29" s="298">
        <f t="shared" si="3"/>
        <v>0.54662367697126346</v>
      </c>
    </row>
    <row r="30" spans="1:36" ht="15.4" customHeight="1">
      <c r="A30" s="281" t="s">
        <v>322</v>
      </c>
      <c r="B30" s="574" t="s">
        <v>323</v>
      </c>
      <c r="D30" s="295">
        <f>入力シート!D30</f>
        <v>0</v>
      </c>
      <c r="E30" s="290"/>
      <c r="F30" s="296">
        <f>D30*各種係数!$D30</f>
        <v>0</v>
      </c>
      <c r="G30" s="284"/>
      <c r="H30" s="296">
        <f>D30*各種係数!$E30</f>
        <v>0</v>
      </c>
      <c r="I30" s="290"/>
      <c r="J30" s="295">
        <f t="shared" si="0"/>
        <v>0</v>
      </c>
      <c r="K30" s="290"/>
      <c r="L30" s="295">
        <f>各種係数!$F30*J30</f>
        <v>0</v>
      </c>
      <c r="M30" s="290"/>
      <c r="N30" s="295">
        <f>入力シート!E30</f>
        <v>0</v>
      </c>
      <c r="O30" s="290"/>
      <c r="P30" s="296">
        <f>N30*各種係数!$D30</f>
        <v>0</v>
      </c>
      <c r="Q30" s="284"/>
      <c r="R30" s="296">
        <f>N30*各種係数!$E30</f>
        <v>0</v>
      </c>
      <c r="S30" s="290"/>
      <c r="T30" s="295">
        <f t="shared" si="1"/>
        <v>0</v>
      </c>
      <c r="U30" s="290"/>
      <c r="V30" s="295">
        <f>入力シート!F30</f>
        <v>0</v>
      </c>
      <c r="W30" s="290"/>
      <c r="X30" s="297">
        <f t="shared" si="2"/>
        <v>0</v>
      </c>
      <c r="Y30" s="290"/>
      <c r="Z30" s="295">
        <v>1.1390797595177935</v>
      </c>
      <c r="AA30" s="290"/>
      <c r="AB30" s="295">
        <f>各種係数!$F30*Z30</f>
        <v>0.12544888713739483</v>
      </c>
      <c r="AC30" s="290"/>
      <c r="AD30" s="298">
        <v>0.14155643463613488</v>
      </c>
      <c r="AF30" s="297">
        <f>入力シート!H30</f>
        <v>100</v>
      </c>
      <c r="AG30" s="290"/>
      <c r="AH30" s="298">
        <v>100</v>
      </c>
      <c r="AJ30" s="298">
        <f t="shared" si="3"/>
        <v>0</v>
      </c>
    </row>
    <row r="31" spans="1:36" ht="15.4" customHeight="1">
      <c r="A31" s="281" t="s">
        <v>324</v>
      </c>
      <c r="B31" s="574" t="s">
        <v>325</v>
      </c>
      <c r="D31" s="295">
        <f>入力シート!D31</f>
        <v>0</v>
      </c>
      <c r="E31" s="290"/>
      <c r="F31" s="296">
        <f>D31*各種係数!$D31</f>
        <v>0</v>
      </c>
      <c r="G31" s="292"/>
      <c r="H31" s="296">
        <f>D31*各種係数!$E31</f>
        <v>0</v>
      </c>
      <c r="I31" s="290"/>
      <c r="J31" s="295">
        <f t="shared" si="0"/>
        <v>0</v>
      </c>
      <c r="K31" s="290"/>
      <c r="L31" s="295">
        <f>各種係数!$F31*J31</f>
        <v>0</v>
      </c>
      <c r="M31" s="290"/>
      <c r="N31" s="295">
        <f>入力シート!E31</f>
        <v>0</v>
      </c>
      <c r="O31" s="290"/>
      <c r="P31" s="296">
        <f>N31*各種係数!$D31</f>
        <v>0</v>
      </c>
      <c r="Q31" s="292"/>
      <c r="R31" s="296">
        <f>N31*各種係数!$E31</f>
        <v>0</v>
      </c>
      <c r="S31" s="290"/>
      <c r="T31" s="295">
        <f t="shared" si="1"/>
        <v>0</v>
      </c>
      <c r="U31" s="290"/>
      <c r="V31" s="295">
        <f>入力シート!F31</f>
        <v>0</v>
      </c>
      <c r="W31" s="290"/>
      <c r="X31" s="297">
        <f t="shared" si="2"/>
        <v>0</v>
      </c>
      <c r="Y31" s="290"/>
      <c r="Z31" s="295">
        <v>9.6420837360704961E-2</v>
      </c>
      <c r="AA31" s="290"/>
      <c r="AB31" s="295">
        <f>各種係数!$F31*Z31</f>
        <v>2.0844702135358528E-3</v>
      </c>
      <c r="AC31" s="290"/>
      <c r="AD31" s="298">
        <v>2.520366174683604E-3</v>
      </c>
      <c r="AF31" s="297">
        <f>入力シート!H31</f>
        <v>0</v>
      </c>
      <c r="AG31" s="290"/>
      <c r="AH31" s="298">
        <v>2.2463528600731188E-4</v>
      </c>
      <c r="AJ31" s="298">
        <f t="shared" si="3"/>
        <v>2.2463528600731188E-4</v>
      </c>
    </row>
    <row r="32" spans="1:36" ht="15.4" customHeight="1">
      <c r="A32" s="282" t="s">
        <v>326</v>
      </c>
      <c r="B32" s="574" t="s">
        <v>327</v>
      </c>
      <c r="D32" s="299">
        <f>入力シート!D32</f>
        <v>0</v>
      </c>
      <c r="E32" s="290"/>
      <c r="F32" s="300">
        <f>D32*各種係数!$D32</f>
        <v>0</v>
      </c>
      <c r="G32" s="292"/>
      <c r="H32" s="300">
        <f>D32*各種係数!$E32</f>
        <v>0</v>
      </c>
      <c r="I32" s="290"/>
      <c r="J32" s="299">
        <f t="shared" si="0"/>
        <v>0</v>
      </c>
      <c r="K32" s="290"/>
      <c r="L32" s="299">
        <f>各種係数!$F32*J32</f>
        <v>0</v>
      </c>
      <c r="M32" s="290"/>
      <c r="N32" s="299">
        <f>入力シート!E32</f>
        <v>0</v>
      </c>
      <c r="O32" s="290"/>
      <c r="P32" s="300">
        <f>N32*各種係数!$D32</f>
        <v>0</v>
      </c>
      <c r="Q32" s="292"/>
      <c r="R32" s="300">
        <f>N32*各種係数!$E32</f>
        <v>0</v>
      </c>
      <c r="S32" s="290"/>
      <c r="T32" s="299">
        <f t="shared" si="1"/>
        <v>0</v>
      </c>
      <c r="U32" s="290"/>
      <c r="V32" s="299">
        <f>入力シート!F32</f>
        <v>0</v>
      </c>
      <c r="W32" s="290"/>
      <c r="X32" s="301">
        <f t="shared" si="2"/>
        <v>0</v>
      </c>
      <c r="Y32" s="290"/>
      <c r="Z32" s="299">
        <v>0.31265069004989093</v>
      </c>
      <c r="AA32" s="290"/>
      <c r="AB32" s="299">
        <f>各種係数!$F32*Z32</f>
        <v>7.8727298780577284E-2</v>
      </c>
      <c r="AC32" s="290"/>
      <c r="AD32" s="302">
        <v>0.20564529977489468</v>
      </c>
      <c r="AF32" s="301">
        <f>入力シート!H32</f>
        <v>0</v>
      </c>
      <c r="AG32" s="290"/>
      <c r="AH32" s="302">
        <v>4.6272781817314805E-2</v>
      </c>
      <c r="AJ32" s="302">
        <f t="shared" si="3"/>
        <v>4.6272781817314805E-2</v>
      </c>
    </row>
    <row r="33" spans="1:36" ht="15.4" customHeight="1">
      <c r="A33" s="281" t="s">
        <v>328</v>
      </c>
      <c r="B33" s="575" t="s">
        <v>329</v>
      </c>
      <c r="D33" s="295">
        <f>入力シート!D33</f>
        <v>0</v>
      </c>
      <c r="E33" s="290"/>
      <c r="F33" s="296">
        <f>D33*各種係数!$D33</f>
        <v>0</v>
      </c>
      <c r="G33" s="292"/>
      <c r="H33" s="296">
        <f>D33*各種係数!$E33</f>
        <v>0</v>
      </c>
      <c r="I33" s="290"/>
      <c r="J33" s="295">
        <f t="shared" si="0"/>
        <v>0</v>
      </c>
      <c r="K33" s="290"/>
      <c r="L33" s="295">
        <f>各種係数!$F33*J33</f>
        <v>0</v>
      </c>
      <c r="M33" s="290"/>
      <c r="N33" s="295">
        <f>入力シート!E33</f>
        <v>0</v>
      </c>
      <c r="O33" s="290"/>
      <c r="P33" s="296">
        <f>N33*各種係数!$D33</f>
        <v>0</v>
      </c>
      <c r="Q33" s="292"/>
      <c r="R33" s="296">
        <f>N33*各種係数!$E33</f>
        <v>0</v>
      </c>
      <c r="S33" s="290"/>
      <c r="T33" s="295">
        <f t="shared" si="1"/>
        <v>0</v>
      </c>
      <c r="U33" s="290"/>
      <c r="V33" s="295">
        <f>入力シート!F33</f>
        <v>0</v>
      </c>
      <c r="W33" s="290"/>
      <c r="X33" s="297">
        <f t="shared" si="2"/>
        <v>0</v>
      </c>
      <c r="Y33" s="290"/>
      <c r="Z33" s="295">
        <v>1.6299316682760392E-3</v>
      </c>
      <c r="AA33" s="290"/>
      <c r="AB33" s="295">
        <f>各種係数!$F33*Z33</f>
        <v>6.4018164731739606E-4</v>
      </c>
      <c r="AC33" s="290"/>
      <c r="AD33" s="298">
        <v>9.751123272257519E-3</v>
      </c>
      <c r="AF33" s="297">
        <f>入力シート!H33</f>
        <v>0</v>
      </c>
      <c r="AG33" s="290"/>
      <c r="AH33" s="298">
        <v>3.5386140800264102E-3</v>
      </c>
      <c r="AJ33" s="298">
        <f t="shared" si="3"/>
        <v>3.5386140800264102E-3</v>
      </c>
    </row>
    <row r="34" spans="1:36" ht="15.4" customHeight="1">
      <c r="A34" s="281" t="s">
        <v>330</v>
      </c>
      <c r="B34" s="574" t="s">
        <v>331</v>
      </c>
      <c r="D34" s="295">
        <f>入力シート!D34</f>
        <v>0</v>
      </c>
      <c r="E34" s="290"/>
      <c r="F34" s="296">
        <f>D34*各種係数!$D34</f>
        <v>0</v>
      </c>
      <c r="G34" s="292"/>
      <c r="H34" s="296">
        <f>D34*各種係数!$E34</f>
        <v>0</v>
      </c>
      <c r="I34" s="290"/>
      <c r="J34" s="295">
        <f t="shared" si="0"/>
        <v>0</v>
      </c>
      <c r="K34" s="290"/>
      <c r="L34" s="295">
        <f>各種係数!$F34*J34</f>
        <v>0</v>
      </c>
      <c r="M34" s="290"/>
      <c r="N34" s="295">
        <f>入力シート!E34</f>
        <v>0</v>
      </c>
      <c r="O34" s="290"/>
      <c r="P34" s="296">
        <f>N34*各種係数!$D34</f>
        <v>0</v>
      </c>
      <c r="Q34" s="292"/>
      <c r="R34" s="296">
        <f>N34*各種係数!$E34</f>
        <v>0</v>
      </c>
      <c r="S34" s="290"/>
      <c r="T34" s="295">
        <f t="shared" si="1"/>
        <v>0</v>
      </c>
      <c r="U34" s="290"/>
      <c r="V34" s="295">
        <f>入力シート!F34</f>
        <v>0</v>
      </c>
      <c r="W34" s="290"/>
      <c r="X34" s="297">
        <f t="shared" si="2"/>
        <v>0</v>
      </c>
      <c r="Y34" s="290"/>
      <c r="Z34" s="295">
        <v>7.9850409850369952E-3</v>
      </c>
      <c r="AA34" s="290"/>
      <c r="AB34" s="295">
        <f>各種係数!$F34*Z34</f>
        <v>1.8660201982669486E-3</v>
      </c>
      <c r="AC34" s="290"/>
      <c r="AD34" s="298">
        <v>1.1652080413191393E-2</v>
      </c>
      <c r="AF34" s="297">
        <f>入力シート!H34</f>
        <v>0</v>
      </c>
      <c r="AG34" s="290"/>
      <c r="AH34" s="298">
        <v>3.8686528714363608E-3</v>
      </c>
      <c r="AJ34" s="298">
        <f t="shared" si="3"/>
        <v>3.8686528714363608E-3</v>
      </c>
    </row>
    <row r="35" spans="1:36" ht="15.4" customHeight="1">
      <c r="A35" s="281" t="s">
        <v>332</v>
      </c>
      <c r="B35" s="574" t="s">
        <v>333</v>
      </c>
      <c r="D35" s="295">
        <f>入力シート!D35</f>
        <v>0</v>
      </c>
      <c r="E35" s="290"/>
      <c r="F35" s="296">
        <f>D35*各種係数!$D35</f>
        <v>0</v>
      </c>
      <c r="G35" s="292"/>
      <c r="H35" s="296">
        <f>D35*各種係数!$E35</f>
        <v>0</v>
      </c>
      <c r="I35" s="290"/>
      <c r="J35" s="295">
        <f t="shared" si="0"/>
        <v>0</v>
      </c>
      <c r="K35" s="290"/>
      <c r="L35" s="295">
        <f>各種係数!$F35*J35</f>
        <v>0</v>
      </c>
      <c r="M35" s="290"/>
      <c r="N35" s="295">
        <f>入力シート!E35</f>
        <v>0</v>
      </c>
      <c r="O35" s="290"/>
      <c r="P35" s="296">
        <f>N35*各種係数!$D35</f>
        <v>0</v>
      </c>
      <c r="Q35" s="292"/>
      <c r="R35" s="296">
        <f>N35*各種係数!$E35</f>
        <v>0</v>
      </c>
      <c r="S35" s="290"/>
      <c r="T35" s="295">
        <f t="shared" si="1"/>
        <v>0</v>
      </c>
      <c r="U35" s="290"/>
      <c r="V35" s="295">
        <f>入力シート!F35</f>
        <v>0</v>
      </c>
      <c r="W35" s="290"/>
      <c r="X35" s="297">
        <f t="shared" si="2"/>
        <v>0</v>
      </c>
      <c r="Y35" s="290"/>
      <c r="Z35" s="295">
        <v>0.32788220036739801</v>
      </c>
      <c r="AA35" s="290"/>
      <c r="AB35" s="295">
        <f>各種係数!$F35*Z35</f>
        <v>8.629007591291947E-2</v>
      </c>
      <c r="AC35" s="290"/>
      <c r="AD35" s="298">
        <v>0.14167228177308869</v>
      </c>
      <c r="AF35" s="297">
        <f>入力シート!H35</f>
        <v>0</v>
      </c>
      <c r="AG35" s="290"/>
      <c r="AH35" s="298">
        <v>7.7632441449201436E-2</v>
      </c>
      <c r="AJ35" s="298">
        <f t="shared" si="3"/>
        <v>7.7632441449201436E-2</v>
      </c>
    </row>
    <row r="36" spans="1:36" ht="15.4" customHeight="1">
      <c r="A36" s="281" t="s">
        <v>334</v>
      </c>
      <c r="B36" s="574" t="s">
        <v>335</v>
      </c>
      <c r="D36" s="295">
        <f>入力シート!D36</f>
        <v>0</v>
      </c>
      <c r="E36" s="283"/>
      <c r="F36" s="296">
        <f>D36*各種係数!$D36</f>
        <v>0</v>
      </c>
      <c r="G36" s="292"/>
      <c r="H36" s="296">
        <f>D36*各種係数!$E36</f>
        <v>0</v>
      </c>
      <c r="I36" s="290"/>
      <c r="J36" s="295">
        <f t="shared" si="0"/>
        <v>0</v>
      </c>
      <c r="K36" s="290"/>
      <c r="L36" s="295">
        <f>各種係数!$F36*J36</f>
        <v>0</v>
      </c>
      <c r="M36" s="290"/>
      <c r="N36" s="295">
        <f>入力シート!E36</f>
        <v>100</v>
      </c>
      <c r="O36" s="283"/>
      <c r="P36" s="296">
        <f>N36*各種係数!$D36</f>
        <v>0</v>
      </c>
      <c r="Q36" s="292"/>
      <c r="R36" s="296">
        <f>N36*各種係数!$E36</f>
        <v>0</v>
      </c>
      <c r="S36" s="290"/>
      <c r="T36" s="295">
        <f t="shared" si="1"/>
        <v>100</v>
      </c>
      <c r="U36" s="290"/>
      <c r="V36" s="295">
        <f>入力シート!F36</f>
        <v>0</v>
      </c>
      <c r="W36" s="290"/>
      <c r="X36" s="297">
        <f t="shared" si="2"/>
        <v>100</v>
      </c>
      <c r="Y36" s="290"/>
      <c r="Z36" s="295">
        <v>5.4478298056923523E-2</v>
      </c>
      <c r="AA36" s="290"/>
      <c r="AB36" s="295">
        <f>各種係数!$F36*Z36</f>
        <v>5.4478298056923523E-2</v>
      </c>
      <c r="AC36" s="290"/>
      <c r="AD36" s="298">
        <v>0.11636836140196911</v>
      </c>
      <c r="AF36" s="297">
        <f>入力シート!H36</f>
        <v>0</v>
      </c>
      <c r="AG36" s="290"/>
      <c r="AH36" s="298">
        <v>0.11095985079427956</v>
      </c>
      <c r="AJ36" s="298">
        <f t="shared" si="3"/>
        <v>0.11095985079427956</v>
      </c>
    </row>
    <row r="37" spans="1:36" ht="15.4" customHeight="1">
      <c r="A37" s="282" t="s">
        <v>336</v>
      </c>
      <c r="B37" s="576" t="s">
        <v>337</v>
      </c>
      <c r="D37" s="299">
        <f>入力シート!D37</f>
        <v>0</v>
      </c>
      <c r="E37" s="290"/>
      <c r="F37" s="300">
        <f>D37*各種係数!$D37</f>
        <v>0</v>
      </c>
      <c r="G37" s="292"/>
      <c r="H37" s="300">
        <f>D37*各種係数!$E37</f>
        <v>0</v>
      </c>
      <c r="I37" s="290"/>
      <c r="J37" s="299">
        <f t="shared" si="0"/>
        <v>0</v>
      </c>
      <c r="K37" s="290"/>
      <c r="L37" s="299">
        <f>各種係数!$F37*J37</f>
        <v>0</v>
      </c>
      <c r="M37" s="290"/>
      <c r="N37" s="299">
        <f>入力シート!E37</f>
        <v>0</v>
      </c>
      <c r="O37" s="290"/>
      <c r="P37" s="300">
        <f>N37*各種係数!$D37</f>
        <v>0</v>
      </c>
      <c r="Q37" s="292"/>
      <c r="R37" s="300">
        <f>N37*各種係数!$E37</f>
        <v>0</v>
      </c>
      <c r="S37" s="290"/>
      <c r="T37" s="299">
        <f t="shared" si="1"/>
        <v>0</v>
      </c>
      <c r="U37" s="290"/>
      <c r="V37" s="299">
        <f>入力シート!F37</f>
        <v>0</v>
      </c>
      <c r="W37" s="290"/>
      <c r="X37" s="301">
        <f t="shared" si="2"/>
        <v>0</v>
      </c>
      <c r="Y37" s="290"/>
      <c r="Z37" s="299">
        <v>0.49469569445140377</v>
      </c>
      <c r="AA37" s="290"/>
      <c r="AB37" s="299">
        <f>各種係数!$F37*Z37</f>
        <v>0.36807185965569483</v>
      </c>
      <c r="AC37" s="290"/>
      <c r="AD37" s="302">
        <v>0.7963894890695673</v>
      </c>
      <c r="AF37" s="301">
        <f>入力シート!H37</f>
        <v>0</v>
      </c>
      <c r="AG37" s="290"/>
      <c r="AH37" s="302">
        <v>0.84100926777967644</v>
      </c>
      <c r="AJ37" s="302">
        <f t="shared" si="3"/>
        <v>0.84100926777967644</v>
      </c>
    </row>
    <row r="38" spans="1:36" ht="15.4" customHeight="1">
      <c r="A38" s="281" t="s">
        <v>338</v>
      </c>
      <c r="B38" s="574" t="s">
        <v>339</v>
      </c>
      <c r="D38" s="295">
        <f>入力シート!D38</f>
        <v>0</v>
      </c>
      <c r="E38" s="290"/>
      <c r="F38" s="296">
        <f>D38*各種係数!$D38</f>
        <v>0</v>
      </c>
      <c r="G38" s="292"/>
      <c r="H38" s="296">
        <f>D38*各種係数!$E38</f>
        <v>0</v>
      </c>
      <c r="I38" s="290"/>
      <c r="J38" s="295">
        <f t="shared" si="0"/>
        <v>0</v>
      </c>
      <c r="K38" s="290"/>
      <c r="L38" s="295">
        <f>各種係数!$F38*J38</f>
        <v>0</v>
      </c>
      <c r="M38" s="290"/>
      <c r="N38" s="295">
        <f>入力シート!E38</f>
        <v>0</v>
      </c>
      <c r="O38" s="290"/>
      <c r="P38" s="296">
        <f>N38*各種係数!$D38</f>
        <v>0</v>
      </c>
      <c r="Q38" s="292"/>
      <c r="R38" s="296">
        <f>N38*各種係数!$E38</f>
        <v>0</v>
      </c>
      <c r="S38" s="290"/>
      <c r="T38" s="295">
        <f t="shared" si="1"/>
        <v>0</v>
      </c>
      <c r="U38" s="290"/>
      <c r="V38" s="295">
        <f>入力シート!F38</f>
        <v>0</v>
      </c>
      <c r="W38" s="290"/>
      <c r="X38" s="297">
        <f t="shared" si="2"/>
        <v>0</v>
      </c>
      <c r="Y38" s="290"/>
      <c r="Z38" s="295">
        <v>0.10787082248293772</v>
      </c>
      <c r="AA38" s="290"/>
      <c r="AB38" s="295">
        <f>各種係数!$F38*Z38</f>
        <v>0.10787082248293772</v>
      </c>
      <c r="AC38" s="290"/>
      <c r="AD38" s="298">
        <v>0.19834291727631032</v>
      </c>
      <c r="AF38" s="297">
        <f>入力シート!H38</f>
        <v>0</v>
      </c>
      <c r="AG38" s="290"/>
      <c r="AH38" s="298">
        <v>0.12285899258240003</v>
      </c>
      <c r="AJ38" s="298">
        <f t="shared" si="3"/>
        <v>0.12285899258240003</v>
      </c>
    </row>
    <row r="39" spans="1:36" ht="15.4" customHeight="1">
      <c r="A39" s="281" t="s">
        <v>340</v>
      </c>
      <c r="B39" s="574" t="s">
        <v>341</v>
      </c>
      <c r="D39" s="295">
        <f>入力シート!D39</f>
        <v>0</v>
      </c>
      <c r="E39" s="290"/>
      <c r="F39" s="296">
        <f>D39*各種係数!$D39</f>
        <v>0</v>
      </c>
      <c r="G39" s="284"/>
      <c r="H39" s="296">
        <f>D39*各種係数!$E39</f>
        <v>0</v>
      </c>
      <c r="I39" s="290"/>
      <c r="J39" s="295">
        <f t="shared" si="0"/>
        <v>0</v>
      </c>
      <c r="K39" s="290"/>
      <c r="L39" s="295">
        <f>各種係数!$F39*J39</f>
        <v>0</v>
      </c>
      <c r="M39" s="290"/>
      <c r="N39" s="295">
        <f>入力シート!E39</f>
        <v>0</v>
      </c>
      <c r="O39" s="290"/>
      <c r="P39" s="296">
        <f>N39*各種係数!$D39</f>
        <v>0</v>
      </c>
      <c r="Q39" s="284"/>
      <c r="R39" s="296">
        <f>N39*各種係数!$E39</f>
        <v>0</v>
      </c>
      <c r="S39" s="290"/>
      <c r="T39" s="295">
        <f t="shared" si="1"/>
        <v>0</v>
      </c>
      <c r="U39" s="290"/>
      <c r="V39" s="295">
        <f>入力シート!F39</f>
        <v>0</v>
      </c>
      <c r="W39" s="290"/>
      <c r="X39" s="297">
        <f t="shared" si="2"/>
        <v>0</v>
      </c>
      <c r="Y39" s="290"/>
      <c r="Z39" s="295">
        <v>0.18917682192257082</v>
      </c>
      <c r="AA39" s="290"/>
      <c r="AB39" s="295">
        <f>各種係数!$F39*Z39</f>
        <v>0.189165825507776</v>
      </c>
      <c r="AC39" s="290"/>
      <c r="AD39" s="298">
        <v>0.27777019458124003</v>
      </c>
      <c r="AF39" s="297">
        <f>入力シート!H39</f>
        <v>0</v>
      </c>
      <c r="AG39" s="290"/>
      <c r="AH39" s="298">
        <v>6.6660872269858409E-2</v>
      </c>
      <c r="AJ39" s="298">
        <f t="shared" si="3"/>
        <v>6.6660872269858409E-2</v>
      </c>
    </row>
    <row r="40" spans="1:36" ht="15.4" customHeight="1">
      <c r="A40" s="281" t="s">
        <v>342</v>
      </c>
      <c r="B40" s="574" t="s">
        <v>343</v>
      </c>
      <c r="D40" s="295">
        <f>入力シート!D40</f>
        <v>0</v>
      </c>
      <c r="E40" s="290"/>
      <c r="F40" s="303">
        <f>F53</f>
        <v>0</v>
      </c>
      <c r="G40" s="284"/>
      <c r="H40" s="296">
        <f>D40*各種係数!$E40</f>
        <v>0</v>
      </c>
      <c r="I40" s="290"/>
      <c r="J40" s="304">
        <f>D40+F40-H40</f>
        <v>0</v>
      </c>
      <c r="K40" s="290"/>
      <c r="L40" s="295">
        <f>各種係数!$F40*J40</f>
        <v>0</v>
      </c>
      <c r="M40" s="290"/>
      <c r="N40" s="295">
        <f>入力シート!E40</f>
        <v>0</v>
      </c>
      <c r="O40" s="290"/>
      <c r="P40" s="303">
        <f>P53</f>
        <v>4.8980876049124014</v>
      </c>
      <c r="Q40" s="284"/>
      <c r="R40" s="296">
        <f>N40*各種係数!$E40</f>
        <v>0</v>
      </c>
      <c r="S40" s="290"/>
      <c r="T40" s="304">
        <f>N40+P40-R40</f>
        <v>4.8980876049124014</v>
      </c>
      <c r="U40" s="290"/>
      <c r="V40" s="295">
        <f>入力シート!F40</f>
        <v>0</v>
      </c>
      <c r="W40" s="290"/>
      <c r="X40" s="297">
        <f t="shared" si="2"/>
        <v>4.8980876049124014</v>
      </c>
      <c r="Y40" s="290"/>
      <c r="Z40" s="295">
        <v>6.3223604308680441</v>
      </c>
      <c r="AA40" s="290"/>
      <c r="AB40" s="295">
        <f>各種係数!$F40*Z40</f>
        <v>4.709731241573448</v>
      </c>
      <c r="AC40" s="290"/>
      <c r="AD40" s="298">
        <v>5.6107594288050207</v>
      </c>
      <c r="AF40" s="297">
        <f>入力シート!H40</f>
        <v>0</v>
      </c>
      <c r="AG40" s="290"/>
      <c r="AH40" s="298">
        <v>4.1790535634398109</v>
      </c>
      <c r="AJ40" s="298">
        <f t="shared" si="3"/>
        <v>4.1790535634398109</v>
      </c>
    </row>
    <row r="41" spans="1:36" ht="15.4" customHeight="1">
      <c r="A41" s="281" t="s">
        <v>344</v>
      </c>
      <c r="B41" s="574" t="s">
        <v>345</v>
      </c>
      <c r="D41" s="295">
        <f>入力シート!D41</f>
        <v>0</v>
      </c>
      <c r="E41" s="290"/>
      <c r="F41" s="296">
        <f>D41*各種係数!$D41</f>
        <v>0</v>
      </c>
      <c r="G41" s="292"/>
      <c r="H41" s="296">
        <f>D41*各種係数!$E41</f>
        <v>0</v>
      </c>
      <c r="I41" s="290"/>
      <c r="J41" s="295">
        <f t="shared" si="0"/>
        <v>0</v>
      </c>
      <c r="K41" s="290"/>
      <c r="L41" s="295">
        <f>各種係数!$F41*J41</f>
        <v>0</v>
      </c>
      <c r="M41" s="290"/>
      <c r="N41" s="295">
        <f>入力シート!E41</f>
        <v>0</v>
      </c>
      <c r="O41" s="290"/>
      <c r="P41" s="296">
        <f>N41*各種係数!$D41</f>
        <v>0</v>
      </c>
      <c r="Q41" s="292"/>
      <c r="R41" s="296">
        <f>N41*各種係数!$E41</f>
        <v>0</v>
      </c>
      <c r="S41" s="290"/>
      <c r="T41" s="295">
        <f t="shared" si="1"/>
        <v>0</v>
      </c>
      <c r="U41" s="290"/>
      <c r="V41" s="295">
        <f>入力シート!F41</f>
        <v>0</v>
      </c>
      <c r="W41" s="290"/>
      <c r="X41" s="297">
        <f t="shared" si="2"/>
        <v>0</v>
      </c>
      <c r="Y41" s="290"/>
      <c r="Z41" s="295">
        <v>1.6715638584788401</v>
      </c>
      <c r="AA41" s="290"/>
      <c r="AB41" s="295">
        <f>各種係数!$F41*Z41</f>
        <v>1.5892956020729085</v>
      </c>
      <c r="AC41" s="290"/>
      <c r="AD41" s="298">
        <v>2.3072584876316236</v>
      </c>
      <c r="AF41" s="297">
        <f>入力シート!H41</f>
        <v>0</v>
      </c>
      <c r="AG41" s="290"/>
      <c r="AH41" s="298">
        <v>1.0163793945430677</v>
      </c>
      <c r="AJ41" s="298">
        <f t="shared" si="3"/>
        <v>1.0163793945430677</v>
      </c>
    </row>
    <row r="42" spans="1:36" ht="15.4" customHeight="1">
      <c r="A42" s="282" t="s">
        <v>346</v>
      </c>
      <c r="B42" s="574" t="s">
        <v>347</v>
      </c>
      <c r="D42" s="299">
        <f>入力シート!D42</f>
        <v>0</v>
      </c>
      <c r="E42" s="290"/>
      <c r="F42" s="300">
        <f>D42*各種係数!$D42</f>
        <v>0</v>
      </c>
      <c r="G42" s="292"/>
      <c r="H42" s="300">
        <f>D42*各種係数!$E42</f>
        <v>0</v>
      </c>
      <c r="I42" s="290"/>
      <c r="J42" s="299">
        <f t="shared" si="0"/>
        <v>0</v>
      </c>
      <c r="K42" s="290"/>
      <c r="L42" s="299">
        <f>各種係数!$F42*J42</f>
        <v>0</v>
      </c>
      <c r="M42" s="290"/>
      <c r="N42" s="299">
        <f>入力シート!E42</f>
        <v>0</v>
      </c>
      <c r="O42" s="290"/>
      <c r="P42" s="300">
        <f>N42*各種係数!$D42</f>
        <v>0</v>
      </c>
      <c r="Q42" s="292"/>
      <c r="R42" s="300">
        <f>N42*各種係数!$E42</f>
        <v>0</v>
      </c>
      <c r="S42" s="290"/>
      <c r="T42" s="299">
        <f t="shared" si="1"/>
        <v>0</v>
      </c>
      <c r="U42" s="290"/>
      <c r="V42" s="299">
        <f>入力シート!F42</f>
        <v>0</v>
      </c>
      <c r="W42" s="290"/>
      <c r="X42" s="301">
        <f t="shared" si="2"/>
        <v>0</v>
      </c>
      <c r="Y42" s="290"/>
      <c r="Z42" s="299">
        <v>0.72868964305038175</v>
      </c>
      <c r="AA42" s="290"/>
      <c r="AB42" s="299">
        <f>各種係数!$F42*Z42</f>
        <v>0.72475802621440599</v>
      </c>
      <c r="AC42" s="290"/>
      <c r="AD42" s="302">
        <v>1.311350139517157</v>
      </c>
      <c r="AF42" s="301">
        <f>入力シート!H42</f>
        <v>0</v>
      </c>
      <c r="AG42" s="290"/>
      <c r="AH42" s="302">
        <v>0.59679500368266158</v>
      </c>
      <c r="AJ42" s="302">
        <f t="shared" si="3"/>
        <v>0.59679500368266158</v>
      </c>
    </row>
    <row r="43" spans="1:36" ht="15.4" customHeight="1">
      <c r="A43" s="281" t="s">
        <v>348</v>
      </c>
      <c r="B43" s="575" t="s">
        <v>349</v>
      </c>
      <c r="D43" s="295">
        <f>入力シート!D43</f>
        <v>0</v>
      </c>
      <c r="E43" s="290"/>
      <c r="F43" s="296">
        <f>D43*各種係数!$D43</f>
        <v>0</v>
      </c>
      <c r="G43" s="292"/>
      <c r="H43" s="303">
        <f>H53</f>
        <v>0</v>
      </c>
      <c r="I43" s="290"/>
      <c r="J43" s="304">
        <f>D43-F43+H43</f>
        <v>0</v>
      </c>
      <c r="K43" s="290"/>
      <c r="L43" s="295">
        <f>各種係数!$F43*J43</f>
        <v>0</v>
      </c>
      <c r="M43" s="290"/>
      <c r="N43" s="295">
        <f>入力シート!E43</f>
        <v>0</v>
      </c>
      <c r="O43" s="290"/>
      <c r="P43" s="296">
        <f>N43*各種係数!$D43</f>
        <v>0</v>
      </c>
      <c r="Q43" s="292"/>
      <c r="R43" s="303">
        <f>R53</f>
        <v>0.46540577778324299</v>
      </c>
      <c r="S43" s="290"/>
      <c r="T43" s="304">
        <f>N43-P43+R43</f>
        <v>0.46540577778324299</v>
      </c>
      <c r="U43" s="290"/>
      <c r="V43" s="295">
        <f>入力シート!F43</f>
        <v>0</v>
      </c>
      <c r="W43" s="290"/>
      <c r="X43" s="297">
        <f t="shared" si="2"/>
        <v>0.46540577778324299</v>
      </c>
      <c r="Y43" s="290"/>
      <c r="Z43" s="295">
        <v>5.3041369114474328</v>
      </c>
      <c r="AA43" s="290"/>
      <c r="AB43" s="295">
        <f>各種係数!$F43*Z43</f>
        <v>4.2300267744116438</v>
      </c>
      <c r="AC43" s="290"/>
      <c r="AD43" s="298">
        <v>5.8602257085799829</v>
      </c>
      <c r="AF43" s="297">
        <f>入力シート!H43</f>
        <v>0</v>
      </c>
      <c r="AG43" s="290"/>
      <c r="AH43" s="298">
        <v>2.4476902225192791</v>
      </c>
      <c r="AJ43" s="298">
        <f t="shared" si="3"/>
        <v>2.4476902225192791</v>
      </c>
    </row>
    <row r="44" spans="1:36" ht="15.4" customHeight="1">
      <c r="A44" s="281" t="s">
        <v>350</v>
      </c>
      <c r="B44" s="574" t="s">
        <v>351</v>
      </c>
      <c r="D44" s="295">
        <f>入力シート!D44</f>
        <v>0</v>
      </c>
      <c r="E44" s="290"/>
      <c r="F44" s="296">
        <f>D44*各種係数!$D44</f>
        <v>0</v>
      </c>
      <c r="G44" s="292"/>
      <c r="H44" s="296">
        <f>D44*各種係数!$E44</f>
        <v>0</v>
      </c>
      <c r="I44" s="290"/>
      <c r="J44" s="295">
        <f t="shared" si="0"/>
        <v>0</v>
      </c>
      <c r="K44" s="290"/>
      <c r="L44" s="295">
        <f>各種係数!$F44*J44</f>
        <v>0</v>
      </c>
      <c r="M44" s="290"/>
      <c r="N44" s="295">
        <f>入力シート!E44</f>
        <v>0</v>
      </c>
      <c r="O44" s="290"/>
      <c r="P44" s="296">
        <f>N44*各種係数!$D44</f>
        <v>0</v>
      </c>
      <c r="Q44" s="292"/>
      <c r="R44" s="296">
        <f>N44*各種係数!$E44</f>
        <v>0</v>
      </c>
      <c r="S44" s="290"/>
      <c r="T44" s="295">
        <f t="shared" si="1"/>
        <v>0</v>
      </c>
      <c r="U44" s="290"/>
      <c r="V44" s="295">
        <f>入力シート!F44</f>
        <v>0</v>
      </c>
      <c r="W44" s="290"/>
      <c r="X44" s="297">
        <f t="shared" si="2"/>
        <v>0</v>
      </c>
      <c r="Y44" s="290"/>
      <c r="Z44" s="295">
        <v>1.7792781993112055</v>
      </c>
      <c r="AA44" s="290"/>
      <c r="AB44" s="295">
        <f>各種係数!$F44*Z44</f>
        <v>1.4131941320912693</v>
      </c>
      <c r="AC44" s="290"/>
      <c r="AD44" s="298">
        <v>2.723508202194159</v>
      </c>
      <c r="AF44" s="297">
        <f>入力シート!H44</f>
        <v>0</v>
      </c>
      <c r="AG44" s="290"/>
      <c r="AH44" s="298">
        <v>1.4674733700476903</v>
      </c>
      <c r="AJ44" s="298">
        <f t="shared" si="3"/>
        <v>1.4674733700476903</v>
      </c>
    </row>
    <row r="45" spans="1:36" ht="15.4" customHeight="1">
      <c r="A45" s="281" t="s">
        <v>352</v>
      </c>
      <c r="B45" s="574" t="s">
        <v>353</v>
      </c>
      <c r="D45" s="295">
        <f>入力シート!D45</f>
        <v>0</v>
      </c>
      <c r="E45" s="290"/>
      <c r="F45" s="296">
        <f>D45*各種係数!$D45</f>
        <v>0</v>
      </c>
      <c r="G45" s="292"/>
      <c r="H45" s="296">
        <f>D45*各種係数!$E45</f>
        <v>0</v>
      </c>
      <c r="I45" s="290"/>
      <c r="J45" s="295">
        <f t="shared" si="0"/>
        <v>0</v>
      </c>
      <c r="K45" s="290"/>
      <c r="L45" s="295">
        <f>各種係数!$F45*J45</f>
        <v>0</v>
      </c>
      <c r="M45" s="290"/>
      <c r="N45" s="295">
        <f>入力シート!E45</f>
        <v>0</v>
      </c>
      <c r="O45" s="290"/>
      <c r="P45" s="296">
        <f>N45*各種係数!$D45</f>
        <v>0</v>
      </c>
      <c r="Q45" s="292"/>
      <c r="R45" s="296">
        <f>N45*各種係数!$E45</f>
        <v>0</v>
      </c>
      <c r="S45" s="290"/>
      <c r="T45" s="295">
        <f t="shared" si="1"/>
        <v>0</v>
      </c>
      <c r="U45" s="290"/>
      <c r="V45" s="295">
        <f>入力シート!F45</f>
        <v>0</v>
      </c>
      <c r="W45" s="290"/>
      <c r="X45" s="297">
        <f t="shared" si="2"/>
        <v>0</v>
      </c>
      <c r="Y45" s="290"/>
      <c r="Z45" s="295">
        <v>0</v>
      </c>
      <c r="AA45" s="290"/>
      <c r="AB45" s="295">
        <f>各種係数!$F45*Z45</f>
        <v>0</v>
      </c>
      <c r="AC45" s="290"/>
      <c r="AD45" s="298">
        <v>0.25041287148253483</v>
      </c>
      <c r="AF45" s="297">
        <f>入力シート!H45</f>
        <v>0</v>
      </c>
      <c r="AG45" s="290"/>
      <c r="AH45" s="298">
        <v>5.8601371671366295E-2</v>
      </c>
      <c r="AJ45" s="298">
        <f t="shared" si="3"/>
        <v>5.8601371671366295E-2</v>
      </c>
    </row>
    <row r="46" spans="1:36" ht="15.4" customHeight="1">
      <c r="A46" s="281" t="s">
        <v>354</v>
      </c>
      <c r="B46" s="574" t="s">
        <v>355</v>
      </c>
      <c r="D46" s="295">
        <f>入力シート!D46</f>
        <v>0</v>
      </c>
      <c r="E46" s="290"/>
      <c r="F46" s="296">
        <f>D46*各種係数!$D46</f>
        <v>0</v>
      </c>
      <c r="G46" s="292"/>
      <c r="H46" s="296">
        <f>D46*各種係数!$E46</f>
        <v>0</v>
      </c>
      <c r="I46" s="290"/>
      <c r="J46" s="295">
        <f t="shared" si="0"/>
        <v>0</v>
      </c>
      <c r="K46" s="290"/>
      <c r="L46" s="295">
        <f>各種係数!$F46*J46</f>
        <v>0</v>
      </c>
      <c r="M46" s="290"/>
      <c r="N46" s="295">
        <f>入力シート!E46</f>
        <v>0</v>
      </c>
      <c r="O46" s="290"/>
      <c r="P46" s="296">
        <f>N46*各種係数!$D46</f>
        <v>0</v>
      </c>
      <c r="Q46" s="292"/>
      <c r="R46" s="296">
        <f>N46*各種係数!$E46</f>
        <v>0</v>
      </c>
      <c r="S46" s="290"/>
      <c r="T46" s="295">
        <f t="shared" si="1"/>
        <v>0</v>
      </c>
      <c r="U46" s="290"/>
      <c r="V46" s="295">
        <f>入力シート!F46</f>
        <v>0</v>
      </c>
      <c r="W46" s="290"/>
      <c r="X46" s="297">
        <f t="shared" si="2"/>
        <v>0</v>
      </c>
      <c r="Y46" s="290"/>
      <c r="Z46" s="295">
        <v>4.6125274303198398E-2</v>
      </c>
      <c r="AA46" s="290"/>
      <c r="AB46" s="295">
        <f>各種係数!$F46*Z46</f>
        <v>4.5583204731562681E-2</v>
      </c>
      <c r="AC46" s="290"/>
      <c r="AD46" s="298">
        <v>7.6924535943195177E-2</v>
      </c>
      <c r="AF46" s="297">
        <f>入力シート!H46</f>
        <v>0</v>
      </c>
      <c r="AG46" s="290"/>
      <c r="AH46" s="298">
        <v>0.13856727026635554</v>
      </c>
      <c r="AJ46" s="298">
        <f t="shared" si="3"/>
        <v>0.13856727026635554</v>
      </c>
    </row>
    <row r="47" spans="1:36" ht="15.4" customHeight="1">
      <c r="A47" s="282" t="s">
        <v>356</v>
      </c>
      <c r="B47" s="576" t="s">
        <v>357</v>
      </c>
      <c r="D47" s="299">
        <f>入力シート!D47</f>
        <v>0</v>
      </c>
      <c r="E47" s="290"/>
      <c r="F47" s="300">
        <f>D47*各種係数!$D47</f>
        <v>0</v>
      </c>
      <c r="G47" s="292"/>
      <c r="H47" s="300">
        <f>D47*各種係数!$E47</f>
        <v>0</v>
      </c>
      <c r="I47" s="290"/>
      <c r="J47" s="299">
        <f t="shared" si="0"/>
        <v>0</v>
      </c>
      <c r="K47" s="290"/>
      <c r="L47" s="299">
        <f>各種係数!$F47*J47</f>
        <v>0</v>
      </c>
      <c r="M47" s="290"/>
      <c r="N47" s="299">
        <f>入力シート!E47</f>
        <v>0</v>
      </c>
      <c r="O47" s="290"/>
      <c r="P47" s="300">
        <f>N47*各種係数!$D47</f>
        <v>0</v>
      </c>
      <c r="Q47" s="292"/>
      <c r="R47" s="300">
        <f>N47*各種係数!$E47</f>
        <v>0</v>
      </c>
      <c r="S47" s="290"/>
      <c r="T47" s="299">
        <f t="shared" si="1"/>
        <v>0</v>
      </c>
      <c r="U47" s="290"/>
      <c r="V47" s="299">
        <f>入力シート!F47</f>
        <v>0</v>
      </c>
      <c r="W47" s="290"/>
      <c r="X47" s="301">
        <f t="shared" si="2"/>
        <v>0</v>
      </c>
      <c r="Y47" s="290"/>
      <c r="Z47" s="299">
        <v>8.4763043216193996E-4</v>
      </c>
      <c r="AA47" s="290"/>
      <c r="AB47" s="299">
        <f>各種係数!$F47*Z47</f>
        <v>8.4385740624618691E-4</v>
      </c>
      <c r="AC47" s="290"/>
      <c r="AD47" s="302">
        <v>1.2356515704414704E-2</v>
      </c>
      <c r="AF47" s="301">
        <f>入力シート!H47</f>
        <v>0</v>
      </c>
      <c r="AG47" s="290"/>
      <c r="AH47" s="302">
        <v>4.4654843944266377E-3</v>
      </c>
      <c r="AJ47" s="302">
        <f t="shared" si="3"/>
        <v>4.4654843944266377E-3</v>
      </c>
    </row>
    <row r="48" spans="1:36" ht="15.4" customHeight="1">
      <c r="A48" s="281" t="s">
        <v>358</v>
      </c>
      <c r="B48" s="574" t="s">
        <v>359</v>
      </c>
      <c r="D48" s="295">
        <f>入力シート!D48</f>
        <v>0</v>
      </c>
      <c r="E48" s="290"/>
      <c r="F48" s="296">
        <f>D48*各種係数!$D48</f>
        <v>0</v>
      </c>
      <c r="G48" s="292"/>
      <c r="H48" s="296">
        <f>D48*各種係数!$E48</f>
        <v>0</v>
      </c>
      <c r="I48" s="290"/>
      <c r="J48" s="295">
        <f t="shared" si="0"/>
        <v>0</v>
      </c>
      <c r="K48" s="290"/>
      <c r="L48" s="295">
        <f>各種係数!$F48*J48</f>
        <v>0</v>
      </c>
      <c r="M48" s="290"/>
      <c r="N48" s="295">
        <f>入力シート!E48</f>
        <v>0</v>
      </c>
      <c r="O48" s="290"/>
      <c r="P48" s="296">
        <f>N48*各種係数!$D48</f>
        <v>0</v>
      </c>
      <c r="Q48" s="292"/>
      <c r="R48" s="296">
        <f>N48*各種係数!$E48</f>
        <v>0</v>
      </c>
      <c r="S48" s="290"/>
      <c r="T48" s="295">
        <f t="shared" si="1"/>
        <v>0</v>
      </c>
      <c r="U48" s="290"/>
      <c r="V48" s="295">
        <f>入力シート!F48</f>
        <v>0</v>
      </c>
      <c r="W48" s="290"/>
      <c r="X48" s="297">
        <f t="shared" si="2"/>
        <v>0</v>
      </c>
      <c r="Y48" s="290"/>
      <c r="Z48" s="295">
        <v>0.14136176454179286</v>
      </c>
      <c r="AA48" s="290"/>
      <c r="AB48" s="295">
        <f>各種係数!$F48*Z48</f>
        <v>0.13735709483203198</v>
      </c>
      <c r="AC48" s="290"/>
      <c r="AD48" s="298">
        <v>0.19130494808442827</v>
      </c>
      <c r="AF48" s="297">
        <f>入力シート!H48</f>
        <v>0</v>
      </c>
      <c r="AG48" s="290"/>
      <c r="AH48" s="298">
        <v>8.2903427819881692E-2</v>
      </c>
      <c r="AJ48" s="298">
        <f t="shared" si="3"/>
        <v>8.2903427819881692E-2</v>
      </c>
    </row>
    <row r="49" spans="1:36" ht="15.4" customHeight="1">
      <c r="A49" s="281" t="s">
        <v>360</v>
      </c>
      <c r="B49" s="574" t="s">
        <v>361</v>
      </c>
      <c r="D49" s="295">
        <f>入力シート!D49</f>
        <v>0</v>
      </c>
      <c r="E49" s="290"/>
      <c r="F49" s="296">
        <f>D49*各種係数!$D49</f>
        <v>0</v>
      </c>
      <c r="G49" s="292"/>
      <c r="H49" s="296">
        <f>D49*各種係数!$E49</f>
        <v>0</v>
      </c>
      <c r="I49" s="290"/>
      <c r="J49" s="295">
        <f t="shared" si="0"/>
        <v>0</v>
      </c>
      <c r="K49" s="290"/>
      <c r="L49" s="295">
        <f>各種係数!$F49*J49</f>
        <v>0</v>
      </c>
      <c r="M49" s="290"/>
      <c r="N49" s="295">
        <f>入力シート!E49</f>
        <v>10</v>
      </c>
      <c r="O49" s="290"/>
      <c r="P49" s="296">
        <f>N49*各種係数!$D49</f>
        <v>0</v>
      </c>
      <c r="Q49" s="292"/>
      <c r="R49" s="296">
        <f>N49*各種係数!$E49</f>
        <v>0</v>
      </c>
      <c r="S49" s="290"/>
      <c r="T49" s="295">
        <f t="shared" si="1"/>
        <v>10</v>
      </c>
      <c r="U49" s="290"/>
      <c r="V49" s="295">
        <f>入力シート!F49</f>
        <v>0</v>
      </c>
      <c r="W49" s="290"/>
      <c r="X49" s="297">
        <f t="shared" si="2"/>
        <v>10</v>
      </c>
      <c r="Y49" s="290"/>
      <c r="Z49" s="295">
        <v>11.528499301205128</v>
      </c>
      <c r="AA49" s="290"/>
      <c r="AB49" s="295">
        <f>各種係数!$F49*Z49</f>
        <v>10.681144420933675</v>
      </c>
      <c r="AC49" s="290"/>
      <c r="AD49" s="298">
        <v>14.428498900413038</v>
      </c>
      <c r="AF49" s="297">
        <f>入力シート!H49</f>
        <v>0</v>
      </c>
      <c r="AG49" s="290"/>
      <c r="AH49" s="298">
        <v>5.7225633961272795</v>
      </c>
      <c r="AJ49" s="298">
        <f t="shared" si="3"/>
        <v>5.7225633961272795</v>
      </c>
    </row>
    <row r="50" spans="1:36" ht="15.4" customHeight="1">
      <c r="A50" s="281" t="s">
        <v>362</v>
      </c>
      <c r="B50" s="574" t="s">
        <v>363</v>
      </c>
      <c r="D50" s="295">
        <f>入力シート!D50</f>
        <v>0</v>
      </c>
      <c r="E50" s="290"/>
      <c r="F50" s="296">
        <f>D50*各種係数!$D50</f>
        <v>0</v>
      </c>
      <c r="G50" s="292"/>
      <c r="H50" s="296">
        <f>D50*各種係数!$E50</f>
        <v>0</v>
      </c>
      <c r="I50" s="290"/>
      <c r="J50" s="295">
        <f t="shared" si="0"/>
        <v>0</v>
      </c>
      <c r="K50" s="290"/>
      <c r="L50" s="295">
        <f>各種係数!$F50*J50</f>
        <v>0</v>
      </c>
      <c r="M50" s="290"/>
      <c r="N50" s="295">
        <f>入力シート!E50</f>
        <v>0</v>
      </c>
      <c r="O50" s="290"/>
      <c r="P50" s="296">
        <f>N50*各種係数!$D50</f>
        <v>0</v>
      </c>
      <c r="Q50" s="292"/>
      <c r="R50" s="296">
        <f>N50*各種係数!$E50</f>
        <v>0</v>
      </c>
      <c r="S50" s="290"/>
      <c r="T50" s="295">
        <f t="shared" si="1"/>
        <v>0</v>
      </c>
      <c r="U50" s="290"/>
      <c r="V50" s="295">
        <f>入力シート!F50</f>
        <v>0</v>
      </c>
      <c r="W50" s="290"/>
      <c r="X50" s="297">
        <f t="shared" si="2"/>
        <v>0</v>
      </c>
      <c r="Y50" s="290"/>
      <c r="Z50" s="295">
        <v>5.538181548493247E-2</v>
      </c>
      <c r="AA50" s="290"/>
      <c r="AB50" s="295">
        <f>各種係数!$F50*Z50</f>
        <v>4.903970809396551E-2</v>
      </c>
      <c r="AC50" s="290"/>
      <c r="AD50" s="298">
        <v>9.358692197478885E-2</v>
      </c>
      <c r="AF50" s="297">
        <f>入力シート!H50</f>
        <v>0</v>
      </c>
      <c r="AG50" s="290"/>
      <c r="AH50" s="298">
        <v>3.5183049136138067E-2</v>
      </c>
      <c r="AJ50" s="298">
        <f t="shared" si="3"/>
        <v>3.5183049136138067E-2</v>
      </c>
    </row>
    <row r="51" spans="1:36" ht="15.4" customHeight="1">
      <c r="A51" s="281" t="s">
        <v>364</v>
      </c>
      <c r="B51" s="574" t="s">
        <v>365</v>
      </c>
      <c r="D51" s="295">
        <f>入力シート!D51</f>
        <v>0</v>
      </c>
      <c r="E51" s="290"/>
      <c r="F51" s="296">
        <f>D51*各種係数!$D51</f>
        <v>0</v>
      </c>
      <c r="G51" s="292"/>
      <c r="H51" s="296">
        <f>D51*各種係数!$E51</f>
        <v>0</v>
      </c>
      <c r="I51" s="290"/>
      <c r="J51" s="295">
        <f t="shared" si="0"/>
        <v>0</v>
      </c>
      <c r="K51" s="290"/>
      <c r="L51" s="295">
        <f>各種係数!$F51*J51</f>
        <v>0</v>
      </c>
      <c r="M51" s="290"/>
      <c r="N51" s="295">
        <f>入力シート!E51</f>
        <v>0</v>
      </c>
      <c r="O51" s="290"/>
      <c r="P51" s="296">
        <f>N51*各種係数!$D51</f>
        <v>0</v>
      </c>
      <c r="Q51" s="292"/>
      <c r="R51" s="296">
        <f>N51*各種係数!$E51</f>
        <v>0</v>
      </c>
      <c r="S51" s="290"/>
      <c r="T51" s="295">
        <f t="shared" si="1"/>
        <v>0</v>
      </c>
      <c r="U51" s="290"/>
      <c r="V51" s="295">
        <f>入力シート!F51</f>
        <v>0</v>
      </c>
      <c r="W51" s="290"/>
      <c r="X51" s="297">
        <f t="shared" si="2"/>
        <v>0</v>
      </c>
      <c r="Y51" s="290"/>
      <c r="Z51" s="295">
        <v>0.15174342762650422</v>
      </c>
      <c r="AA51" s="290"/>
      <c r="AB51" s="295">
        <f>各種係数!$F51*Z51</f>
        <v>0.15174342762650422</v>
      </c>
      <c r="AC51" s="290"/>
      <c r="AD51" s="298">
        <v>0.22290216509988628</v>
      </c>
      <c r="AF51" s="297">
        <f>入力シート!H51</f>
        <v>0</v>
      </c>
      <c r="AG51" s="290"/>
      <c r="AH51" s="298">
        <v>0.14170994858115513</v>
      </c>
      <c r="AJ51" s="298">
        <f t="shared" si="3"/>
        <v>0.14170994858115513</v>
      </c>
    </row>
    <row r="52" spans="1:36" ht="15.4" customHeight="1" thickBot="1">
      <c r="A52" s="285" t="s">
        <v>366</v>
      </c>
      <c r="B52" s="577" t="s">
        <v>367</v>
      </c>
      <c r="D52" s="305">
        <f>入力シート!D52</f>
        <v>0</v>
      </c>
      <c r="E52" s="290"/>
      <c r="F52" s="306">
        <f>D52*各種係数!$D52</f>
        <v>0</v>
      </c>
      <c r="G52" s="292"/>
      <c r="H52" s="306">
        <f>D52*各種係数!$E52</f>
        <v>0</v>
      </c>
      <c r="I52" s="290"/>
      <c r="J52" s="305">
        <f t="shared" si="0"/>
        <v>0</v>
      </c>
      <c r="K52" s="290"/>
      <c r="L52" s="305">
        <f>各種係数!$F52*J52</f>
        <v>0</v>
      </c>
      <c r="M52" s="290"/>
      <c r="N52" s="305">
        <f>入力シート!E52</f>
        <v>0</v>
      </c>
      <c r="O52" s="290"/>
      <c r="P52" s="306">
        <f>N52*各種係数!$D52</f>
        <v>0</v>
      </c>
      <c r="Q52" s="292"/>
      <c r="R52" s="306">
        <f>N52*各種係数!$E52</f>
        <v>0</v>
      </c>
      <c r="S52" s="290"/>
      <c r="T52" s="305">
        <f t="shared" si="1"/>
        <v>0</v>
      </c>
      <c r="U52" s="290"/>
      <c r="V52" s="305">
        <f>入力シート!F52</f>
        <v>0</v>
      </c>
      <c r="W52" s="290"/>
      <c r="X52" s="307">
        <f t="shared" si="2"/>
        <v>0</v>
      </c>
      <c r="Y52" s="290"/>
      <c r="Z52" s="305">
        <v>1.6503273205874844</v>
      </c>
      <c r="AA52" s="290"/>
      <c r="AB52" s="305">
        <f>各種係数!$F52*Z52</f>
        <v>1.5258456255287218</v>
      </c>
      <c r="AC52" s="290"/>
      <c r="AD52" s="298">
        <v>1.7461094615281687</v>
      </c>
      <c r="AF52" s="307">
        <f>入力シート!H52</f>
        <v>0</v>
      </c>
      <c r="AG52" s="290"/>
      <c r="AH52" s="298">
        <v>0.40862277249998524</v>
      </c>
      <c r="AJ52" s="298">
        <f t="shared" si="3"/>
        <v>0.40862277249998524</v>
      </c>
    </row>
    <row r="53" spans="1:36" ht="15.4" customHeight="1" thickBot="1">
      <c r="A53" s="286"/>
      <c r="B53" s="287" t="s">
        <v>163</v>
      </c>
      <c r="D53" s="305">
        <f>SUM(D8:D52)</f>
        <v>0</v>
      </c>
      <c r="E53" s="290"/>
      <c r="F53" s="306">
        <f>SUM(F8:F39)+SUM(F41:F52)</f>
        <v>0</v>
      </c>
      <c r="G53" s="292"/>
      <c r="H53" s="306">
        <f>SUM(H8:H42)+SUM(H44:H52)</f>
        <v>0</v>
      </c>
      <c r="I53" s="290"/>
      <c r="J53" s="305">
        <f>SUM(J8:J52)</f>
        <v>0</v>
      </c>
      <c r="K53" s="290"/>
      <c r="L53" s="305">
        <f>SUM(L8:L52)</f>
        <v>0</v>
      </c>
      <c r="M53" s="290"/>
      <c r="N53" s="305">
        <f>SUM(N8:N52)</f>
        <v>150</v>
      </c>
      <c r="O53" s="290"/>
      <c r="P53" s="306">
        <f>SUM(P8:P39)+SUM(P41:P52)</f>
        <v>4.8980876049124014</v>
      </c>
      <c r="Q53" s="292"/>
      <c r="R53" s="306">
        <f>SUM(R8:R42)+SUM(R44:R52)</f>
        <v>0.46540577778324299</v>
      </c>
      <c r="S53" s="290"/>
      <c r="T53" s="305">
        <f>SUM(T8:T52)</f>
        <v>150</v>
      </c>
      <c r="U53" s="290"/>
      <c r="V53" s="305">
        <f>SUM(V8:V52)</f>
        <v>0</v>
      </c>
      <c r="W53" s="290"/>
      <c r="X53" s="308">
        <f>SUM(X8:X52)</f>
        <v>150</v>
      </c>
      <c r="Y53" s="290"/>
      <c r="Z53" s="305">
        <f>SUM(Z8:Z52)</f>
        <v>72.538803669733724</v>
      </c>
      <c r="AA53" s="290"/>
      <c r="AB53" s="305">
        <f>SUM(AB8:AB52)</f>
        <v>40.224337104817764</v>
      </c>
      <c r="AC53" s="290"/>
      <c r="AD53" s="309">
        <f>SUM(AD8:AD52)</f>
        <v>56.464903463059755</v>
      </c>
      <c r="AF53" s="308">
        <f>SUM(AF8:AF52)</f>
        <v>100</v>
      </c>
      <c r="AG53" s="290"/>
      <c r="AH53" s="309">
        <f>SUM(AH8:AH52)</f>
        <v>130.79063476235925</v>
      </c>
      <c r="AJ53" s="309">
        <f>SUM(AJ8:AJ52)</f>
        <v>30.790634762359218</v>
      </c>
    </row>
    <row r="55" spans="1:36">
      <c r="Z55" s="338"/>
      <c r="AD55" s="338"/>
      <c r="AH55" s="338"/>
    </row>
  </sheetData>
  <phoneticPr fontId="3"/>
  <pageMargins left="0.7" right="0.7" top="0.75" bottom="0.75" header="0.3" footer="0.3"/>
  <pageSetup paperSize="9" scale="46"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56"/>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10.625" defaultRowHeight="13.5"/>
  <cols>
    <col min="1" max="1" width="4.625" style="288" customWidth="1"/>
    <col min="2" max="2" width="25.75" style="288" customWidth="1"/>
    <col min="3" max="3" width="2.625" style="288" customWidth="1"/>
    <col min="4" max="4" width="11.125" style="288" customWidth="1"/>
    <col min="5" max="5" width="2.625" style="288" customWidth="1"/>
    <col min="6" max="6" width="11.125" style="288" customWidth="1"/>
    <col min="7" max="7" width="2.625" style="288" customWidth="1"/>
    <col min="8" max="8" width="11.125" style="288" customWidth="1"/>
    <col min="9" max="9" width="2.625" style="288" customWidth="1"/>
    <col min="10" max="10" width="11.125" style="288" customWidth="1"/>
    <col min="11" max="11" width="2.625" style="288" customWidth="1"/>
    <col min="12" max="12" width="20.125" style="288" customWidth="1"/>
    <col min="13" max="13" width="2.625" style="288" customWidth="1"/>
    <col min="14" max="14" width="11.125" style="288" customWidth="1"/>
    <col min="15" max="15" width="2.625" style="288" customWidth="1"/>
    <col min="16" max="16" width="11.125" style="288" customWidth="1"/>
    <col min="17" max="17" width="2.625" style="288" customWidth="1"/>
    <col min="18" max="18" width="11.625" style="288" customWidth="1"/>
    <col min="19" max="19" width="2.625" style="288" customWidth="1"/>
    <col min="20" max="20" width="13" style="288" customWidth="1"/>
    <col min="21" max="21" width="2.625" style="288" customWidth="1"/>
    <col min="22" max="22" width="13" style="288" customWidth="1"/>
    <col min="23" max="256" width="10.625" style="288"/>
    <col min="257" max="257" width="4.625" style="288" customWidth="1"/>
    <col min="258" max="258" width="25.75" style="288" customWidth="1"/>
    <col min="259" max="259" width="2.625" style="288" customWidth="1"/>
    <col min="260" max="260" width="11.125" style="288" customWidth="1"/>
    <col min="261" max="261" width="2.625" style="288" customWidth="1"/>
    <col min="262" max="262" width="11.125" style="288" customWidth="1"/>
    <col min="263" max="263" width="2.625" style="288" customWidth="1"/>
    <col min="264" max="264" width="11.125" style="288" customWidth="1"/>
    <col min="265" max="265" width="2.625" style="288" customWidth="1"/>
    <col min="266" max="266" width="11.125" style="288" customWidth="1"/>
    <col min="267" max="267" width="2.625" style="288" customWidth="1"/>
    <col min="268" max="268" width="19.25" style="288" customWidth="1"/>
    <col min="269" max="269" width="2.625" style="288" customWidth="1"/>
    <col min="270" max="270" width="11.125" style="288" customWidth="1"/>
    <col min="271" max="271" width="2.625" style="288" customWidth="1"/>
    <col min="272" max="272" width="11.125" style="288" customWidth="1"/>
    <col min="273" max="273" width="2.625" style="288" customWidth="1"/>
    <col min="274" max="274" width="11.625" style="288" customWidth="1"/>
    <col min="275" max="275" width="2.625" style="288" customWidth="1"/>
    <col min="276" max="276" width="13" style="288" customWidth="1"/>
    <col min="277" max="277" width="2.625" style="288" customWidth="1"/>
    <col min="278" max="278" width="13" style="288" customWidth="1"/>
    <col min="279" max="512" width="10.625" style="288"/>
    <col min="513" max="513" width="4.625" style="288" customWidth="1"/>
    <col min="514" max="514" width="25.75" style="288" customWidth="1"/>
    <col min="515" max="515" width="2.625" style="288" customWidth="1"/>
    <col min="516" max="516" width="11.125" style="288" customWidth="1"/>
    <col min="517" max="517" width="2.625" style="288" customWidth="1"/>
    <col min="518" max="518" width="11.125" style="288" customWidth="1"/>
    <col min="519" max="519" width="2.625" style="288" customWidth="1"/>
    <col min="520" max="520" width="11.125" style="288" customWidth="1"/>
    <col min="521" max="521" width="2.625" style="288" customWidth="1"/>
    <col min="522" max="522" width="11.125" style="288" customWidth="1"/>
    <col min="523" max="523" width="2.625" style="288" customWidth="1"/>
    <col min="524" max="524" width="19.25" style="288" customWidth="1"/>
    <col min="525" max="525" width="2.625" style="288" customWidth="1"/>
    <col min="526" max="526" width="11.125" style="288" customWidth="1"/>
    <col min="527" max="527" width="2.625" style="288" customWidth="1"/>
    <col min="528" max="528" width="11.125" style="288" customWidth="1"/>
    <col min="529" max="529" width="2.625" style="288" customWidth="1"/>
    <col min="530" max="530" width="11.625" style="288" customWidth="1"/>
    <col min="531" max="531" width="2.625" style="288" customWidth="1"/>
    <col min="532" max="532" width="13" style="288" customWidth="1"/>
    <col min="533" max="533" width="2.625" style="288" customWidth="1"/>
    <col min="534" max="534" width="13" style="288" customWidth="1"/>
    <col min="535" max="768" width="10.625" style="288"/>
    <col min="769" max="769" width="4.625" style="288" customWidth="1"/>
    <col min="770" max="770" width="25.75" style="288" customWidth="1"/>
    <col min="771" max="771" width="2.625" style="288" customWidth="1"/>
    <col min="772" max="772" width="11.125" style="288" customWidth="1"/>
    <col min="773" max="773" width="2.625" style="288" customWidth="1"/>
    <col min="774" max="774" width="11.125" style="288" customWidth="1"/>
    <col min="775" max="775" width="2.625" style="288" customWidth="1"/>
    <col min="776" max="776" width="11.125" style="288" customWidth="1"/>
    <col min="777" max="777" width="2.625" style="288" customWidth="1"/>
    <col min="778" max="778" width="11.125" style="288" customWidth="1"/>
    <col min="779" max="779" width="2.625" style="288" customWidth="1"/>
    <col min="780" max="780" width="19.25" style="288" customWidth="1"/>
    <col min="781" max="781" width="2.625" style="288" customWidth="1"/>
    <col min="782" max="782" width="11.125" style="288" customWidth="1"/>
    <col min="783" max="783" width="2.625" style="288" customWidth="1"/>
    <col min="784" max="784" width="11.125" style="288" customWidth="1"/>
    <col min="785" max="785" width="2.625" style="288" customWidth="1"/>
    <col min="786" max="786" width="11.625" style="288" customWidth="1"/>
    <col min="787" max="787" width="2.625" style="288" customWidth="1"/>
    <col min="788" max="788" width="13" style="288" customWidth="1"/>
    <col min="789" max="789" width="2.625" style="288" customWidth="1"/>
    <col min="790" max="790" width="13" style="288" customWidth="1"/>
    <col min="791" max="1024" width="10.625" style="288"/>
    <col min="1025" max="1025" width="4.625" style="288" customWidth="1"/>
    <col min="1026" max="1026" width="25.75" style="288" customWidth="1"/>
    <col min="1027" max="1027" width="2.625" style="288" customWidth="1"/>
    <col min="1028" max="1028" width="11.125" style="288" customWidth="1"/>
    <col min="1029" max="1029" width="2.625" style="288" customWidth="1"/>
    <col min="1030" max="1030" width="11.125" style="288" customWidth="1"/>
    <col min="1031" max="1031" width="2.625" style="288" customWidth="1"/>
    <col min="1032" max="1032" width="11.125" style="288" customWidth="1"/>
    <col min="1033" max="1033" width="2.625" style="288" customWidth="1"/>
    <col min="1034" max="1034" width="11.125" style="288" customWidth="1"/>
    <col min="1035" max="1035" width="2.625" style="288" customWidth="1"/>
    <col min="1036" max="1036" width="19.25" style="288" customWidth="1"/>
    <col min="1037" max="1037" width="2.625" style="288" customWidth="1"/>
    <col min="1038" max="1038" width="11.125" style="288" customWidth="1"/>
    <col min="1039" max="1039" width="2.625" style="288" customWidth="1"/>
    <col min="1040" max="1040" width="11.125" style="288" customWidth="1"/>
    <col min="1041" max="1041" width="2.625" style="288" customWidth="1"/>
    <col min="1042" max="1042" width="11.625" style="288" customWidth="1"/>
    <col min="1043" max="1043" width="2.625" style="288" customWidth="1"/>
    <col min="1044" max="1044" width="13" style="288" customWidth="1"/>
    <col min="1045" max="1045" width="2.625" style="288" customWidth="1"/>
    <col min="1046" max="1046" width="13" style="288" customWidth="1"/>
    <col min="1047" max="1280" width="10.625" style="288"/>
    <col min="1281" max="1281" width="4.625" style="288" customWidth="1"/>
    <col min="1282" max="1282" width="25.75" style="288" customWidth="1"/>
    <col min="1283" max="1283" width="2.625" style="288" customWidth="1"/>
    <col min="1284" max="1284" width="11.125" style="288" customWidth="1"/>
    <col min="1285" max="1285" width="2.625" style="288" customWidth="1"/>
    <col min="1286" max="1286" width="11.125" style="288" customWidth="1"/>
    <col min="1287" max="1287" width="2.625" style="288" customWidth="1"/>
    <col min="1288" max="1288" width="11.125" style="288" customWidth="1"/>
    <col min="1289" max="1289" width="2.625" style="288" customWidth="1"/>
    <col min="1290" max="1290" width="11.125" style="288" customWidth="1"/>
    <col min="1291" max="1291" width="2.625" style="288" customWidth="1"/>
    <col min="1292" max="1292" width="19.25" style="288" customWidth="1"/>
    <col min="1293" max="1293" width="2.625" style="288" customWidth="1"/>
    <col min="1294" max="1294" width="11.125" style="288" customWidth="1"/>
    <col min="1295" max="1295" width="2.625" style="288" customWidth="1"/>
    <col min="1296" max="1296" width="11.125" style="288" customWidth="1"/>
    <col min="1297" max="1297" width="2.625" style="288" customWidth="1"/>
    <col min="1298" max="1298" width="11.625" style="288" customWidth="1"/>
    <col min="1299" max="1299" width="2.625" style="288" customWidth="1"/>
    <col min="1300" max="1300" width="13" style="288" customWidth="1"/>
    <col min="1301" max="1301" width="2.625" style="288" customWidth="1"/>
    <col min="1302" max="1302" width="13" style="288" customWidth="1"/>
    <col min="1303" max="1536" width="10.625" style="288"/>
    <col min="1537" max="1537" width="4.625" style="288" customWidth="1"/>
    <col min="1538" max="1538" width="25.75" style="288" customWidth="1"/>
    <col min="1539" max="1539" width="2.625" style="288" customWidth="1"/>
    <col min="1540" max="1540" width="11.125" style="288" customWidth="1"/>
    <col min="1541" max="1541" width="2.625" style="288" customWidth="1"/>
    <col min="1542" max="1542" width="11.125" style="288" customWidth="1"/>
    <col min="1543" max="1543" width="2.625" style="288" customWidth="1"/>
    <col min="1544" max="1544" width="11.125" style="288" customWidth="1"/>
    <col min="1545" max="1545" width="2.625" style="288" customWidth="1"/>
    <col min="1546" max="1546" width="11.125" style="288" customWidth="1"/>
    <col min="1547" max="1547" width="2.625" style="288" customWidth="1"/>
    <col min="1548" max="1548" width="19.25" style="288" customWidth="1"/>
    <col min="1549" max="1549" width="2.625" style="288" customWidth="1"/>
    <col min="1550" max="1550" width="11.125" style="288" customWidth="1"/>
    <col min="1551" max="1551" width="2.625" style="288" customWidth="1"/>
    <col min="1552" max="1552" width="11.125" style="288" customWidth="1"/>
    <col min="1553" max="1553" width="2.625" style="288" customWidth="1"/>
    <col min="1554" max="1554" width="11.625" style="288" customWidth="1"/>
    <col min="1555" max="1555" width="2.625" style="288" customWidth="1"/>
    <col min="1556" max="1556" width="13" style="288" customWidth="1"/>
    <col min="1557" max="1557" width="2.625" style="288" customWidth="1"/>
    <col min="1558" max="1558" width="13" style="288" customWidth="1"/>
    <col min="1559" max="1792" width="10.625" style="288"/>
    <col min="1793" max="1793" width="4.625" style="288" customWidth="1"/>
    <col min="1794" max="1794" width="25.75" style="288" customWidth="1"/>
    <col min="1795" max="1795" width="2.625" style="288" customWidth="1"/>
    <col min="1796" max="1796" width="11.125" style="288" customWidth="1"/>
    <col min="1797" max="1797" width="2.625" style="288" customWidth="1"/>
    <col min="1798" max="1798" width="11.125" style="288" customWidth="1"/>
    <col min="1799" max="1799" width="2.625" style="288" customWidth="1"/>
    <col min="1800" max="1800" width="11.125" style="288" customWidth="1"/>
    <col min="1801" max="1801" width="2.625" style="288" customWidth="1"/>
    <col min="1802" max="1802" width="11.125" style="288" customWidth="1"/>
    <col min="1803" max="1803" width="2.625" style="288" customWidth="1"/>
    <col min="1804" max="1804" width="19.25" style="288" customWidth="1"/>
    <col min="1805" max="1805" width="2.625" style="288" customWidth="1"/>
    <col min="1806" max="1806" width="11.125" style="288" customWidth="1"/>
    <col min="1807" max="1807" width="2.625" style="288" customWidth="1"/>
    <col min="1808" max="1808" width="11.125" style="288" customWidth="1"/>
    <col min="1809" max="1809" width="2.625" style="288" customWidth="1"/>
    <col min="1810" max="1810" width="11.625" style="288" customWidth="1"/>
    <col min="1811" max="1811" width="2.625" style="288" customWidth="1"/>
    <col min="1812" max="1812" width="13" style="288" customWidth="1"/>
    <col min="1813" max="1813" width="2.625" style="288" customWidth="1"/>
    <col min="1814" max="1814" width="13" style="288" customWidth="1"/>
    <col min="1815" max="2048" width="10.625" style="288"/>
    <col min="2049" max="2049" width="4.625" style="288" customWidth="1"/>
    <col min="2050" max="2050" width="25.75" style="288" customWidth="1"/>
    <col min="2051" max="2051" width="2.625" style="288" customWidth="1"/>
    <col min="2052" max="2052" width="11.125" style="288" customWidth="1"/>
    <col min="2053" max="2053" width="2.625" style="288" customWidth="1"/>
    <col min="2054" max="2054" width="11.125" style="288" customWidth="1"/>
    <col min="2055" max="2055" width="2.625" style="288" customWidth="1"/>
    <col min="2056" max="2056" width="11.125" style="288" customWidth="1"/>
    <col min="2057" max="2057" width="2.625" style="288" customWidth="1"/>
    <col min="2058" max="2058" width="11.125" style="288" customWidth="1"/>
    <col min="2059" max="2059" width="2.625" style="288" customWidth="1"/>
    <col min="2060" max="2060" width="19.25" style="288" customWidth="1"/>
    <col min="2061" max="2061" width="2.625" style="288" customWidth="1"/>
    <col min="2062" max="2062" width="11.125" style="288" customWidth="1"/>
    <col min="2063" max="2063" width="2.625" style="288" customWidth="1"/>
    <col min="2064" max="2064" width="11.125" style="288" customWidth="1"/>
    <col min="2065" max="2065" width="2.625" style="288" customWidth="1"/>
    <col min="2066" max="2066" width="11.625" style="288" customWidth="1"/>
    <col min="2067" max="2067" width="2.625" style="288" customWidth="1"/>
    <col min="2068" max="2068" width="13" style="288" customWidth="1"/>
    <col min="2069" max="2069" width="2.625" style="288" customWidth="1"/>
    <col min="2070" max="2070" width="13" style="288" customWidth="1"/>
    <col min="2071" max="2304" width="10.625" style="288"/>
    <col min="2305" max="2305" width="4.625" style="288" customWidth="1"/>
    <col min="2306" max="2306" width="25.75" style="288" customWidth="1"/>
    <col min="2307" max="2307" width="2.625" style="288" customWidth="1"/>
    <col min="2308" max="2308" width="11.125" style="288" customWidth="1"/>
    <col min="2309" max="2309" width="2.625" style="288" customWidth="1"/>
    <col min="2310" max="2310" width="11.125" style="288" customWidth="1"/>
    <col min="2311" max="2311" width="2.625" style="288" customWidth="1"/>
    <col min="2312" max="2312" width="11.125" style="288" customWidth="1"/>
    <col min="2313" max="2313" width="2.625" style="288" customWidth="1"/>
    <col min="2314" max="2314" width="11.125" style="288" customWidth="1"/>
    <col min="2315" max="2315" width="2.625" style="288" customWidth="1"/>
    <col min="2316" max="2316" width="19.25" style="288" customWidth="1"/>
    <col min="2317" max="2317" width="2.625" style="288" customWidth="1"/>
    <col min="2318" max="2318" width="11.125" style="288" customWidth="1"/>
    <col min="2319" max="2319" width="2.625" style="288" customWidth="1"/>
    <col min="2320" max="2320" width="11.125" style="288" customWidth="1"/>
    <col min="2321" max="2321" width="2.625" style="288" customWidth="1"/>
    <col min="2322" max="2322" width="11.625" style="288" customWidth="1"/>
    <col min="2323" max="2323" width="2.625" style="288" customWidth="1"/>
    <col min="2324" max="2324" width="13" style="288" customWidth="1"/>
    <col min="2325" max="2325" width="2.625" style="288" customWidth="1"/>
    <col min="2326" max="2326" width="13" style="288" customWidth="1"/>
    <col min="2327" max="2560" width="10.625" style="288"/>
    <col min="2561" max="2561" width="4.625" style="288" customWidth="1"/>
    <col min="2562" max="2562" width="25.75" style="288" customWidth="1"/>
    <col min="2563" max="2563" width="2.625" style="288" customWidth="1"/>
    <col min="2564" max="2564" width="11.125" style="288" customWidth="1"/>
    <col min="2565" max="2565" width="2.625" style="288" customWidth="1"/>
    <col min="2566" max="2566" width="11.125" style="288" customWidth="1"/>
    <col min="2567" max="2567" width="2.625" style="288" customWidth="1"/>
    <col min="2568" max="2568" width="11.125" style="288" customWidth="1"/>
    <col min="2569" max="2569" width="2.625" style="288" customWidth="1"/>
    <col min="2570" max="2570" width="11.125" style="288" customWidth="1"/>
    <col min="2571" max="2571" width="2.625" style="288" customWidth="1"/>
    <col min="2572" max="2572" width="19.25" style="288" customWidth="1"/>
    <col min="2573" max="2573" width="2.625" style="288" customWidth="1"/>
    <col min="2574" max="2574" width="11.125" style="288" customWidth="1"/>
    <col min="2575" max="2575" width="2.625" style="288" customWidth="1"/>
    <col min="2576" max="2576" width="11.125" style="288" customWidth="1"/>
    <col min="2577" max="2577" width="2.625" style="288" customWidth="1"/>
    <col min="2578" max="2578" width="11.625" style="288" customWidth="1"/>
    <col min="2579" max="2579" width="2.625" style="288" customWidth="1"/>
    <col min="2580" max="2580" width="13" style="288" customWidth="1"/>
    <col min="2581" max="2581" width="2.625" style="288" customWidth="1"/>
    <col min="2582" max="2582" width="13" style="288" customWidth="1"/>
    <col min="2583" max="2816" width="10.625" style="288"/>
    <col min="2817" max="2817" width="4.625" style="288" customWidth="1"/>
    <col min="2818" max="2818" width="25.75" style="288" customWidth="1"/>
    <col min="2819" max="2819" width="2.625" style="288" customWidth="1"/>
    <col min="2820" max="2820" width="11.125" style="288" customWidth="1"/>
    <col min="2821" max="2821" width="2.625" style="288" customWidth="1"/>
    <col min="2822" max="2822" width="11.125" style="288" customWidth="1"/>
    <col min="2823" max="2823" width="2.625" style="288" customWidth="1"/>
    <col min="2824" max="2824" width="11.125" style="288" customWidth="1"/>
    <col min="2825" max="2825" width="2.625" style="288" customWidth="1"/>
    <col min="2826" max="2826" width="11.125" style="288" customWidth="1"/>
    <col min="2827" max="2827" width="2.625" style="288" customWidth="1"/>
    <col min="2828" max="2828" width="19.25" style="288" customWidth="1"/>
    <col min="2829" max="2829" width="2.625" style="288" customWidth="1"/>
    <col min="2830" max="2830" width="11.125" style="288" customWidth="1"/>
    <col min="2831" max="2831" width="2.625" style="288" customWidth="1"/>
    <col min="2832" max="2832" width="11.125" style="288" customWidth="1"/>
    <col min="2833" max="2833" width="2.625" style="288" customWidth="1"/>
    <col min="2834" max="2834" width="11.625" style="288" customWidth="1"/>
    <col min="2835" max="2835" width="2.625" style="288" customWidth="1"/>
    <col min="2836" max="2836" width="13" style="288" customWidth="1"/>
    <col min="2837" max="2837" width="2.625" style="288" customWidth="1"/>
    <col min="2838" max="2838" width="13" style="288" customWidth="1"/>
    <col min="2839" max="3072" width="10.625" style="288"/>
    <col min="3073" max="3073" width="4.625" style="288" customWidth="1"/>
    <col min="3074" max="3074" width="25.75" style="288" customWidth="1"/>
    <col min="3075" max="3075" width="2.625" style="288" customWidth="1"/>
    <col min="3076" max="3076" width="11.125" style="288" customWidth="1"/>
    <col min="3077" max="3077" width="2.625" style="288" customWidth="1"/>
    <col min="3078" max="3078" width="11.125" style="288" customWidth="1"/>
    <col min="3079" max="3079" width="2.625" style="288" customWidth="1"/>
    <col min="3080" max="3080" width="11.125" style="288" customWidth="1"/>
    <col min="3081" max="3081" width="2.625" style="288" customWidth="1"/>
    <col min="3082" max="3082" width="11.125" style="288" customWidth="1"/>
    <col min="3083" max="3083" width="2.625" style="288" customWidth="1"/>
    <col min="3084" max="3084" width="19.25" style="288" customWidth="1"/>
    <col min="3085" max="3085" width="2.625" style="288" customWidth="1"/>
    <col min="3086" max="3086" width="11.125" style="288" customWidth="1"/>
    <col min="3087" max="3087" width="2.625" style="288" customWidth="1"/>
    <col min="3088" max="3088" width="11.125" style="288" customWidth="1"/>
    <col min="3089" max="3089" width="2.625" style="288" customWidth="1"/>
    <col min="3090" max="3090" width="11.625" style="288" customWidth="1"/>
    <col min="3091" max="3091" width="2.625" style="288" customWidth="1"/>
    <col min="3092" max="3092" width="13" style="288" customWidth="1"/>
    <col min="3093" max="3093" width="2.625" style="288" customWidth="1"/>
    <col min="3094" max="3094" width="13" style="288" customWidth="1"/>
    <col min="3095" max="3328" width="10.625" style="288"/>
    <col min="3329" max="3329" width="4.625" style="288" customWidth="1"/>
    <col min="3330" max="3330" width="25.75" style="288" customWidth="1"/>
    <col min="3331" max="3331" width="2.625" style="288" customWidth="1"/>
    <col min="3332" max="3332" width="11.125" style="288" customWidth="1"/>
    <col min="3333" max="3333" width="2.625" style="288" customWidth="1"/>
    <col min="3334" max="3334" width="11.125" style="288" customWidth="1"/>
    <col min="3335" max="3335" width="2.625" style="288" customWidth="1"/>
    <col min="3336" max="3336" width="11.125" style="288" customWidth="1"/>
    <col min="3337" max="3337" width="2.625" style="288" customWidth="1"/>
    <col min="3338" max="3338" width="11.125" style="288" customWidth="1"/>
    <col min="3339" max="3339" width="2.625" style="288" customWidth="1"/>
    <col min="3340" max="3340" width="19.25" style="288" customWidth="1"/>
    <col min="3341" max="3341" width="2.625" style="288" customWidth="1"/>
    <col min="3342" max="3342" width="11.125" style="288" customWidth="1"/>
    <col min="3343" max="3343" width="2.625" style="288" customWidth="1"/>
    <col min="3344" max="3344" width="11.125" style="288" customWidth="1"/>
    <col min="3345" max="3345" width="2.625" style="288" customWidth="1"/>
    <col min="3346" max="3346" width="11.625" style="288" customWidth="1"/>
    <col min="3347" max="3347" width="2.625" style="288" customWidth="1"/>
    <col min="3348" max="3348" width="13" style="288" customWidth="1"/>
    <col min="3349" max="3349" width="2.625" style="288" customWidth="1"/>
    <col min="3350" max="3350" width="13" style="288" customWidth="1"/>
    <col min="3351" max="3584" width="10.625" style="288"/>
    <col min="3585" max="3585" width="4.625" style="288" customWidth="1"/>
    <col min="3586" max="3586" width="25.75" style="288" customWidth="1"/>
    <col min="3587" max="3587" width="2.625" style="288" customWidth="1"/>
    <col min="3588" max="3588" width="11.125" style="288" customWidth="1"/>
    <col min="3589" max="3589" width="2.625" style="288" customWidth="1"/>
    <col min="3590" max="3590" width="11.125" style="288" customWidth="1"/>
    <col min="3591" max="3591" width="2.625" style="288" customWidth="1"/>
    <col min="3592" max="3592" width="11.125" style="288" customWidth="1"/>
    <col min="3593" max="3593" width="2.625" style="288" customWidth="1"/>
    <col min="3594" max="3594" width="11.125" style="288" customWidth="1"/>
    <col min="3595" max="3595" width="2.625" style="288" customWidth="1"/>
    <col min="3596" max="3596" width="19.25" style="288" customWidth="1"/>
    <col min="3597" max="3597" width="2.625" style="288" customWidth="1"/>
    <col min="3598" max="3598" width="11.125" style="288" customWidth="1"/>
    <col min="3599" max="3599" width="2.625" style="288" customWidth="1"/>
    <col min="3600" max="3600" width="11.125" style="288" customWidth="1"/>
    <col min="3601" max="3601" width="2.625" style="288" customWidth="1"/>
    <col min="3602" max="3602" width="11.625" style="288" customWidth="1"/>
    <col min="3603" max="3603" width="2.625" style="288" customWidth="1"/>
    <col min="3604" max="3604" width="13" style="288" customWidth="1"/>
    <col min="3605" max="3605" width="2.625" style="288" customWidth="1"/>
    <col min="3606" max="3606" width="13" style="288" customWidth="1"/>
    <col min="3607" max="3840" width="10.625" style="288"/>
    <col min="3841" max="3841" width="4.625" style="288" customWidth="1"/>
    <col min="3842" max="3842" width="25.75" style="288" customWidth="1"/>
    <col min="3843" max="3843" width="2.625" style="288" customWidth="1"/>
    <col min="3844" max="3844" width="11.125" style="288" customWidth="1"/>
    <col min="3845" max="3845" width="2.625" style="288" customWidth="1"/>
    <col min="3846" max="3846" width="11.125" style="288" customWidth="1"/>
    <col min="3847" max="3847" width="2.625" style="288" customWidth="1"/>
    <col min="3848" max="3848" width="11.125" style="288" customWidth="1"/>
    <col min="3849" max="3849" width="2.625" style="288" customWidth="1"/>
    <col min="3850" max="3850" width="11.125" style="288" customWidth="1"/>
    <col min="3851" max="3851" width="2.625" style="288" customWidth="1"/>
    <col min="3852" max="3852" width="19.25" style="288" customWidth="1"/>
    <col min="3853" max="3853" width="2.625" style="288" customWidth="1"/>
    <col min="3854" max="3854" width="11.125" style="288" customWidth="1"/>
    <col min="3855" max="3855" width="2.625" style="288" customWidth="1"/>
    <col min="3856" max="3856" width="11.125" style="288" customWidth="1"/>
    <col min="3857" max="3857" width="2.625" style="288" customWidth="1"/>
    <col min="3858" max="3858" width="11.625" style="288" customWidth="1"/>
    <col min="3859" max="3859" width="2.625" style="288" customWidth="1"/>
    <col min="3860" max="3860" width="13" style="288" customWidth="1"/>
    <col min="3861" max="3861" width="2.625" style="288" customWidth="1"/>
    <col min="3862" max="3862" width="13" style="288" customWidth="1"/>
    <col min="3863" max="4096" width="10.625" style="288"/>
    <col min="4097" max="4097" width="4.625" style="288" customWidth="1"/>
    <col min="4098" max="4098" width="25.75" style="288" customWidth="1"/>
    <col min="4099" max="4099" width="2.625" style="288" customWidth="1"/>
    <col min="4100" max="4100" width="11.125" style="288" customWidth="1"/>
    <col min="4101" max="4101" width="2.625" style="288" customWidth="1"/>
    <col min="4102" max="4102" width="11.125" style="288" customWidth="1"/>
    <col min="4103" max="4103" width="2.625" style="288" customWidth="1"/>
    <col min="4104" max="4104" width="11.125" style="288" customWidth="1"/>
    <col min="4105" max="4105" width="2.625" style="288" customWidth="1"/>
    <col min="4106" max="4106" width="11.125" style="288" customWidth="1"/>
    <col min="4107" max="4107" width="2.625" style="288" customWidth="1"/>
    <col min="4108" max="4108" width="19.25" style="288" customWidth="1"/>
    <col min="4109" max="4109" width="2.625" style="288" customWidth="1"/>
    <col min="4110" max="4110" width="11.125" style="288" customWidth="1"/>
    <col min="4111" max="4111" width="2.625" style="288" customWidth="1"/>
    <col min="4112" max="4112" width="11.125" style="288" customWidth="1"/>
    <col min="4113" max="4113" width="2.625" style="288" customWidth="1"/>
    <col min="4114" max="4114" width="11.625" style="288" customWidth="1"/>
    <col min="4115" max="4115" width="2.625" style="288" customWidth="1"/>
    <col min="4116" max="4116" width="13" style="288" customWidth="1"/>
    <col min="4117" max="4117" width="2.625" style="288" customWidth="1"/>
    <col min="4118" max="4118" width="13" style="288" customWidth="1"/>
    <col min="4119" max="4352" width="10.625" style="288"/>
    <col min="4353" max="4353" width="4.625" style="288" customWidth="1"/>
    <col min="4354" max="4354" width="25.75" style="288" customWidth="1"/>
    <col min="4355" max="4355" width="2.625" style="288" customWidth="1"/>
    <col min="4356" max="4356" width="11.125" style="288" customWidth="1"/>
    <col min="4357" max="4357" width="2.625" style="288" customWidth="1"/>
    <col min="4358" max="4358" width="11.125" style="288" customWidth="1"/>
    <col min="4359" max="4359" width="2.625" style="288" customWidth="1"/>
    <col min="4360" max="4360" width="11.125" style="288" customWidth="1"/>
    <col min="4361" max="4361" width="2.625" style="288" customWidth="1"/>
    <col min="4362" max="4362" width="11.125" style="288" customWidth="1"/>
    <col min="4363" max="4363" width="2.625" style="288" customWidth="1"/>
    <col min="4364" max="4364" width="19.25" style="288" customWidth="1"/>
    <col min="4365" max="4365" width="2.625" style="288" customWidth="1"/>
    <col min="4366" max="4366" width="11.125" style="288" customWidth="1"/>
    <col min="4367" max="4367" width="2.625" style="288" customWidth="1"/>
    <col min="4368" max="4368" width="11.125" style="288" customWidth="1"/>
    <col min="4369" max="4369" width="2.625" style="288" customWidth="1"/>
    <col min="4370" max="4370" width="11.625" style="288" customWidth="1"/>
    <col min="4371" max="4371" width="2.625" style="288" customWidth="1"/>
    <col min="4372" max="4372" width="13" style="288" customWidth="1"/>
    <col min="4373" max="4373" width="2.625" style="288" customWidth="1"/>
    <col min="4374" max="4374" width="13" style="288" customWidth="1"/>
    <col min="4375" max="4608" width="10.625" style="288"/>
    <col min="4609" max="4609" width="4.625" style="288" customWidth="1"/>
    <col min="4610" max="4610" width="25.75" style="288" customWidth="1"/>
    <col min="4611" max="4611" width="2.625" style="288" customWidth="1"/>
    <col min="4612" max="4612" width="11.125" style="288" customWidth="1"/>
    <col min="4613" max="4613" width="2.625" style="288" customWidth="1"/>
    <col min="4614" max="4614" width="11.125" style="288" customWidth="1"/>
    <col min="4615" max="4615" width="2.625" style="288" customWidth="1"/>
    <col min="4616" max="4616" width="11.125" style="288" customWidth="1"/>
    <col min="4617" max="4617" width="2.625" style="288" customWidth="1"/>
    <col min="4618" max="4618" width="11.125" style="288" customWidth="1"/>
    <col min="4619" max="4619" width="2.625" style="288" customWidth="1"/>
    <col min="4620" max="4620" width="19.25" style="288" customWidth="1"/>
    <col min="4621" max="4621" width="2.625" style="288" customWidth="1"/>
    <col min="4622" max="4622" width="11.125" style="288" customWidth="1"/>
    <col min="4623" max="4623" width="2.625" style="288" customWidth="1"/>
    <col min="4624" max="4624" width="11.125" style="288" customWidth="1"/>
    <col min="4625" max="4625" width="2.625" style="288" customWidth="1"/>
    <col min="4626" max="4626" width="11.625" style="288" customWidth="1"/>
    <col min="4627" max="4627" width="2.625" style="288" customWidth="1"/>
    <col min="4628" max="4628" width="13" style="288" customWidth="1"/>
    <col min="4629" max="4629" width="2.625" style="288" customWidth="1"/>
    <col min="4630" max="4630" width="13" style="288" customWidth="1"/>
    <col min="4631" max="4864" width="10.625" style="288"/>
    <col min="4865" max="4865" width="4.625" style="288" customWidth="1"/>
    <col min="4866" max="4866" width="25.75" style="288" customWidth="1"/>
    <col min="4867" max="4867" width="2.625" style="288" customWidth="1"/>
    <col min="4868" max="4868" width="11.125" style="288" customWidth="1"/>
    <col min="4869" max="4869" width="2.625" style="288" customWidth="1"/>
    <col min="4870" max="4870" width="11.125" style="288" customWidth="1"/>
    <col min="4871" max="4871" width="2.625" style="288" customWidth="1"/>
    <col min="4872" max="4872" width="11.125" style="288" customWidth="1"/>
    <col min="4873" max="4873" width="2.625" style="288" customWidth="1"/>
    <col min="4874" max="4874" width="11.125" style="288" customWidth="1"/>
    <col min="4875" max="4875" width="2.625" style="288" customWidth="1"/>
    <col min="4876" max="4876" width="19.25" style="288" customWidth="1"/>
    <col min="4877" max="4877" width="2.625" style="288" customWidth="1"/>
    <col min="4878" max="4878" width="11.125" style="288" customWidth="1"/>
    <col min="4879" max="4879" width="2.625" style="288" customWidth="1"/>
    <col min="4880" max="4880" width="11.125" style="288" customWidth="1"/>
    <col min="4881" max="4881" width="2.625" style="288" customWidth="1"/>
    <col min="4882" max="4882" width="11.625" style="288" customWidth="1"/>
    <col min="4883" max="4883" width="2.625" style="288" customWidth="1"/>
    <col min="4884" max="4884" width="13" style="288" customWidth="1"/>
    <col min="4885" max="4885" width="2.625" style="288" customWidth="1"/>
    <col min="4886" max="4886" width="13" style="288" customWidth="1"/>
    <col min="4887" max="5120" width="10.625" style="288"/>
    <col min="5121" max="5121" width="4.625" style="288" customWidth="1"/>
    <col min="5122" max="5122" width="25.75" style="288" customWidth="1"/>
    <col min="5123" max="5123" width="2.625" style="288" customWidth="1"/>
    <col min="5124" max="5124" width="11.125" style="288" customWidth="1"/>
    <col min="5125" max="5125" width="2.625" style="288" customWidth="1"/>
    <col min="5126" max="5126" width="11.125" style="288" customWidth="1"/>
    <col min="5127" max="5127" width="2.625" style="288" customWidth="1"/>
    <col min="5128" max="5128" width="11.125" style="288" customWidth="1"/>
    <col min="5129" max="5129" width="2.625" style="288" customWidth="1"/>
    <col min="5130" max="5130" width="11.125" style="288" customWidth="1"/>
    <col min="5131" max="5131" width="2.625" style="288" customWidth="1"/>
    <col min="5132" max="5132" width="19.25" style="288" customWidth="1"/>
    <col min="5133" max="5133" width="2.625" style="288" customWidth="1"/>
    <col min="5134" max="5134" width="11.125" style="288" customWidth="1"/>
    <col min="5135" max="5135" width="2.625" style="288" customWidth="1"/>
    <col min="5136" max="5136" width="11.125" style="288" customWidth="1"/>
    <col min="5137" max="5137" width="2.625" style="288" customWidth="1"/>
    <col min="5138" max="5138" width="11.625" style="288" customWidth="1"/>
    <col min="5139" max="5139" width="2.625" style="288" customWidth="1"/>
    <col min="5140" max="5140" width="13" style="288" customWidth="1"/>
    <col min="5141" max="5141" width="2.625" style="288" customWidth="1"/>
    <col min="5142" max="5142" width="13" style="288" customWidth="1"/>
    <col min="5143" max="5376" width="10.625" style="288"/>
    <col min="5377" max="5377" width="4.625" style="288" customWidth="1"/>
    <col min="5378" max="5378" width="25.75" style="288" customWidth="1"/>
    <col min="5379" max="5379" width="2.625" style="288" customWidth="1"/>
    <col min="5380" max="5380" width="11.125" style="288" customWidth="1"/>
    <col min="5381" max="5381" width="2.625" style="288" customWidth="1"/>
    <col min="5382" max="5382" width="11.125" style="288" customWidth="1"/>
    <col min="5383" max="5383" width="2.625" style="288" customWidth="1"/>
    <col min="5384" max="5384" width="11.125" style="288" customWidth="1"/>
    <col min="5385" max="5385" width="2.625" style="288" customWidth="1"/>
    <col min="5386" max="5386" width="11.125" style="288" customWidth="1"/>
    <col min="5387" max="5387" width="2.625" style="288" customWidth="1"/>
    <col min="5388" max="5388" width="19.25" style="288" customWidth="1"/>
    <col min="5389" max="5389" width="2.625" style="288" customWidth="1"/>
    <col min="5390" max="5390" width="11.125" style="288" customWidth="1"/>
    <col min="5391" max="5391" width="2.625" style="288" customWidth="1"/>
    <col min="5392" max="5392" width="11.125" style="288" customWidth="1"/>
    <col min="5393" max="5393" width="2.625" style="288" customWidth="1"/>
    <col min="5394" max="5394" width="11.625" style="288" customWidth="1"/>
    <col min="5395" max="5395" width="2.625" style="288" customWidth="1"/>
    <col min="5396" max="5396" width="13" style="288" customWidth="1"/>
    <col min="5397" max="5397" width="2.625" style="288" customWidth="1"/>
    <col min="5398" max="5398" width="13" style="288" customWidth="1"/>
    <col min="5399" max="5632" width="10.625" style="288"/>
    <col min="5633" max="5633" width="4.625" style="288" customWidth="1"/>
    <col min="5634" max="5634" width="25.75" style="288" customWidth="1"/>
    <col min="5635" max="5635" width="2.625" style="288" customWidth="1"/>
    <col min="5636" max="5636" width="11.125" style="288" customWidth="1"/>
    <col min="5637" max="5637" width="2.625" style="288" customWidth="1"/>
    <col min="5638" max="5638" width="11.125" style="288" customWidth="1"/>
    <col min="5639" max="5639" width="2.625" style="288" customWidth="1"/>
    <col min="5640" max="5640" width="11.125" style="288" customWidth="1"/>
    <col min="5641" max="5641" width="2.625" style="288" customWidth="1"/>
    <col min="5642" max="5642" width="11.125" style="288" customWidth="1"/>
    <col min="5643" max="5643" width="2.625" style="288" customWidth="1"/>
    <col min="5644" max="5644" width="19.25" style="288" customWidth="1"/>
    <col min="5645" max="5645" width="2.625" style="288" customWidth="1"/>
    <col min="5646" max="5646" width="11.125" style="288" customWidth="1"/>
    <col min="5647" max="5647" width="2.625" style="288" customWidth="1"/>
    <col min="5648" max="5648" width="11.125" style="288" customWidth="1"/>
    <col min="5649" max="5649" width="2.625" style="288" customWidth="1"/>
    <col min="5650" max="5650" width="11.625" style="288" customWidth="1"/>
    <col min="5651" max="5651" width="2.625" style="288" customWidth="1"/>
    <col min="5652" max="5652" width="13" style="288" customWidth="1"/>
    <col min="5653" max="5653" width="2.625" style="288" customWidth="1"/>
    <col min="5654" max="5654" width="13" style="288" customWidth="1"/>
    <col min="5655" max="5888" width="10.625" style="288"/>
    <col min="5889" max="5889" width="4.625" style="288" customWidth="1"/>
    <col min="5890" max="5890" width="25.75" style="288" customWidth="1"/>
    <col min="5891" max="5891" width="2.625" style="288" customWidth="1"/>
    <col min="5892" max="5892" width="11.125" style="288" customWidth="1"/>
    <col min="5893" max="5893" width="2.625" style="288" customWidth="1"/>
    <col min="5894" max="5894" width="11.125" style="288" customWidth="1"/>
    <col min="5895" max="5895" width="2.625" style="288" customWidth="1"/>
    <col min="5896" max="5896" width="11.125" style="288" customWidth="1"/>
    <col min="5897" max="5897" width="2.625" style="288" customWidth="1"/>
    <col min="5898" max="5898" width="11.125" style="288" customWidth="1"/>
    <col min="5899" max="5899" width="2.625" style="288" customWidth="1"/>
    <col min="5900" max="5900" width="19.25" style="288" customWidth="1"/>
    <col min="5901" max="5901" width="2.625" style="288" customWidth="1"/>
    <col min="5902" max="5902" width="11.125" style="288" customWidth="1"/>
    <col min="5903" max="5903" width="2.625" style="288" customWidth="1"/>
    <col min="5904" max="5904" width="11.125" style="288" customWidth="1"/>
    <col min="5905" max="5905" width="2.625" style="288" customWidth="1"/>
    <col min="5906" max="5906" width="11.625" style="288" customWidth="1"/>
    <col min="5907" max="5907" width="2.625" style="288" customWidth="1"/>
    <col min="5908" max="5908" width="13" style="288" customWidth="1"/>
    <col min="5909" max="5909" width="2.625" style="288" customWidth="1"/>
    <col min="5910" max="5910" width="13" style="288" customWidth="1"/>
    <col min="5911" max="6144" width="10.625" style="288"/>
    <col min="6145" max="6145" width="4.625" style="288" customWidth="1"/>
    <col min="6146" max="6146" width="25.75" style="288" customWidth="1"/>
    <col min="6147" max="6147" width="2.625" style="288" customWidth="1"/>
    <col min="6148" max="6148" width="11.125" style="288" customWidth="1"/>
    <col min="6149" max="6149" width="2.625" style="288" customWidth="1"/>
    <col min="6150" max="6150" width="11.125" style="288" customWidth="1"/>
    <col min="6151" max="6151" width="2.625" style="288" customWidth="1"/>
    <col min="6152" max="6152" width="11.125" style="288" customWidth="1"/>
    <col min="6153" max="6153" width="2.625" style="288" customWidth="1"/>
    <col min="6154" max="6154" width="11.125" style="288" customWidth="1"/>
    <col min="6155" max="6155" width="2.625" style="288" customWidth="1"/>
    <col min="6156" max="6156" width="19.25" style="288" customWidth="1"/>
    <col min="6157" max="6157" width="2.625" style="288" customWidth="1"/>
    <col min="6158" max="6158" width="11.125" style="288" customWidth="1"/>
    <col min="6159" max="6159" width="2.625" style="288" customWidth="1"/>
    <col min="6160" max="6160" width="11.125" style="288" customWidth="1"/>
    <col min="6161" max="6161" width="2.625" style="288" customWidth="1"/>
    <col min="6162" max="6162" width="11.625" style="288" customWidth="1"/>
    <col min="6163" max="6163" width="2.625" style="288" customWidth="1"/>
    <col min="6164" max="6164" width="13" style="288" customWidth="1"/>
    <col min="6165" max="6165" width="2.625" style="288" customWidth="1"/>
    <col min="6166" max="6166" width="13" style="288" customWidth="1"/>
    <col min="6167" max="6400" width="10.625" style="288"/>
    <col min="6401" max="6401" width="4.625" style="288" customWidth="1"/>
    <col min="6402" max="6402" width="25.75" style="288" customWidth="1"/>
    <col min="6403" max="6403" width="2.625" style="288" customWidth="1"/>
    <col min="6404" max="6404" width="11.125" style="288" customWidth="1"/>
    <col min="6405" max="6405" width="2.625" style="288" customWidth="1"/>
    <col min="6406" max="6406" width="11.125" style="288" customWidth="1"/>
    <col min="6407" max="6407" width="2.625" style="288" customWidth="1"/>
    <col min="6408" max="6408" width="11.125" style="288" customWidth="1"/>
    <col min="6409" max="6409" width="2.625" style="288" customWidth="1"/>
    <col min="6410" max="6410" width="11.125" style="288" customWidth="1"/>
    <col min="6411" max="6411" width="2.625" style="288" customWidth="1"/>
    <col min="6412" max="6412" width="19.25" style="288" customWidth="1"/>
    <col min="6413" max="6413" width="2.625" style="288" customWidth="1"/>
    <col min="6414" max="6414" width="11.125" style="288" customWidth="1"/>
    <col min="6415" max="6415" width="2.625" style="288" customWidth="1"/>
    <col min="6416" max="6416" width="11.125" style="288" customWidth="1"/>
    <col min="6417" max="6417" width="2.625" style="288" customWidth="1"/>
    <col min="6418" max="6418" width="11.625" style="288" customWidth="1"/>
    <col min="6419" max="6419" width="2.625" style="288" customWidth="1"/>
    <col min="6420" max="6420" width="13" style="288" customWidth="1"/>
    <col min="6421" max="6421" width="2.625" style="288" customWidth="1"/>
    <col min="6422" max="6422" width="13" style="288" customWidth="1"/>
    <col min="6423" max="6656" width="10.625" style="288"/>
    <col min="6657" max="6657" width="4.625" style="288" customWidth="1"/>
    <col min="6658" max="6658" width="25.75" style="288" customWidth="1"/>
    <col min="6659" max="6659" width="2.625" style="288" customWidth="1"/>
    <col min="6660" max="6660" width="11.125" style="288" customWidth="1"/>
    <col min="6661" max="6661" width="2.625" style="288" customWidth="1"/>
    <col min="6662" max="6662" width="11.125" style="288" customWidth="1"/>
    <col min="6663" max="6663" width="2.625" style="288" customWidth="1"/>
    <col min="6664" max="6664" width="11.125" style="288" customWidth="1"/>
    <col min="6665" max="6665" width="2.625" style="288" customWidth="1"/>
    <col min="6666" max="6666" width="11.125" style="288" customWidth="1"/>
    <col min="6667" max="6667" width="2.625" style="288" customWidth="1"/>
    <col min="6668" max="6668" width="19.25" style="288" customWidth="1"/>
    <col min="6669" max="6669" width="2.625" style="288" customWidth="1"/>
    <col min="6670" max="6670" width="11.125" style="288" customWidth="1"/>
    <col min="6671" max="6671" width="2.625" style="288" customWidth="1"/>
    <col min="6672" max="6672" width="11.125" style="288" customWidth="1"/>
    <col min="6673" max="6673" width="2.625" style="288" customWidth="1"/>
    <col min="6674" max="6674" width="11.625" style="288" customWidth="1"/>
    <col min="6675" max="6675" width="2.625" style="288" customWidth="1"/>
    <col min="6676" max="6676" width="13" style="288" customWidth="1"/>
    <col min="6677" max="6677" width="2.625" style="288" customWidth="1"/>
    <col min="6678" max="6678" width="13" style="288" customWidth="1"/>
    <col min="6679" max="6912" width="10.625" style="288"/>
    <col min="6913" max="6913" width="4.625" style="288" customWidth="1"/>
    <col min="6914" max="6914" width="25.75" style="288" customWidth="1"/>
    <col min="6915" max="6915" width="2.625" style="288" customWidth="1"/>
    <col min="6916" max="6916" width="11.125" style="288" customWidth="1"/>
    <col min="6917" max="6917" width="2.625" style="288" customWidth="1"/>
    <col min="6918" max="6918" width="11.125" style="288" customWidth="1"/>
    <col min="6919" max="6919" width="2.625" style="288" customWidth="1"/>
    <col min="6920" max="6920" width="11.125" style="288" customWidth="1"/>
    <col min="6921" max="6921" width="2.625" style="288" customWidth="1"/>
    <col min="6922" max="6922" width="11.125" style="288" customWidth="1"/>
    <col min="6923" max="6923" width="2.625" style="288" customWidth="1"/>
    <col min="6924" max="6924" width="19.25" style="288" customWidth="1"/>
    <col min="6925" max="6925" width="2.625" style="288" customWidth="1"/>
    <col min="6926" max="6926" width="11.125" style="288" customWidth="1"/>
    <col min="6927" max="6927" width="2.625" style="288" customWidth="1"/>
    <col min="6928" max="6928" width="11.125" style="288" customWidth="1"/>
    <col min="6929" max="6929" width="2.625" style="288" customWidth="1"/>
    <col min="6930" max="6930" width="11.625" style="288" customWidth="1"/>
    <col min="6931" max="6931" width="2.625" style="288" customWidth="1"/>
    <col min="6932" max="6932" width="13" style="288" customWidth="1"/>
    <col min="6933" max="6933" width="2.625" style="288" customWidth="1"/>
    <col min="6934" max="6934" width="13" style="288" customWidth="1"/>
    <col min="6935" max="7168" width="10.625" style="288"/>
    <col min="7169" max="7169" width="4.625" style="288" customWidth="1"/>
    <col min="7170" max="7170" width="25.75" style="288" customWidth="1"/>
    <col min="7171" max="7171" width="2.625" style="288" customWidth="1"/>
    <col min="7172" max="7172" width="11.125" style="288" customWidth="1"/>
    <col min="7173" max="7173" width="2.625" style="288" customWidth="1"/>
    <col min="7174" max="7174" width="11.125" style="288" customWidth="1"/>
    <col min="7175" max="7175" width="2.625" style="288" customWidth="1"/>
    <col min="7176" max="7176" width="11.125" style="288" customWidth="1"/>
    <col min="7177" max="7177" width="2.625" style="288" customWidth="1"/>
    <col min="7178" max="7178" width="11.125" style="288" customWidth="1"/>
    <col min="7179" max="7179" width="2.625" style="288" customWidth="1"/>
    <col min="7180" max="7180" width="19.25" style="288" customWidth="1"/>
    <col min="7181" max="7181" width="2.625" style="288" customWidth="1"/>
    <col min="7182" max="7182" width="11.125" style="288" customWidth="1"/>
    <col min="7183" max="7183" width="2.625" style="288" customWidth="1"/>
    <col min="7184" max="7184" width="11.125" style="288" customWidth="1"/>
    <col min="7185" max="7185" width="2.625" style="288" customWidth="1"/>
    <col min="7186" max="7186" width="11.625" style="288" customWidth="1"/>
    <col min="7187" max="7187" width="2.625" style="288" customWidth="1"/>
    <col min="7188" max="7188" width="13" style="288" customWidth="1"/>
    <col min="7189" max="7189" width="2.625" style="288" customWidth="1"/>
    <col min="7190" max="7190" width="13" style="288" customWidth="1"/>
    <col min="7191" max="7424" width="10.625" style="288"/>
    <col min="7425" max="7425" width="4.625" style="288" customWidth="1"/>
    <col min="7426" max="7426" width="25.75" style="288" customWidth="1"/>
    <col min="7427" max="7427" width="2.625" style="288" customWidth="1"/>
    <col min="7428" max="7428" width="11.125" style="288" customWidth="1"/>
    <col min="7429" max="7429" width="2.625" style="288" customWidth="1"/>
    <col min="7430" max="7430" width="11.125" style="288" customWidth="1"/>
    <col min="7431" max="7431" width="2.625" style="288" customWidth="1"/>
    <col min="7432" max="7432" width="11.125" style="288" customWidth="1"/>
    <col min="7433" max="7433" width="2.625" style="288" customWidth="1"/>
    <col min="7434" max="7434" width="11.125" style="288" customWidth="1"/>
    <col min="7435" max="7435" width="2.625" style="288" customWidth="1"/>
    <col min="7436" max="7436" width="19.25" style="288" customWidth="1"/>
    <col min="7437" max="7437" width="2.625" style="288" customWidth="1"/>
    <col min="7438" max="7438" width="11.125" style="288" customWidth="1"/>
    <col min="7439" max="7439" width="2.625" style="288" customWidth="1"/>
    <col min="7440" max="7440" width="11.125" style="288" customWidth="1"/>
    <col min="7441" max="7441" width="2.625" style="288" customWidth="1"/>
    <col min="7442" max="7442" width="11.625" style="288" customWidth="1"/>
    <col min="7443" max="7443" width="2.625" style="288" customWidth="1"/>
    <col min="7444" max="7444" width="13" style="288" customWidth="1"/>
    <col min="7445" max="7445" width="2.625" style="288" customWidth="1"/>
    <col min="7446" max="7446" width="13" style="288" customWidth="1"/>
    <col min="7447" max="7680" width="10.625" style="288"/>
    <col min="7681" max="7681" width="4.625" style="288" customWidth="1"/>
    <col min="7682" max="7682" width="25.75" style="288" customWidth="1"/>
    <col min="7683" max="7683" width="2.625" style="288" customWidth="1"/>
    <col min="7684" max="7684" width="11.125" style="288" customWidth="1"/>
    <col min="7685" max="7685" width="2.625" style="288" customWidth="1"/>
    <col min="7686" max="7686" width="11.125" style="288" customWidth="1"/>
    <col min="7687" max="7687" width="2.625" style="288" customWidth="1"/>
    <col min="7688" max="7688" width="11.125" style="288" customWidth="1"/>
    <col min="7689" max="7689" width="2.625" style="288" customWidth="1"/>
    <col min="7690" max="7690" width="11.125" style="288" customWidth="1"/>
    <col min="7691" max="7691" width="2.625" style="288" customWidth="1"/>
    <col min="7692" max="7692" width="19.25" style="288" customWidth="1"/>
    <col min="7693" max="7693" width="2.625" style="288" customWidth="1"/>
    <col min="7694" max="7694" width="11.125" style="288" customWidth="1"/>
    <col min="7695" max="7695" width="2.625" style="288" customWidth="1"/>
    <col min="7696" max="7696" width="11.125" style="288" customWidth="1"/>
    <col min="7697" max="7697" width="2.625" style="288" customWidth="1"/>
    <col min="7698" max="7698" width="11.625" style="288" customWidth="1"/>
    <col min="7699" max="7699" width="2.625" style="288" customWidth="1"/>
    <col min="7700" max="7700" width="13" style="288" customWidth="1"/>
    <col min="7701" max="7701" width="2.625" style="288" customWidth="1"/>
    <col min="7702" max="7702" width="13" style="288" customWidth="1"/>
    <col min="7703" max="7936" width="10.625" style="288"/>
    <col min="7937" max="7937" width="4.625" style="288" customWidth="1"/>
    <col min="7938" max="7938" width="25.75" style="288" customWidth="1"/>
    <col min="7939" max="7939" width="2.625" style="288" customWidth="1"/>
    <col min="7940" max="7940" width="11.125" style="288" customWidth="1"/>
    <col min="7941" max="7941" width="2.625" style="288" customWidth="1"/>
    <col min="7942" max="7942" width="11.125" style="288" customWidth="1"/>
    <col min="7943" max="7943" width="2.625" style="288" customWidth="1"/>
    <col min="7944" max="7944" width="11.125" style="288" customWidth="1"/>
    <col min="7945" max="7945" width="2.625" style="288" customWidth="1"/>
    <col min="7946" max="7946" width="11.125" style="288" customWidth="1"/>
    <col min="7947" max="7947" width="2.625" style="288" customWidth="1"/>
    <col min="7948" max="7948" width="19.25" style="288" customWidth="1"/>
    <col min="7949" max="7949" width="2.625" style="288" customWidth="1"/>
    <col min="7950" max="7950" width="11.125" style="288" customWidth="1"/>
    <col min="7951" max="7951" width="2.625" style="288" customWidth="1"/>
    <col min="7952" max="7952" width="11.125" style="288" customWidth="1"/>
    <col min="7953" max="7953" width="2.625" style="288" customWidth="1"/>
    <col min="7954" max="7954" width="11.625" style="288" customWidth="1"/>
    <col min="7955" max="7955" width="2.625" style="288" customWidth="1"/>
    <col min="7956" max="7956" width="13" style="288" customWidth="1"/>
    <col min="7957" max="7957" width="2.625" style="288" customWidth="1"/>
    <col min="7958" max="7958" width="13" style="288" customWidth="1"/>
    <col min="7959" max="8192" width="10.625" style="288"/>
    <col min="8193" max="8193" width="4.625" style="288" customWidth="1"/>
    <col min="8194" max="8194" width="25.75" style="288" customWidth="1"/>
    <col min="8195" max="8195" width="2.625" style="288" customWidth="1"/>
    <col min="8196" max="8196" width="11.125" style="288" customWidth="1"/>
    <col min="8197" max="8197" width="2.625" style="288" customWidth="1"/>
    <col min="8198" max="8198" width="11.125" style="288" customWidth="1"/>
    <col min="8199" max="8199" width="2.625" style="288" customWidth="1"/>
    <col min="8200" max="8200" width="11.125" style="288" customWidth="1"/>
    <col min="8201" max="8201" width="2.625" style="288" customWidth="1"/>
    <col min="8202" max="8202" width="11.125" style="288" customWidth="1"/>
    <col min="8203" max="8203" width="2.625" style="288" customWidth="1"/>
    <col min="8204" max="8204" width="19.25" style="288" customWidth="1"/>
    <col min="8205" max="8205" width="2.625" style="288" customWidth="1"/>
    <col min="8206" max="8206" width="11.125" style="288" customWidth="1"/>
    <col min="8207" max="8207" width="2.625" style="288" customWidth="1"/>
    <col min="8208" max="8208" width="11.125" style="288" customWidth="1"/>
    <col min="8209" max="8209" width="2.625" style="288" customWidth="1"/>
    <col min="8210" max="8210" width="11.625" style="288" customWidth="1"/>
    <col min="8211" max="8211" width="2.625" style="288" customWidth="1"/>
    <col min="8212" max="8212" width="13" style="288" customWidth="1"/>
    <col min="8213" max="8213" width="2.625" style="288" customWidth="1"/>
    <col min="8214" max="8214" width="13" style="288" customWidth="1"/>
    <col min="8215" max="8448" width="10.625" style="288"/>
    <col min="8449" max="8449" width="4.625" style="288" customWidth="1"/>
    <col min="8450" max="8450" width="25.75" style="288" customWidth="1"/>
    <col min="8451" max="8451" width="2.625" style="288" customWidth="1"/>
    <col min="8452" max="8452" width="11.125" style="288" customWidth="1"/>
    <col min="8453" max="8453" width="2.625" style="288" customWidth="1"/>
    <col min="8454" max="8454" width="11.125" style="288" customWidth="1"/>
    <col min="8455" max="8455" width="2.625" style="288" customWidth="1"/>
    <col min="8456" max="8456" width="11.125" style="288" customWidth="1"/>
    <col min="8457" max="8457" width="2.625" style="288" customWidth="1"/>
    <col min="8458" max="8458" width="11.125" style="288" customWidth="1"/>
    <col min="8459" max="8459" width="2.625" style="288" customWidth="1"/>
    <col min="8460" max="8460" width="19.25" style="288" customWidth="1"/>
    <col min="8461" max="8461" width="2.625" style="288" customWidth="1"/>
    <col min="8462" max="8462" width="11.125" style="288" customWidth="1"/>
    <col min="8463" max="8463" width="2.625" style="288" customWidth="1"/>
    <col min="8464" max="8464" width="11.125" style="288" customWidth="1"/>
    <col min="8465" max="8465" width="2.625" style="288" customWidth="1"/>
    <col min="8466" max="8466" width="11.625" style="288" customWidth="1"/>
    <col min="8467" max="8467" width="2.625" style="288" customWidth="1"/>
    <col min="8468" max="8468" width="13" style="288" customWidth="1"/>
    <col min="8469" max="8469" width="2.625" style="288" customWidth="1"/>
    <col min="8470" max="8470" width="13" style="288" customWidth="1"/>
    <col min="8471" max="8704" width="10.625" style="288"/>
    <col min="8705" max="8705" width="4.625" style="288" customWidth="1"/>
    <col min="8706" max="8706" width="25.75" style="288" customWidth="1"/>
    <col min="8707" max="8707" width="2.625" style="288" customWidth="1"/>
    <col min="8708" max="8708" width="11.125" style="288" customWidth="1"/>
    <col min="8709" max="8709" width="2.625" style="288" customWidth="1"/>
    <col min="8710" max="8710" width="11.125" style="288" customWidth="1"/>
    <col min="8711" max="8711" width="2.625" style="288" customWidth="1"/>
    <col min="8712" max="8712" width="11.125" style="288" customWidth="1"/>
    <col min="8713" max="8713" width="2.625" style="288" customWidth="1"/>
    <col min="8714" max="8714" width="11.125" style="288" customWidth="1"/>
    <col min="8715" max="8715" width="2.625" style="288" customWidth="1"/>
    <col min="8716" max="8716" width="19.25" style="288" customWidth="1"/>
    <col min="8717" max="8717" width="2.625" style="288" customWidth="1"/>
    <col min="8718" max="8718" width="11.125" style="288" customWidth="1"/>
    <col min="8719" max="8719" width="2.625" style="288" customWidth="1"/>
    <col min="8720" max="8720" width="11.125" style="288" customWidth="1"/>
    <col min="8721" max="8721" width="2.625" style="288" customWidth="1"/>
    <col min="8722" max="8722" width="11.625" style="288" customWidth="1"/>
    <col min="8723" max="8723" width="2.625" style="288" customWidth="1"/>
    <col min="8724" max="8724" width="13" style="288" customWidth="1"/>
    <col min="8725" max="8725" width="2.625" style="288" customWidth="1"/>
    <col min="8726" max="8726" width="13" style="288" customWidth="1"/>
    <col min="8727" max="8960" width="10.625" style="288"/>
    <col min="8961" max="8961" width="4.625" style="288" customWidth="1"/>
    <col min="8962" max="8962" width="25.75" style="288" customWidth="1"/>
    <col min="8963" max="8963" width="2.625" style="288" customWidth="1"/>
    <col min="8964" max="8964" width="11.125" style="288" customWidth="1"/>
    <col min="8965" max="8965" width="2.625" style="288" customWidth="1"/>
    <col min="8966" max="8966" width="11.125" style="288" customWidth="1"/>
    <col min="8967" max="8967" width="2.625" style="288" customWidth="1"/>
    <col min="8968" max="8968" width="11.125" style="288" customWidth="1"/>
    <col min="8969" max="8969" width="2.625" style="288" customWidth="1"/>
    <col min="8970" max="8970" width="11.125" style="288" customWidth="1"/>
    <col min="8971" max="8971" width="2.625" style="288" customWidth="1"/>
    <col min="8972" max="8972" width="19.25" style="288" customWidth="1"/>
    <col min="8973" max="8973" width="2.625" style="288" customWidth="1"/>
    <col min="8974" max="8974" width="11.125" style="288" customWidth="1"/>
    <col min="8975" max="8975" width="2.625" style="288" customWidth="1"/>
    <col min="8976" max="8976" width="11.125" style="288" customWidth="1"/>
    <col min="8977" max="8977" width="2.625" style="288" customWidth="1"/>
    <col min="8978" max="8978" width="11.625" style="288" customWidth="1"/>
    <col min="8979" max="8979" width="2.625" style="288" customWidth="1"/>
    <col min="8980" max="8980" width="13" style="288" customWidth="1"/>
    <col min="8981" max="8981" width="2.625" style="288" customWidth="1"/>
    <col min="8982" max="8982" width="13" style="288" customWidth="1"/>
    <col min="8983" max="9216" width="10.625" style="288"/>
    <col min="9217" max="9217" width="4.625" style="288" customWidth="1"/>
    <col min="9218" max="9218" width="25.75" style="288" customWidth="1"/>
    <col min="9219" max="9219" width="2.625" style="288" customWidth="1"/>
    <col min="9220" max="9220" width="11.125" style="288" customWidth="1"/>
    <col min="9221" max="9221" width="2.625" style="288" customWidth="1"/>
    <col min="9222" max="9222" width="11.125" style="288" customWidth="1"/>
    <col min="9223" max="9223" width="2.625" style="288" customWidth="1"/>
    <col min="9224" max="9224" width="11.125" style="288" customWidth="1"/>
    <col min="9225" max="9225" width="2.625" style="288" customWidth="1"/>
    <col min="9226" max="9226" width="11.125" style="288" customWidth="1"/>
    <col min="9227" max="9227" width="2.625" style="288" customWidth="1"/>
    <col min="9228" max="9228" width="19.25" style="288" customWidth="1"/>
    <col min="9229" max="9229" width="2.625" style="288" customWidth="1"/>
    <col min="9230" max="9230" width="11.125" style="288" customWidth="1"/>
    <col min="9231" max="9231" width="2.625" style="288" customWidth="1"/>
    <col min="9232" max="9232" width="11.125" style="288" customWidth="1"/>
    <col min="9233" max="9233" width="2.625" style="288" customWidth="1"/>
    <col min="9234" max="9234" width="11.625" style="288" customWidth="1"/>
    <col min="9235" max="9235" width="2.625" style="288" customWidth="1"/>
    <col min="9236" max="9236" width="13" style="288" customWidth="1"/>
    <col min="9237" max="9237" width="2.625" style="288" customWidth="1"/>
    <col min="9238" max="9238" width="13" style="288" customWidth="1"/>
    <col min="9239" max="9472" width="10.625" style="288"/>
    <col min="9473" max="9473" width="4.625" style="288" customWidth="1"/>
    <col min="9474" max="9474" width="25.75" style="288" customWidth="1"/>
    <col min="9475" max="9475" width="2.625" style="288" customWidth="1"/>
    <col min="9476" max="9476" width="11.125" style="288" customWidth="1"/>
    <col min="9477" max="9477" width="2.625" style="288" customWidth="1"/>
    <col min="9478" max="9478" width="11.125" style="288" customWidth="1"/>
    <col min="9479" max="9479" width="2.625" style="288" customWidth="1"/>
    <col min="9480" max="9480" width="11.125" style="288" customWidth="1"/>
    <col min="9481" max="9481" width="2.625" style="288" customWidth="1"/>
    <col min="9482" max="9482" width="11.125" style="288" customWidth="1"/>
    <col min="9483" max="9483" width="2.625" style="288" customWidth="1"/>
    <col min="9484" max="9484" width="19.25" style="288" customWidth="1"/>
    <col min="9485" max="9485" width="2.625" style="288" customWidth="1"/>
    <col min="9486" max="9486" width="11.125" style="288" customWidth="1"/>
    <col min="9487" max="9487" width="2.625" style="288" customWidth="1"/>
    <col min="9488" max="9488" width="11.125" style="288" customWidth="1"/>
    <col min="9489" max="9489" width="2.625" style="288" customWidth="1"/>
    <col min="9490" max="9490" width="11.625" style="288" customWidth="1"/>
    <col min="9491" max="9491" width="2.625" style="288" customWidth="1"/>
    <col min="9492" max="9492" width="13" style="288" customWidth="1"/>
    <col min="9493" max="9493" width="2.625" style="288" customWidth="1"/>
    <col min="9494" max="9494" width="13" style="288" customWidth="1"/>
    <col min="9495" max="9728" width="10.625" style="288"/>
    <col min="9729" max="9729" width="4.625" style="288" customWidth="1"/>
    <col min="9730" max="9730" width="25.75" style="288" customWidth="1"/>
    <col min="9731" max="9731" width="2.625" style="288" customWidth="1"/>
    <col min="9732" max="9732" width="11.125" style="288" customWidth="1"/>
    <col min="9733" max="9733" width="2.625" style="288" customWidth="1"/>
    <col min="9734" max="9734" width="11.125" style="288" customWidth="1"/>
    <col min="9735" max="9735" width="2.625" style="288" customWidth="1"/>
    <col min="9736" max="9736" width="11.125" style="288" customWidth="1"/>
    <col min="9737" max="9737" width="2.625" style="288" customWidth="1"/>
    <col min="9738" max="9738" width="11.125" style="288" customWidth="1"/>
    <col min="9739" max="9739" width="2.625" style="288" customWidth="1"/>
    <col min="9740" max="9740" width="19.25" style="288" customWidth="1"/>
    <col min="9741" max="9741" width="2.625" style="288" customWidth="1"/>
    <col min="9742" max="9742" width="11.125" style="288" customWidth="1"/>
    <col min="9743" max="9743" width="2.625" style="288" customWidth="1"/>
    <col min="9744" max="9744" width="11.125" style="288" customWidth="1"/>
    <col min="9745" max="9745" width="2.625" style="288" customWidth="1"/>
    <col min="9746" max="9746" width="11.625" style="288" customWidth="1"/>
    <col min="9747" max="9747" width="2.625" style="288" customWidth="1"/>
    <col min="9748" max="9748" width="13" style="288" customWidth="1"/>
    <col min="9749" max="9749" width="2.625" style="288" customWidth="1"/>
    <col min="9750" max="9750" width="13" style="288" customWidth="1"/>
    <col min="9751" max="9984" width="10.625" style="288"/>
    <col min="9985" max="9985" width="4.625" style="288" customWidth="1"/>
    <col min="9986" max="9986" width="25.75" style="288" customWidth="1"/>
    <col min="9987" max="9987" width="2.625" style="288" customWidth="1"/>
    <col min="9988" max="9988" width="11.125" style="288" customWidth="1"/>
    <col min="9989" max="9989" width="2.625" style="288" customWidth="1"/>
    <col min="9990" max="9990" width="11.125" style="288" customWidth="1"/>
    <col min="9991" max="9991" width="2.625" style="288" customWidth="1"/>
    <col min="9992" max="9992" width="11.125" style="288" customWidth="1"/>
    <col min="9993" max="9993" width="2.625" style="288" customWidth="1"/>
    <col min="9994" max="9994" width="11.125" style="288" customWidth="1"/>
    <col min="9995" max="9995" width="2.625" style="288" customWidth="1"/>
    <col min="9996" max="9996" width="19.25" style="288" customWidth="1"/>
    <col min="9997" max="9997" width="2.625" style="288" customWidth="1"/>
    <col min="9998" max="9998" width="11.125" style="288" customWidth="1"/>
    <col min="9999" max="9999" width="2.625" style="288" customWidth="1"/>
    <col min="10000" max="10000" width="11.125" style="288" customWidth="1"/>
    <col min="10001" max="10001" width="2.625" style="288" customWidth="1"/>
    <col min="10002" max="10002" width="11.625" style="288" customWidth="1"/>
    <col min="10003" max="10003" width="2.625" style="288" customWidth="1"/>
    <col min="10004" max="10004" width="13" style="288" customWidth="1"/>
    <col min="10005" max="10005" width="2.625" style="288" customWidth="1"/>
    <col min="10006" max="10006" width="13" style="288" customWidth="1"/>
    <col min="10007" max="10240" width="10.625" style="288"/>
    <col min="10241" max="10241" width="4.625" style="288" customWidth="1"/>
    <col min="10242" max="10242" width="25.75" style="288" customWidth="1"/>
    <col min="10243" max="10243" width="2.625" style="288" customWidth="1"/>
    <col min="10244" max="10244" width="11.125" style="288" customWidth="1"/>
    <col min="10245" max="10245" width="2.625" style="288" customWidth="1"/>
    <col min="10246" max="10246" width="11.125" style="288" customWidth="1"/>
    <col min="10247" max="10247" width="2.625" style="288" customWidth="1"/>
    <col min="10248" max="10248" width="11.125" style="288" customWidth="1"/>
    <col min="10249" max="10249" width="2.625" style="288" customWidth="1"/>
    <col min="10250" max="10250" width="11.125" style="288" customWidth="1"/>
    <col min="10251" max="10251" width="2.625" style="288" customWidth="1"/>
    <col min="10252" max="10252" width="19.25" style="288" customWidth="1"/>
    <col min="10253" max="10253" width="2.625" style="288" customWidth="1"/>
    <col min="10254" max="10254" width="11.125" style="288" customWidth="1"/>
    <col min="10255" max="10255" width="2.625" style="288" customWidth="1"/>
    <col min="10256" max="10256" width="11.125" style="288" customWidth="1"/>
    <col min="10257" max="10257" width="2.625" style="288" customWidth="1"/>
    <col min="10258" max="10258" width="11.625" style="288" customWidth="1"/>
    <col min="10259" max="10259" width="2.625" style="288" customWidth="1"/>
    <col min="10260" max="10260" width="13" style="288" customWidth="1"/>
    <col min="10261" max="10261" width="2.625" style="288" customWidth="1"/>
    <col min="10262" max="10262" width="13" style="288" customWidth="1"/>
    <col min="10263" max="10496" width="10.625" style="288"/>
    <col min="10497" max="10497" width="4.625" style="288" customWidth="1"/>
    <col min="10498" max="10498" width="25.75" style="288" customWidth="1"/>
    <col min="10499" max="10499" width="2.625" style="288" customWidth="1"/>
    <col min="10500" max="10500" width="11.125" style="288" customWidth="1"/>
    <col min="10501" max="10501" width="2.625" style="288" customWidth="1"/>
    <col min="10502" max="10502" width="11.125" style="288" customWidth="1"/>
    <col min="10503" max="10503" width="2.625" style="288" customWidth="1"/>
    <col min="10504" max="10504" width="11.125" style="288" customWidth="1"/>
    <col min="10505" max="10505" width="2.625" style="288" customWidth="1"/>
    <col min="10506" max="10506" width="11.125" style="288" customWidth="1"/>
    <col min="10507" max="10507" width="2.625" style="288" customWidth="1"/>
    <col min="10508" max="10508" width="19.25" style="288" customWidth="1"/>
    <col min="10509" max="10509" width="2.625" style="288" customWidth="1"/>
    <col min="10510" max="10510" width="11.125" style="288" customWidth="1"/>
    <col min="10511" max="10511" width="2.625" style="288" customWidth="1"/>
    <col min="10512" max="10512" width="11.125" style="288" customWidth="1"/>
    <col min="10513" max="10513" width="2.625" style="288" customWidth="1"/>
    <col min="10514" max="10514" width="11.625" style="288" customWidth="1"/>
    <col min="10515" max="10515" width="2.625" style="288" customWidth="1"/>
    <col min="10516" max="10516" width="13" style="288" customWidth="1"/>
    <col min="10517" max="10517" width="2.625" style="288" customWidth="1"/>
    <col min="10518" max="10518" width="13" style="288" customWidth="1"/>
    <col min="10519" max="10752" width="10.625" style="288"/>
    <col min="10753" max="10753" width="4.625" style="288" customWidth="1"/>
    <col min="10754" max="10754" width="25.75" style="288" customWidth="1"/>
    <col min="10755" max="10755" width="2.625" style="288" customWidth="1"/>
    <col min="10756" max="10756" width="11.125" style="288" customWidth="1"/>
    <col min="10757" max="10757" width="2.625" style="288" customWidth="1"/>
    <col min="10758" max="10758" width="11.125" style="288" customWidth="1"/>
    <col min="10759" max="10759" width="2.625" style="288" customWidth="1"/>
    <col min="10760" max="10760" width="11.125" style="288" customWidth="1"/>
    <col min="10761" max="10761" width="2.625" style="288" customWidth="1"/>
    <col min="10762" max="10762" width="11.125" style="288" customWidth="1"/>
    <col min="10763" max="10763" width="2.625" style="288" customWidth="1"/>
    <col min="10764" max="10764" width="19.25" style="288" customWidth="1"/>
    <col min="10765" max="10765" width="2.625" style="288" customWidth="1"/>
    <col min="10766" max="10766" width="11.125" style="288" customWidth="1"/>
    <col min="10767" max="10767" width="2.625" style="288" customWidth="1"/>
    <col min="10768" max="10768" width="11.125" style="288" customWidth="1"/>
    <col min="10769" max="10769" width="2.625" style="288" customWidth="1"/>
    <col min="10770" max="10770" width="11.625" style="288" customWidth="1"/>
    <col min="10771" max="10771" width="2.625" style="288" customWidth="1"/>
    <col min="10772" max="10772" width="13" style="288" customWidth="1"/>
    <col min="10773" max="10773" width="2.625" style="288" customWidth="1"/>
    <col min="10774" max="10774" width="13" style="288" customWidth="1"/>
    <col min="10775" max="11008" width="10.625" style="288"/>
    <col min="11009" max="11009" width="4.625" style="288" customWidth="1"/>
    <col min="11010" max="11010" width="25.75" style="288" customWidth="1"/>
    <col min="11011" max="11011" width="2.625" style="288" customWidth="1"/>
    <col min="11012" max="11012" width="11.125" style="288" customWidth="1"/>
    <col min="11013" max="11013" width="2.625" style="288" customWidth="1"/>
    <col min="11014" max="11014" width="11.125" style="288" customWidth="1"/>
    <col min="11015" max="11015" width="2.625" style="288" customWidth="1"/>
    <col min="11016" max="11016" width="11.125" style="288" customWidth="1"/>
    <col min="11017" max="11017" width="2.625" style="288" customWidth="1"/>
    <col min="11018" max="11018" width="11.125" style="288" customWidth="1"/>
    <col min="11019" max="11019" width="2.625" style="288" customWidth="1"/>
    <col min="11020" max="11020" width="19.25" style="288" customWidth="1"/>
    <col min="11021" max="11021" width="2.625" style="288" customWidth="1"/>
    <col min="11022" max="11022" width="11.125" style="288" customWidth="1"/>
    <col min="11023" max="11023" width="2.625" style="288" customWidth="1"/>
    <col min="11024" max="11024" width="11.125" style="288" customWidth="1"/>
    <col min="11025" max="11025" width="2.625" style="288" customWidth="1"/>
    <col min="11026" max="11026" width="11.625" style="288" customWidth="1"/>
    <col min="11027" max="11027" width="2.625" style="288" customWidth="1"/>
    <col min="11028" max="11028" width="13" style="288" customWidth="1"/>
    <col min="11029" max="11029" width="2.625" style="288" customWidth="1"/>
    <col min="11030" max="11030" width="13" style="288" customWidth="1"/>
    <col min="11031" max="11264" width="10.625" style="288"/>
    <col min="11265" max="11265" width="4.625" style="288" customWidth="1"/>
    <col min="11266" max="11266" width="25.75" style="288" customWidth="1"/>
    <col min="11267" max="11267" width="2.625" style="288" customWidth="1"/>
    <col min="11268" max="11268" width="11.125" style="288" customWidth="1"/>
    <col min="11269" max="11269" width="2.625" style="288" customWidth="1"/>
    <col min="11270" max="11270" width="11.125" style="288" customWidth="1"/>
    <col min="11271" max="11271" width="2.625" style="288" customWidth="1"/>
    <col min="11272" max="11272" width="11.125" style="288" customWidth="1"/>
    <col min="11273" max="11273" width="2.625" style="288" customWidth="1"/>
    <col min="11274" max="11274" width="11.125" style="288" customWidth="1"/>
    <col min="11275" max="11275" width="2.625" style="288" customWidth="1"/>
    <col min="11276" max="11276" width="19.25" style="288" customWidth="1"/>
    <col min="11277" max="11277" width="2.625" style="288" customWidth="1"/>
    <col min="11278" max="11278" width="11.125" style="288" customWidth="1"/>
    <col min="11279" max="11279" width="2.625" style="288" customWidth="1"/>
    <col min="11280" max="11280" width="11.125" style="288" customWidth="1"/>
    <col min="11281" max="11281" width="2.625" style="288" customWidth="1"/>
    <col min="11282" max="11282" width="11.625" style="288" customWidth="1"/>
    <col min="11283" max="11283" width="2.625" style="288" customWidth="1"/>
    <col min="11284" max="11284" width="13" style="288" customWidth="1"/>
    <col min="11285" max="11285" width="2.625" style="288" customWidth="1"/>
    <col min="11286" max="11286" width="13" style="288" customWidth="1"/>
    <col min="11287" max="11520" width="10.625" style="288"/>
    <col min="11521" max="11521" width="4.625" style="288" customWidth="1"/>
    <col min="11522" max="11522" width="25.75" style="288" customWidth="1"/>
    <col min="11523" max="11523" width="2.625" style="288" customWidth="1"/>
    <col min="11524" max="11524" width="11.125" style="288" customWidth="1"/>
    <col min="11525" max="11525" width="2.625" style="288" customWidth="1"/>
    <col min="11526" max="11526" width="11.125" style="288" customWidth="1"/>
    <col min="11527" max="11527" width="2.625" style="288" customWidth="1"/>
    <col min="11528" max="11528" width="11.125" style="288" customWidth="1"/>
    <col min="11529" max="11529" width="2.625" style="288" customWidth="1"/>
    <col min="11530" max="11530" width="11.125" style="288" customWidth="1"/>
    <col min="11531" max="11531" width="2.625" style="288" customWidth="1"/>
    <col min="11532" max="11532" width="19.25" style="288" customWidth="1"/>
    <col min="11533" max="11533" width="2.625" style="288" customWidth="1"/>
    <col min="11534" max="11534" width="11.125" style="288" customWidth="1"/>
    <col min="11535" max="11535" width="2.625" style="288" customWidth="1"/>
    <col min="11536" max="11536" width="11.125" style="288" customWidth="1"/>
    <col min="11537" max="11537" width="2.625" style="288" customWidth="1"/>
    <col min="11538" max="11538" width="11.625" style="288" customWidth="1"/>
    <col min="11539" max="11539" width="2.625" style="288" customWidth="1"/>
    <col min="11540" max="11540" width="13" style="288" customWidth="1"/>
    <col min="11541" max="11541" width="2.625" style="288" customWidth="1"/>
    <col min="11542" max="11542" width="13" style="288" customWidth="1"/>
    <col min="11543" max="11776" width="10.625" style="288"/>
    <col min="11777" max="11777" width="4.625" style="288" customWidth="1"/>
    <col min="11778" max="11778" width="25.75" style="288" customWidth="1"/>
    <col min="11779" max="11779" width="2.625" style="288" customWidth="1"/>
    <col min="11780" max="11780" width="11.125" style="288" customWidth="1"/>
    <col min="11781" max="11781" width="2.625" style="288" customWidth="1"/>
    <col min="11782" max="11782" width="11.125" style="288" customWidth="1"/>
    <col min="11783" max="11783" width="2.625" style="288" customWidth="1"/>
    <col min="11784" max="11784" width="11.125" style="288" customWidth="1"/>
    <col min="11785" max="11785" width="2.625" style="288" customWidth="1"/>
    <col min="11786" max="11786" width="11.125" style="288" customWidth="1"/>
    <col min="11787" max="11787" width="2.625" style="288" customWidth="1"/>
    <col min="11788" max="11788" width="19.25" style="288" customWidth="1"/>
    <col min="11789" max="11789" width="2.625" style="288" customWidth="1"/>
    <col min="11790" max="11790" width="11.125" style="288" customWidth="1"/>
    <col min="11791" max="11791" width="2.625" style="288" customWidth="1"/>
    <col min="11792" max="11792" width="11.125" style="288" customWidth="1"/>
    <col min="11793" max="11793" width="2.625" style="288" customWidth="1"/>
    <col min="11794" max="11794" width="11.625" style="288" customWidth="1"/>
    <col min="11795" max="11795" width="2.625" style="288" customWidth="1"/>
    <col min="11796" max="11796" width="13" style="288" customWidth="1"/>
    <col min="11797" max="11797" width="2.625" style="288" customWidth="1"/>
    <col min="11798" max="11798" width="13" style="288" customWidth="1"/>
    <col min="11799" max="12032" width="10.625" style="288"/>
    <col min="12033" max="12033" width="4.625" style="288" customWidth="1"/>
    <col min="12034" max="12034" width="25.75" style="288" customWidth="1"/>
    <col min="12035" max="12035" width="2.625" style="288" customWidth="1"/>
    <col min="12036" max="12036" width="11.125" style="288" customWidth="1"/>
    <col min="12037" max="12037" width="2.625" style="288" customWidth="1"/>
    <col min="12038" max="12038" width="11.125" style="288" customWidth="1"/>
    <col min="12039" max="12039" width="2.625" style="288" customWidth="1"/>
    <col min="12040" max="12040" width="11.125" style="288" customWidth="1"/>
    <col min="12041" max="12041" width="2.625" style="288" customWidth="1"/>
    <col min="12042" max="12042" width="11.125" style="288" customWidth="1"/>
    <col min="12043" max="12043" width="2.625" style="288" customWidth="1"/>
    <col min="12044" max="12044" width="19.25" style="288" customWidth="1"/>
    <col min="12045" max="12045" width="2.625" style="288" customWidth="1"/>
    <col min="12046" max="12046" width="11.125" style="288" customWidth="1"/>
    <col min="12047" max="12047" width="2.625" style="288" customWidth="1"/>
    <col min="12048" max="12048" width="11.125" style="288" customWidth="1"/>
    <col min="12049" max="12049" width="2.625" style="288" customWidth="1"/>
    <col min="12050" max="12050" width="11.625" style="288" customWidth="1"/>
    <col min="12051" max="12051" width="2.625" style="288" customWidth="1"/>
    <col min="12052" max="12052" width="13" style="288" customWidth="1"/>
    <col min="12053" max="12053" width="2.625" style="288" customWidth="1"/>
    <col min="12054" max="12054" width="13" style="288" customWidth="1"/>
    <col min="12055" max="12288" width="10.625" style="288"/>
    <col min="12289" max="12289" width="4.625" style="288" customWidth="1"/>
    <col min="12290" max="12290" width="25.75" style="288" customWidth="1"/>
    <col min="12291" max="12291" width="2.625" style="288" customWidth="1"/>
    <col min="12292" max="12292" width="11.125" style="288" customWidth="1"/>
    <col min="12293" max="12293" width="2.625" style="288" customWidth="1"/>
    <col min="12294" max="12294" width="11.125" style="288" customWidth="1"/>
    <col min="12295" max="12295" width="2.625" style="288" customWidth="1"/>
    <col min="12296" max="12296" width="11.125" style="288" customWidth="1"/>
    <col min="12297" max="12297" width="2.625" style="288" customWidth="1"/>
    <col min="12298" max="12298" width="11.125" style="288" customWidth="1"/>
    <col min="12299" max="12299" width="2.625" style="288" customWidth="1"/>
    <col min="12300" max="12300" width="19.25" style="288" customWidth="1"/>
    <col min="12301" max="12301" width="2.625" style="288" customWidth="1"/>
    <col min="12302" max="12302" width="11.125" style="288" customWidth="1"/>
    <col min="12303" max="12303" width="2.625" style="288" customWidth="1"/>
    <col min="12304" max="12304" width="11.125" style="288" customWidth="1"/>
    <col min="12305" max="12305" width="2.625" style="288" customWidth="1"/>
    <col min="12306" max="12306" width="11.625" style="288" customWidth="1"/>
    <col min="12307" max="12307" width="2.625" style="288" customWidth="1"/>
    <col min="12308" max="12308" width="13" style="288" customWidth="1"/>
    <col min="12309" max="12309" width="2.625" style="288" customWidth="1"/>
    <col min="12310" max="12310" width="13" style="288" customWidth="1"/>
    <col min="12311" max="12544" width="10.625" style="288"/>
    <col min="12545" max="12545" width="4.625" style="288" customWidth="1"/>
    <col min="12546" max="12546" width="25.75" style="288" customWidth="1"/>
    <col min="12547" max="12547" width="2.625" style="288" customWidth="1"/>
    <col min="12548" max="12548" width="11.125" style="288" customWidth="1"/>
    <col min="12549" max="12549" width="2.625" style="288" customWidth="1"/>
    <col min="12550" max="12550" width="11.125" style="288" customWidth="1"/>
    <col min="12551" max="12551" width="2.625" style="288" customWidth="1"/>
    <col min="12552" max="12552" width="11.125" style="288" customWidth="1"/>
    <col min="12553" max="12553" width="2.625" style="288" customWidth="1"/>
    <col min="12554" max="12554" width="11.125" style="288" customWidth="1"/>
    <col min="12555" max="12555" width="2.625" style="288" customWidth="1"/>
    <col min="12556" max="12556" width="19.25" style="288" customWidth="1"/>
    <col min="12557" max="12557" width="2.625" style="288" customWidth="1"/>
    <col min="12558" max="12558" width="11.125" style="288" customWidth="1"/>
    <col min="12559" max="12559" width="2.625" style="288" customWidth="1"/>
    <col min="12560" max="12560" width="11.125" style="288" customWidth="1"/>
    <col min="12561" max="12561" width="2.625" style="288" customWidth="1"/>
    <col min="12562" max="12562" width="11.625" style="288" customWidth="1"/>
    <col min="12563" max="12563" width="2.625" style="288" customWidth="1"/>
    <col min="12564" max="12564" width="13" style="288" customWidth="1"/>
    <col min="12565" max="12565" width="2.625" style="288" customWidth="1"/>
    <col min="12566" max="12566" width="13" style="288" customWidth="1"/>
    <col min="12567" max="12800" width="10.625" style="288"/>
    <col min="12801" max="12801" width="4.625" style="288" customWidth="1"/>
    <col min="12802" max="12802" width="25.75" style="288" customWidth="1"/>
    <col min="12803" max="12803" width="2.625" style="288" customWidth="1"/>
    <col min="12804" max="12804" width="11.125" style="288" customWidth="1"/>
    <col min="12805" max="12805" width="2.625" style="288" customWidth="1"/>
    <col min="12806" max="12806" width="11.125" style="288" customWidth="1"/>
    <col min="12807" max="12807" width="2.625" style="288" customWidth="1"/>
    <col min="12808" max="12808" width="11.125" style="288" customWidth="1"/>
    <col min="12809" max="12809" width="2.625" style="288" customWidth="1"/>
    <col min="12810" max="12810" width="11.125" style="288" customWidth="1"/>
    <col min="12811" max="12811" width="2.625" style="288" customWidth="1"/>
    <col min="12812" max="12812" width="19.25" style="288" customWidth="1"/>
    <col min="12813" max="12813" width="2.625" style="288" customWidth="1"/>
    <col min="12814" max="12814" width="11.125" style="288" customWidth="1"/>
    <col min="12815" max="12815" width="2.625" style="288" customWidth="1"/>
    <col min="12816" max="12816" width="11.125" style="288" customWidth="1"/>
    <col min="12817" max="12817" width="2.625" style="288" customWidth="1"/>
    <col min="12818" max="12818" width="11.625" style="288" customWidth="1"/>
    <col min="12819" max="12819" width="2.625" style="288" customWidth="1"/>
    <col min="12820" max="12820" width="13" style="288" customWidth="1"/>
    <col min="12821" max="12821" width="2.625" style="288" customWidth="1"/>
    <col min="12822" max="12822" width="13" style="288" customWidth="1"/>
    <col min="12823" max="13056" width="10.625" style="288"/>
    <col min="13057" max="13057" width="4.625" style="288" customWidth="1"/>
    <col min="13058" max="13058" width="25.75" style="288" customWidth="1"/>
    <col min="13059" max="13059" width="2.625" style="288" customWidth="1"/>
    <col min="13060" max="13060" width="11.125" style="288" customWidth="1"/>
    <col min="13061" max="13061" width="2.625" style="288" customWidth="1"/>
    <col min="13062" max="13062" width="11.125" style="288" customWidth="1"/>
    <col min="13063" max="13063" width="2.625" style="288" customWidth="1"/>
    <col min="13064" max="13064" width="11.125" style="288" customWidth="1"/>
    <col min="13065" max="13065" width="2.625" style="288" customWidth="1"/>
    <col min="13066" max="13066" width="11.125" style="288" customWidth="1"/>
    <col min="13067" max="13067" width="2.625" style="288" customWidth="1"/>
    <col min="13068" max="13068" width="19.25" style="288" customWidth="1"/>
    <col min="13069" max="13069" width="2.625" style="288" customWidth="1"/>
    <col min="13070" max="13070" width="11.125" style="288" customWidth="1"/>
    <col min="13071" max="13071" width="2.625" style="288" customWidth="1"/>
    <col min="13072" max="13072" width="11.125" style="288" customWidth="1"/>
    <col min="13073" max="13073" width="2.625" style="288" customWidth="1"/>
    <col min="13074" max="13074" width="11.625" style="288" customWidth="1"/>
    <col min="13075" max="13075" width="2.625" style="288" customWidth="1"/>
    <col min="13076" max="13076" width="13" style="288" customWidth="1"/>
    <col min="13077" max="13077" width="2.625" style="288" customWidth="1"/>
    <col min="13078" max="13078" width="13" style="288" customWidth="1"/>
    <col min="13079" max="13312" width="10.625" style="288"/>
    <col min="13313" max="13313" width="4.625" style="288" customWidth="1"/>
    <col min="13314" max="13314" width="25.75" style="288" customWidth="1"/>
    <col min="13315" max="13315" width="2.625" style="288" customWidth="1"/>
    <col min="13316" max="13316" width="11.125" style="288" customWidth="1"/>
    <col min="13317" max="13317" width="2.625" style="288" customWidth="1"/>
    <col min="13318" max="13318" width="11.125" style="288" customWidth="1"/>
    <col min="13319" max="13319" width="2.625" style="288" customWidth="1"/>
    <col min="13320" max="13320" width="11.125" style="288" customWidth="1"/>
    <col min="13321" max="13321" width="2.625" style="288" customWidth="1"/>
    <col min="13322" max="13322" width="11.125" style="288" customWidth="1"/>
    <col min="13323" max="13323" width="2.625" style="288" customWidth="1"/>
    <col min="13324" max="13324" width="19.25" style="288" customWidth="1"/>
    <col min="13325" max="13325" width="2.625" style="288" customWidth="1"/>
    <col min="13326" max="13326" width="11.125" style="288" customWidth="1"/>
    <col min="13327" max="13327" width="2.625" style="288" customWidth="1"/>
    <col min="13328" max="13328" width="11.125" style="288" customWidth="1"/>
    <col min="13329" max="13329" width="2.625" style="288" customWidth="1"/>
    <col min="13330" max="13330" width="11.625" style="288" customWidth="1"/>
    <col min="13331" max="13331" width="2.625" style="288" customWidth="1"/>
    <col min="13332" max="13332" width="13" style="288" customWidth="1"/>
    <col min="13333" max="13333" width="2.625" style="288" customWidth="1"/>
    <col min="13334" max="13334" width="13" style="288" customWidth="1"/>
    <col min="13335" max="13568" width="10.625" style="288"/>
    <col min="13569" max="13569" width="4.625" style="288" customWidth="1"/>
    <col min="13570" max="13570" width="25.75" style="288" customWidth="1"/>
    <col min="13571" max="13571" width="2.625" style="288" customWidth="1"/>
    <col min="13572" max="13572" width="11.125" style="288" customWidth="1"/>
    <col min="13573" max="13573" width="2.625" style="288" customWidth="1"/>
    <col min="13574" max="13574" width="11.125" style="288" customWidth="1"/>
    <col min="13575" max="13575" width="2.625" style="288" customWidth="1"/>
    <col min="13576" max="13576" width="11.125" style="288" customWidth="1"/>
    <col min="13577" max="13577" width="2.625" style="288" customWidth="1"/>
    <col min="13578" max="13578" width="11.125" style="288" customWidth="1"/>
    <col min="13579" max="13579" width="2.625" style="288" customWidth="1"/>
    <col min="13580" max="13580" width="19.25" style="288" customWidth="1"/>
    <col min="13581" max="13581" width="2.625" style="288" customWidth="1"/>
    <col min="13582" max="13582" width="11.125" style="288" customWidth="1"/>
    <col min="13583" max="13583" width="2.625" style="288" customWidth="1"/>
    <col min="13584" max="13584" width="11.125" style="288" customWidth="1"/>
    <col min="13585" max="13585" width="2.625" style="288" customWidth="1"/>
    <col min="13586" max="13586" width="11.625" style="288" customWidth="1"/>
    <col min="13587" max="13587" width="2.625" style="288" customWidth="1"/>
    <col min="13588" max="13588" width="13" style="288" customWidth="1"/>
    <col min="13589" max="13589" width="2.625" style="288" customWidth="1"/>
    <col min="13590" max="13590" width="13" style="288" customWidth="1"/>
    <col min="13591" max="13824" width="10.625" style="288"/>
    <col min="13825" max="13825" width="4.625" style="288" customWidth="1"/>
    <col min="13826" max="13826" width="25.75" style="288" customWidth="1"/>
    <col min="13827" max="13827" width="2.625" style="288" customWidth="1"/>
    <col min="13828" max="13828" width="11.125" style="288" customWidth="1"/>
    <col min="13829" max="13829" width="2.625" style="288" customWidth="1"/>
    <col min="13830" max="13830" width="11.125" style="288" customWidth="1"/>
    <col min="13831" max="13831" width="2.625" style="288" customWidth="1"/>
    <col min="13832" max="13832" width="11.125" style="288" customWidth="1"/>
    <col min="13833" max="13833" width="2.625" style="288" customWidth="1"/>
    <col min="13834" max="13834" width="11.125" style="288" customWidth="1"/>
    <col min="13835" max="13835" width="2.625" style="288" customWidth="1"/>
    <col min="13836" max="13836" width="19.25" style="288" customWidth="1"/>
    <col min="13837" max="13837" width="2.625" style="288" customWidth="1"/>
    <col min="13838" max="13838" width="11.125" style="288" customWidth="1"/>
    <col min="13839" max="13839" width="2.625" style="288" customWidth="1"/>
    <col min="13840" max="13840" width="11.125" style="288" customWidth="1"/>
    <col min="13841" max="13841" width="2.625" style="288" customWidth="1"/>
    <col min="13842" max="13842" width="11.625" style="288" customWidth="1"/>
    <col min="13843" max="13843" width="2.625" style="288" customWidth="1"/>
    <col min="13844" max="13844" width="13" style="288" customWidth="1"/>
    <col min="13845" max="13845" width="2.625" style="288" customWidth="1"/>
    <col min="13846" max="13846" width="13" style="288" customWidth="1"/>
    <col min="13847" max="14080" width="10.625" style="288"/>
    <col min="14081" max="14081" width="4.625" style="288" customWidth="1"/>
    <col min="14082" max="14082" width="25.75" style="288" customWidth="1"/>
    <col min="14083" max="14083" width="2.625" style="288" customWidth="1"/>
    <col min="14084" max="14084" width="11.125" style="288" customWidth="1"/>
    <col min="14085" max="14085" width="2.625" style="288" customWidth="1"/>
    <col min="14086" max="14086" width="11.125" style="288" customWidth="1"/>
    <col min="14087" max="14087" width="2.625" style="288" customWidth="1"/>
    <col min="14088" max="14088" width="11.125" style="288" customWidth="1"/>
    <col min="14089" max="14089" width="2.625" style="288" customWidth="1"/>
    <col min="14090" max="14090" width="11.125" style="288" customWidth="1"/>
    <col min="14091" max="14091" width="2.625" style="288" customWidth="1"/>
    <col min="14092" max="14092" width="19.25" style="288" customWidth="1"/>
    <col min="14093" max="14093" width="2.625" style="288" customWidth="1"/>
    <col min="14094" max="14094" width="11.125" style="288" customWidth="1"/>
    <col min="14095" max="14095" width="2.625" style="288" customWidth="1"/>
    <col min="14096" max="14096" width="11.125" style="288" customWidth="1"/>
    <col min="14097" max="14097" width="2.625" style="288" customWidth="1"/>
    <col min="14098" max="14098" width="11.625" style="288" customWidth="1"/>
    <col min="14099" max="14099" width="2.625" style="288" customWidth="1"/>
    <col min="14100" max="14100" width="13" style="288" customWidth="1"/>
    <col min="14101" max="14101" width="2.625" style="288" customWidth="1"/>
    <col min="14102" max="14102" width="13" style="288" customWidth="1"/>
    <col min="14103" max="14336" width="10.625" style="288"/>
    <col min="14337" max="14337" width="4.625" style="288" customWidth="1"/>
    <col min="14338" max="14338" width="25.75" style="288" customWidth="1"/>
    <col min="14339" max="14339" width="2.625" style="288" customWidth="1"/>
    <col min="14340" max="14340" width="11.125" style="288" customWidth="1"/>
    <col min="14341" max="14341" width="2.625" style="288" customWidth="1"/>
    <col min="14342" max="14342" width="11.125" style="288" customWidth="1"/>
    <col min="14343" max="14343" width="2.625" style="288" customWidth="1"/>
    <col min="14344" max="14344" width="11.125" style="288" customWidth="1"/>
    <col min="14345" max="14345" width="2.625" style="288" customWidth="1"/>
    <col min="14346" max="14346" width="11.125" style="288" customWidth="1"/>
    <col min="14347" max="14347" width="2.625" style="288" customWidth="1"/>
    <col min="14348" max="14348" width="19.25" style="288" customWidth="1"/>
    <col min="14349" max="14349" width="2.625" style="288" customWidth="1"/>
    <col min="14350" max="14350" width="11.125" style="288" customWidth="1"/>
    <col min="14351" max="14351" width="2.625" style="288" customWidth="1"/>
    <col min="14352" max="14352" width="11.125" style="288" customWidth="1"/>
    <col min="14353" max="14353" width="2.625" style="288" customWidth="1"/>
    <col min="14354" max="14354" width="11.625" style="288" customWidth="1"/>
    <col min="14355" max="14355" width="2.625" style="288" customWidth="1"/>
    <col min="14356" max="14356" width="13" style="288" customWidth="1"/>
    <col min="14357" max="14357" width="2.625" style="288" customWidth="1"/>
    <col min="14358" max="14358" width="13" style="288" customWidth="1"/>
    <col min="14359" max="14592" width="10.625" style="288"/>
    <col min="14593" max="14593" width="4.625" style="288" customWidth="1"/>
    <col min="14594" max="14594" width="25.75" style="288" customWidth="1"/>
    <col min="14595" max="14595" width="2.625" style="288" customWidth="1"/>
    <col min="14596" max="14596" width="11.125" style="288" customWidth="1"/>
    <col min="14597" max="14597" width="2.625" style="288" customWidth="1"/>
    <col min="14598" max="14598" width="11.125" style="288" customWidth="1"/>
    <col min="14599" max="14599" width="2.625" style="288" customWidth="1"/>
    <col min="14600" max="14600" width="11.125" style="288" customWidth="1"/>
    <col min="14601" max="14601" width="2.625" style="288" customWidth="1"/>
    <col min="14602" max="14602" width="11.125" style="288" customWidth="1"/>
    <col min="14603" max="14603" width="2.625" style="288" customWidth="1"/>
    <col min="14604" max="14604" width="19.25" style="288" customWidth="1"/>
    <col min="14605" max="14605" width="2.625" style="288" customWidth="1"/>
    <col min="14606" max="14606" width="11.125" style="288" customWidth="1"/>
    <col min="14607" max="14607" width="2.625" style="288" customWidth="1"/>
    <col min="14608" max="14608" width="11.125" style="288" customWidth="1"/>
    <col min="14609" max="14609" width="2.625" style="288" customWidth="1"/>
    <col min="14610" max="14610" width="11.625" style="288" customWidth="1"/>
    <col min="14611" max="14611" width="2.625" style="288" customWidth="1"/>
    <col min="14612" max="14612" width="13" style="288" customWidth="1"/>
    <col min="14613" max="14613" width="2.625" style="288" customWidth="1"/>
    <col min="14614" max="14614" width="13" style="288" customWidth="1"/>
    <col min="14615" max="14848" width="10.625" style="288"/>
    <col min="14849" max="14849" width="4.625" style="288" customWidth="1"/>
    <col min="14850" max="14850" width="25.75" style="288" customWidth="1"/>
    <col min="14851" max="14851" width="2.625" style="288" customWidth="1"/>
    <col min="14852" max="14852" width="11.125" style="288" customWidth="1"/>
    <col min="14853" max="14853" width="2.625" style="288" customWidth="1"/>
    <col min="14854" max="14854" width="11.125" style="288" customWidth="1"/>
    <col min="14855" max="14855" width="2.625" style="288" customWidth="1"/>
    <col min="14856" max="14856" width="11.125" style="288" customWidth="1"/>
    <col min="14857" max="14857" width="2.625" style="288" customWidth="1"/>
    <col min="14858" max="14858" width="11.125" style="288" customWidth="1"/>
    <col min="14859" max="14859" width="2.625" style="288" customWidth="1"/>
    <col min="14860" max="14860" width="19.25" style="288" customWidth="1"/>
    <col min="14861" max="14861" width="2.625" style="288" customWidth="1"/>
    <col min="14862" max="14862" width="11.125" style="288" customWidth="1"/>
    <col min="14863" max="14863" width="2.625" style="288" customWidth="1"/>
    <col min="14864" max="14864" width="11.125" style="288" customWidth="1"/>
    <col min="14865" max="14865" width="2.625" style="288" customWidth="1"/>
    <col min="14866" max="14866" width="11.625" style="288" customWidth="1"/>
    <col min="14867" max="14867" width="2.625" style="288" customWidth="1"/>
    <col min="14868" max="14868" width="13" style="288" customWidth="1"/>
    <col min="14869" max="14869" width="2.625" style="288" customWidth="1"/>
    <col min="14870" max="14870" width="13" style="288" customWidth="1"/>
    <col min="14871" max="15104" width="10.625" style="288"/>
    <col min="15105" max="15105" width="4.625" style="288" customWidth="1"/>
    <col min="15106" max="15106" width="25.75" style="288" customWidth="1"/>
    <col min="15107" max="15107" width="2.625" style="288" customWidth="1"/>
    <col min="15108" max="15108" width="11.125" style="288" customWidth="1"/>
    <col min="15109" max="15109" width="2.625" style="288" customWidth="1"/>
    <col min="15110" max="15110" width="11.125" style="288" customWidth="1"/>
    <col min="15111" max="15111" width="2.625" style="288" customWidth="1"/>
    <col min="15112" max="15112" width="11.125" style="288" customWidth="1"/>
    <col min="15113" max="15113" width="2.625" style="288" customWidth="1"/>
    <col min="15114" max="15114" width="11.125" style="288" customWidth="1"/>
    <col min="15115" max="15115" width="2.625" style="288" customWidth="1"/>
    <col min="15116" max="15116" width="19.25" style="288" customWidth="1"/>
    <col min="15117" max="15117" width="2.625" style="288" customWidth="1"/>
    <col min="15118" max="15118" width="11.125" style="288" customWidth="1"/>
    <col min="15119" max="15119" width="2.625" style="288" customWidth="1"/>
    <col min="15120" max="15120" width="11.125" style="288" customWidth="1"/>
    <col min="15121" max="15121" width="2.625" style="288" customWidth="1"/>
    <col min="15122" max="15122" width="11.625" style="288" customWidth="1"/>
    <col min="15123" max="15123" width="2.625" style="288" customWidth="1"/>
    <col min="15124" max="15124" width="13" style="288" customWidth="1"/>
    <col min="15125" max="15125" width="2.625" style="288" customWidth="1"/>
    <col min="15126" max="15126" width="13" style="288" customWidth="1"/>
    <col min="15127" max="15360" width="10.625" style="288"/>
    <col min="15361" max="15361" width="4.625" style="288" customWidth="1"/>
    <col min="15362" max="15362" width="25.75" style="288" customWidth="1"/>
    <col min="15363" max="15363" width="2.625" style="288" customWidth="1"/>
    <col min="15364" max="15364" width="11.125" style="288" customWidth="1"/>
    <col min="15365" max="15365" width="2.625" style="288" customWidth="1"/>
    <col min="15366" max="15366" width="11.125" style="288" customWidth="1"/>
    <col min="15367" max="15367" width="2.625" style="288" customWidth="1"/>
    <col min="15368" max="15368" width="11.125" style="288" customWidth="1"/>
    <col min="15369" max="15369" width="2.625" style="288" customWidth="1"/>
    <col min="15370" max="15370" width="11.125" style="288" customWidth="1"/>
    <col min="15371" max="15371" width="2.625" style="288" customWidth="1"/>
    <col min="15372" max="15372" width="19.25" style="288" customWidth="1"/>
    <col min="15373" max="15373" width="2.625" style="288" customWidth="1"/>
    <col min="15374" max="15374" width="11.125" style="288" customWidth="1"/>
    <col min="15375" max="15375" width="2.625" style="288" customWidth="1"/>
    <col min="15376" max="15376" width="11.125" style="288" customWidth="1"/>
    <col min="15377" max="15377" width="2.625" style="288" customWidth="1"/>
    <col min="15378" max="15378" width="11.625" style="288" customWidth="1"/>
    <col min="15379" max="15379" width="2.625" style="288" customWidth="1"/>
    <col min="15380" max="15380" width="13" style="288" customWidth="1"/>
    <col min="15381" max="15381" width="2.625" style="288" customWidth="1"/>
    <col min="15382" max="15382" width="13" style="288" customWidth="1"/>
    <col min="15383" max="15616" width="10.625" style="288"/>
    <col min="15617" max="15617" width="4.625" style="288" customWidth="1"/>
    <col min="15618" max="15618" width="25.75" style="288" customWidth="1"/>
    <col min="15619" max="15619" width="2.625" style="288" customWidth="1"/>
    <col min="15620" max="15620" width="11.125" style="288" customWidth="1"/>
    <col min="15621" max="15621" width="2.625" style="288" customWidth="1"/>
    <col min="15622" max="15622" width="11.125" style="288" customWidth="1"/>
    <col min="15623" max="15623" width="2.625" style="288" customWidth="1"/>
    <col min="15624" max="15624" width="11.125" style="288" customWidth="1"/>
    <col min="15625" max="15625" width="2.625" style="288" customWidth="1"/>
    <col min="15626" max="15626" width="11.125" style="288" customWidth="1"/>
    <col min="15627" max="15627" width="2.625" style="288" customWidth="1"/>
    <col min="15628" max="15628" width="19.25" style="288" customWidth="1"/>
    <col min="15629" max="15629" width="2.625" style="288" customWidth="1"/>
    <col min="15630" max="15630" width="11.125" style="288" customWidth="1"/>
    <col min="15631" max="15631" width="2.625" style="288" customWidth="1"/>
    <col min="15632" max="15632" width="11.125" style="288" customWidth="1"/>
    <col min="15633" max="15633" width="2.625" style="288" customWidth="1"/>
    <col min="15634" max="15634" width="11.625" style="288" customWidth="1"/>
    <col min="15635" max="15635" width="2.625" style="288" customWidth="1"/>
    <col min="15636" max="15636" width="13" style="288" customWidth="1"/>
    <col min="15637" max="15637" width="2.625" style="288" customWidth="1"/>
    <col min="15638" max="15638" width="13" style="288" customWidth="1"/>
    <col min="15639" max="15872" width="10.625" style="288"/>
    <col min="15873" max="15873" width="4.625" style="288" customWidth="1"/>
    <col min="15874" max="15874" width="25.75" style="288" customWidth="1"/>
    <col min="15875" max="15875" width="2.625" style="288" customWidth="1"/>
    <col min="15876" max="15876" width="11.125" style="288" customWidth="1"/>
    <col min="15877" max="15877" width="2.625" style="288" customWidth="1"/>
    <col min="15878" max="15878" width="11.125" style="288" customWidth="1"/>
    <col min="15879" max="15879" width="2.625" style="288" customWidth="1"/>
    <col min="15880" max="15880" width="11.125" style="288" customWidth="1"/>
    <col min="15881" max="15881" width="2.625" style="288" customWidth="1"/>
    <col min="15882" max="15882" width="11.125" style="288" customWidth="1"/>
    <col min="15883" max="15883" width="2.625" style="288" customWidth="1"/>
    <col min="15884" max="15884" width="19.25" style="288" customWidth="1"/>
    <col min="15885" max="15885" width="2.625" style="288" customWidth="1"/>
    <col min="15886" max="15886" width="11.125" style="288" customWidth="1"/>
    <col min="15887" max="15887" width="2.625" style="288" customWidth="1"/>
    <col min="15888" max="15888" width="11.125" style="288" customWidth="1"/>
    <col min="15889" max="15889" width="2.625" style="288" customWidth="1"/>
    <col min="15890" max="15890" width="11.625" style="288" customWidth="1"/>
    <col min="15891" max="15891" width="2.625" style="288" customWidth="1"/>
    <col min="15892" max="15892" width="13" style="288" customWidth="1"/>
    <col min="15893" max="15893" width="2.625" style="288" customWidth="1"/>
    <col min="15894" max="15894" width="13" style="288" customWidth="1"/>
    <col min="15895" max="16128" width="10.625" style="288"/>
    <col min="16129" max="16129" width="4.625" style="288" customWidth="1"/>
    <col min="16130" max="16130" width="25.75" style="288" customWidth="1"/>
    <col min="16131" max="16131" width="2.625" style="288" customWidth="1"/>
    <col min="16132" max="16132" width="11.125" style="288" customWidth="1"/>
    <col min="16133" max="16133" width="2.625" style="288" customWidth="1"/>
    <col min="16134" max="16134" width="11.125" style="288" customWidth="1"/>
    <col min="16135" max="16135" width="2.625" style="288" customWidth="1"/>
    <col min="16136" max="16136" width="11.125" style="288" customWidth="1"/>
    <col min="16137" max="16137" width="2.625" style="288" customWidth="1"/>
    <col min="16138" max="16138" width="11.125" style="288" customWidth="1"/>
    <col min="16139" max="16139" width="2.625" style="288" customWidth="1"/>
    <col min="16140" max="16140" width="19.25" style="288" customWidth="1"/>
    <col min="16141" max="16141" width="2.625" style="288" customWidth="1"/>
    <col min="16142" max="16142" width="11.125" style="288" customWidth="1"/>
    <col min="16143" max="16143" width="2.625" style="288" customWidth="1"/>
    <col min="16144" max="16144" width="11.125" style="288" customWidth="1"/>
    <col min="16145" max="16145" width="2.625" style="288" customWidth="1"/>
    <col min="16146" max="16146" width="11.625" style="288" customWidth="1"/>
    <col min="16147" max="16147" width="2.625" style="288" customWidth="1"/>
    <col min="16148" max="16148" width="13" style="288" customWidth="1"/>
    <col min="16149" max="16149" width="2.625" style="288" customWidth="1"/>
    <col min="16150" max="16150" width="13" style="288" customWidth="1"/>
    <col min="16151" max="16384" width="10.625" style="288"/>
  </cols>
  <sheetData>
    <row r="1" spans="1:22" s="504" customFormat="1" ht="15" thickTop="1" thickBot="1">
      <c r="C1" s="224"/>
      <c r="D1" s="773" t="s">
        <v>181</v>
      </c>
      <c r="E1" s="774"/>
      <c r="F1" s="774"/>
      <c r="G1" s="774"/>
      <c r="H1" s="774"/>
      <c r="I1" s="774"/>
      <c r="J1" s="774"/>
      <c r="K1" s="774"/>
      <c r="L1" s="774"/>
      <c r="M1" s="774"/>
      <c r="N1" s="774"/>
      <c r="O1" s="774"/>
      <c r="P1" s="775"/>
      <c r="Q1" s="234" t="s">
        <v>141</v>
      </c>
      <c r="R1" s="235" t="s">
        <v>142</v>
      </c>
      <c r="S1" s="236"/>
      <c r="T1" s="237"/>
      <c r="U1" s="234" t="s">
        <v>141</v>
      </c>
      <c r="V1" s="310" t="s">
        <v>182</v>
      </c>
    </row>
    <row r="2" spans="1:22" ht="15.4" customHeight="1" thickTop="1">
      <c r="A2" s="239" t="s">
        <v>142</v>
      </c>
      <c r="C2" s="240"/>
      <c r="D2" s="240"/>
      <c r="E2" s="240"/>
      <c r="F2" s="240"/>
      <c r="G2" s="240"/>
      <c r="H2" s="240"/>
      <c r="I2" s="240"/>
      <c r="J2" s="240"/>
      <c r="K2" s="240"/>
      <c r="L2" s="240"/>
      <c r="M2" s="240"/>
      <c r="N2" s="240"/>
      <c r="O2" s="311"/>
      <c r="P2" s="311"/>
      <c r="Q2" s="240"/>
      <c r="R2" s="240"/>
      <c r="S2" s="240"/>
      <c r="T2" s="240"/>
      <c r="U2" s="240"/>
      <c r="V2" s="240"/>
    </row>
    <row r="3" spans="1:22" s="504" customFormat="1" ht="26.25" customHeight="1">
      <c r="A3" s="312" t="s">
        <v>183</v>
      </c>
      <c r="C3" s="224"/>
      <c r="D3" s="224"/>
      <c r="E3" s="224"/>
      <c r="F3" s="224"/>
      <c r="G3" s="224"/>
      <c r="H3" s="224"/>
      <c r="I3" s="224"/>
      <c r="J3" s="224"/>
      <c r="K3" s="224"/>
      <c r="L3" s="224"/>
      <c r="M3" s="242"/>
      <c r="N3" s="313" t="s">
        <v>192</v>
      </c>
      <c r="O3" s="314"/>
      <c r="P3" s="315" t="s">
        <v>193</v>
      </c>
      <c r="Q3" s="242"/>
      <c r="R3" s="316" t="s">
        <v>194</v>
      </c>
      <c r="S3" s="242"/>
      <c r="T3" s="243" t="s">
        <v>195</v>
      </c>
      <c r="U3" s="242"/>
      <c r="V3" s="317" t="s">
        <v>196</v>
      </c>
    </row>
    <row r="4" spans="1:22" ht="14.25" thickBot="1">
      <c r="B4" s="246" t="str">
        <f>"単位："&amp;入力シート!L20</f>
        <v>単位：億円</v>
      </c>
      <c r="C4" s="240"/>
      <c r="D4" s="240"/>
      <c r="E4" s="240"/>
      <c r="F4" s="240"/>
      <c r="G4" s="240"/>
      <c r="H4" s="240"/>
      <c r="I4" s="240"/>
      <c r="J4" s="240"/>
      <c r="K4" s="240"/>
      <c r="L4" s="318"/>
      <c r="M4" s="247"/>
      <c r="N4" s="248" t="s">
        <v>144</v>
      </c>
      <c r="O4" s="247"/>
      <c r="P4" s="248" t="s">
        <v>144</v>
      </c>
      <c r="Q4" s="247"/>
      <c r="R4" s="248" t="s">
        <v>144</v>
      </c>
      <c r="S4" s="247"/>
      <c r="T4" s="248" t="s">
        <v>144</v>
      </c>
      <c r="U4" s="247"/>
      <c r="V4" s="248" t="s">
        <v>144</v>
      </c>
    </row>
    <row r="5" spans="1:22">
      <c r="A5" s="506"/>
      <c r="B5" s="507"/>
      <c r="C5" s="240"/>
      <c r="D5" s="319" t="str">
        <f>'１次効果'!X5</f>
        <v>県内需要計</v>
      </c>
      <c r="E5" s="240"/>
      <c r="F5" s="320" t="str">
        <f>'１次効果'!AD5</f>
        <v>生産誘発額</v>
      </c>
      <c r="G5" s="240"/>
      <c r="H5" s="319" t="str">
        <f>'１次効果'!AF5</f>
        <v>生産増加額</v>
      </c>
      <c r="I5" s="240"/>
      <c r="J5" s="320" t="str">
        <f>'１次効果'!AJ5</f>
        <v>生産誘発額</v>
      </c>
      <c r="K5" s="240"/>
      <c r="L5" s="319" t="str">
        <f>D5&amp;"＋"&amp;H5</f>
        <v>県内需要計＋生産増加額</v>
      </c>
      <c r="M5" s="240"/>
      <c r="N5" s="321" t="s">
        <v>184</v>
      </c>
      <c r="O5" s="311"/>
      <c r="P5" s="322" t="s">
        <v>185</v>
      </c>
      <c r="Q5" s="240"/>
      <c r="R5" s="256" t="s">
        <v>145</v>
      </c>
      <c r="S5" s="240"/>
      <c r="T5" s="256" t="s">
        <v>145</v>
      </c>
      <c r="U5" s="240"/>
      <c r="V5" s="323" t="s">
        <v>36</v>
      </c>
    </row>
    <row r="6" spans="1:22">
      <c r="A6" s="259" t="s">
        <v>197</v>
      </c>
      <c r="B6" s="508"/>
      <c r="C6" s="240"/>
      <c r="D6" s="324" t="str">
        <f>'１次効果'!X6</f>
        <v>(直接効果)</v>
      </c>
      <c r="E6" s="261" t="s">
        <v>137</v>
      </c>
      <c r="F6" s="325" t="str">
        <f>'１次効果'!AD6</f>
        <v>(間接1次)</v>
      </c>
      <c r="G6" s="261" t="s">
        <v>137</v>
      </c>
      <c r="H6" s="324" t="str">
        <f>'１次効果'!AF6</f>
        <v>（直接効果）</v>
      </c>
      <c r="I6" s="261" t="s">
        <v>137</v>
      </c>
      <c r="J6" s="325" t="str">
        <f>'１次効果'!AJ6</f>
        <v>(間接1次)</v>
      </c>
      <c r="K6" s="261" t="s">
        <v>140</v>
      </c>
      <c r="L6" s="325" t="str">
        <f>F5</f>
        <v>生産誘発額</v>
      </c>
      <c r="M6" s="326"/>
      <c r="N6" s="327" t="s">
        <v>186</v>
      </c>
      <c r="O6" s="311"/>
      <c r="P6" s="328" t="s">
        <v>187</v>
      </c>
      <c r="Q6" s="240"/>
      <c r="R6" s="268" t="s">
        <v>188</v>
      </c>
      <c r="S6" s="240"/>
      <c r="T6" s="268" t="s">
        <v>189</v>
      </c>
      <c r="U6" s="240"/>
      <c r="V6" s="329" t="s">
        <v>190</v>
      </c>
    </row>
    <row r="7" spans="1:22" ht="14.25" thickBot="1">
      <c r="A7" s="509"/>
      <c r="B7" s="510"/>
      <c r="C7" s="240"/>
      <c r="D7" s="330" t="str">
        <f>'１次効果'!X7</f>
        <v>F</v>
      </c>
      <c r="E7" s="240"/>
      <c r="F7" s="331" t="str">
        <f>'１次効果'!AD7</f>
        <v>X1</v>
      </c>
      <c r="G7" s="240"/>
      <c r="H7" s="330" t="str">
        <f>'１次効果'!AF7</f>
        <v>Ⅹ0</v>
      </c>
      <c r="I7" s="240"/>
      <c r="J7" s="331" t="str">
        <f>'１次効果'!AJ7</f>
        <v>X11</v>
      </c>
      <c r="K7" s="240"/>
      <c r="L7" s="332" t="str">
        <f>"Δ"&amp;F7</f>
        <v>ΔX1</v>
      </c>
      <c r="M7" s="240"/>
      <c r="N7" s="333" t="str">
        <f>各種係数!J7&amp;L7</f>
        <v>wΔX1</v>
      </c>
      <c r="O7" s="311"/>
      <c r="P7" s="334" t="str">
        <f>"k"&amp;N7</f>
        <v>kwΔX1</v>
      </c>
      <c r="Q7" s="240"/>
      <c r="R7" s="278" t="str">
        <f>各種係数!K7&amp;"∑"&amp;P7</f>
        <v>c∑kwΔX1</v>
      </c>
      <c r="S7" s="240"/>
      <c r="T7" s="335" t="str">
        <f>"("&amp;各種係数!F7&amp;")×"&amp;R7</f>
        <v>(I-m)×c∑kwΔX1</v>
      </c>
      <c r="U7" s="240"/>
      <c r="V7" s="336" t="s">
        <v>191</v>
      </c>
    </row>
    <row r="8" spans="1:22" ht="15.4" customHeight="1">
      <c r="A8" s="281" t="s">
        <v>278</v>
      </c>
      <c r="B8" s="574" t="s">
        <v>279</v>
      </c>
      <c r="D8" s="337">
        <f>'１次効果'!X8</f>
        <v>0</v>
      </c>
      <c r="E8" s="338"/>
      <c r="F8" s="337">
        <f>'１次効果'!AD8</f>
        <v>0.2061074292814547</v>
      </c>
      <c r="G8" s="338"/>
      <c r="H8" s="337">
        <f>'１次効果'!AF8</f>
        <v>0</v>
      </c>
      <c r="I8" s="338"/>
      <c r="J8" s="337">
        <f>'１次効果'!AJ8</f>
        <v>5.6090471443425924E-3</v>
      </c>
      <c r="K8" s="338"/>
      <c r="L8" s="337">
        <f>D8+F8+H8+J8</f>
        <v>0.2117164764257973</v>
      </c>
      <c r="M8" s="338"/>
      <c r="N8" s="337">
        <f>各種係数!$J8*L8</f>
        <v>2.4554300425339324E-2</v>
      </c>
      <c r="O8" s="339"/>
      <c r="P8" s="340">
        <f>入力シート!L$3*N8</f>
        <v>1.3937561116031956E-2</v>
      </c>
      <c r="Q8" s="338"/>
      <c r="R8" s="341">
        <f>各種係数!$K8*'２次効果'!P$53</f>
        <v>0.71993471821562338</v>
      </c>
      <c r="S8" s="338"/>
      <c r="T8" s="341">
        <f>各種係数!$F8*R8</f>
        <v>0.25699856970893981</v>
      </c>
      <c r="U8" s="338"/>
      <c r="V8" s="340">
        <f t="array" ref="V8:V52">MMULT('逆行列(IM)'!D5:AV49,'２次効果'!T8:T52)</f>
        <v>0.44410394894626526</v>
      </c>
    </row>
    <row r="9" spans="1:22" ht="15.4" customHeight="1">
      <c r="A9" s="281" t="s">
        <v>280</v>
      </c>
      <c r="B9" s="574" t="s">
        <v>281</v>
      </c>
      <c r="D9" s="337">
        <f>'１次効果'!X9</f>
        <v>0</v>
      </c>
      <c r="E9" s="338"/>
      <c r="F9" s="337">
        <f>'１次効果'!AD9</f>
        <v>2.9348869831095022E-2</v>
      </c>
      <c r="G9" s="338"/>
      <c r="H9" s="337">
        <f>'１次効果'!AF9</f>
        <v>0</v>
      </c>
      <c r="I9" s="338"/>
      <c r="J9" s="337">
        <f>'１次効果'!AJ9</f>
        <v>1.4370486027124563E-2</v>
      </c>
      <c r="K9" s="338"/>
      <c r="L9" s="337">
        <f t="shared" ref="L9:L52" si="0">D9+F9+H9+J9</f>
        <v>4.3719355858219587E-2</v>
      </c>
      <c r="M9" s="338"/>
      <c r="N9" s="337">
        <f>各種係数!$J9*L9</f>
        <v>9.0546134949007866E-3</v>
      </c>
      <c r="O9" s="339"/>
      <c r="P9" s="342">
        <f>入力シート!L$3*N9</f>
        <v>5.1395978212025739E-3</v>
      </c>
      <c r="Q9" s="338"/>
      <c r="R9" s="337">
        <f>各種係数!$K9*'２次効果'!P$53</f>
        <v>-1.0867346322988459E-3</v>
      </c>
      <c r="S9" s="338"/>
      <c r="T9" s="337">
        <f>各種係数!$F9*R9</f>
        <v>-1.6127189202873492E-5</v>
      </c>
      <c r="U9" s="338"/>
      <c r="V9" s="342">
        <v>6.4978839487498689E-3</v>
      </c>
    </row>
    <row r="10" spans="1:22" ht="15.4" customHeight="1">
      <c r="A10" s="281" t="s">
        <v>282</v>
      </c>
      <c r="B10" s="574" t="s">
        <v>283</v>
      </c>
      <c r="D10" s="337">
        <f>'１次効果'!X10</f>
        <v>0</v>
      </c>
      <c r="E10" s="338"/>
      <c r="F10" s="337">
        <f>'１次効果'!AD10</f>
        <v>1.3279473789284854E-2</v>
      </c>
      <c r="G10" s="338"/>
      <c r="H10" s="337">
        <f>'１次効果'!AF10</f>
        <v>0</v>
      </c>
      <c r="I10" s="338"/>
      <c r="J10" s="337">
        <f>'１次効果'!AJ10</f>
        <v>2.6818347227661136E-3</v>
      </c>
      <c r="K10" s="338"/>
      <c r="L10" s="337">
        <f t="shared" si="0"/>
        <v>1.5961308512050968E-2</v>
      </c>
      <c r="M10" s="338"/>
      <c r="N10" s="337">
        <f>各種係数!$J10*L10</f>
        <v>2.4269409808515374E-3</v>
      </c>
      <c r="O10" s="339"/>
      <c r="P10" s="342">
        <f>入力シート!L$3*N10</f>
        <v>1.3775850934329113E-3</v>
      </c>
      <c r="Q10" s="338"/>
      <c r="R10" s="337">
        <f>各種係数!$K10*'２次効果'!P$53</f>
        <v>4.9424691076951515</v>
      </c>
      <c r="S10" s="338"/>
      <c r="T10" s="337">
        <f>各種係数!$F10*R10</f>
        <v>1.3715450786937828</v>
      </c>
      <c r="U10" s="338"/>
      <c r="V10" s="342">
        <v>1.6627116218029683</v>
      </c>
    </row>
    <row r="11" spans="1:22" ht="15.4" customHeight="1">
      <c r="A11" s="281" t="s">
        <v>284</v>
      </c>
      <c r="B11" s="574" t="s">
        <v>285</v>
      </c>
      <c r="D11" s="337">
        <f>'１次効果'!X11</f>
        <v>0</v>
      </c>
      <c r="E11" s="338"/>
      <c r="F11" s="337">
        <f>'１次効果'!AD11</f>
        <v>3.439000243160243E-2</v>
      </c>
      <c r="G11" s="338"/>
      <c r="H11" s="337">
        <f>'１次効果'!AF11</f>
        <v>0</v>
      </c>
      <c r="I11" s="338"/>
      <c r="J11" s="337">
        <f>'１次効果'!AJ11</f>
        <v>9.0717244083990262E-3</v>
      </c>
      <c r="K11" s="338"/>
      <c r="L11" s="337">
        <f t="shared" si="0"/>
        <v>4.3461726840001456E-2</v>
      </c>
      <c r="M11" s="338"/>
      <c r="N11" s="337">
        <f>各種係数!$J11*L11</f>
        <v>1.1253367063942695E-2</v>
      </c>
      <c r="O11" s="339"/>
      <c r="P11" s="342">
        <f>入力シート!L$3*N11</f>
        <v>6.3876587195692801E-3</v>
      </c>
      <c r="Q11" s="338"/>
      <c r="R11" s="337">
        <f>各種係数!$K11*'２次効果'!P$53</f>
        <v>1.8443659397809491E-2</v>
      </c>
      <c r="S11" s="338"/>
      <c r="T11" s="337">
        <f>各種係数!$F11*R11</f>
        <v>5.3354578513085896E-3</v>
      </c>
      <c r="U11" s="338"/>
      <c r="V11" s="342">
        <v>1.8742389547406264E-2</v>
      </c>
    </row>
    <row r="12" spans="1:22" ht="15.4" customHeight="1">
      <c r="A12" s="282" t="s">
        <v>286</v>
      </c>
      <c r="B12" s="574" t="s">
        <v>287</v>
      </c>
      <c r="D12" s="343">
        <f>'１次効果'!X12</f>
        <v>0</v>
      </c>
      <c r="E12" s="338"/>
      <c r="F12" s="343">
        <f>'１次効果'!AD12</f>
        <v>5.8577773172180186E-2</v>
      </c>
      <c r="G12" s="338"/>
      <c r="H12" s="343">
        <f>'１次効果'!AF12</f>
        <v>0</v>
      </c>
      <c r="I12" s="338"/>
      <c r="J12" s="343">
        <f>'１次効果'!AJ12</f>
        <v>3.4870359983286331E-2</v>
      </c>
      <c r="K12" s="338"/>
      <c r="L12" s="343">
        <f t="shared" si="0"/>
        <v>9.3448133155466517E-2</v>
      </c>
      <c r="M12" s="338"/>
      <c r="N12" s="343">
        <f>各種係数!$J12*L12</f>
        <v>2.668532684522942E-2</v>
      </c>
      <c r="O12" s="339"/>
      <c r="P12" s="344">
        <f>入力シート!L$3*N12</f>
        <v>1.5147178594542813E-2</v>
      </c>
      <c r="Q12" s="338"/>
      <c r="R12" s="343">
        <f>各種係数!$K12*'２次効果'!P$53</f>
        <v>0.77159700360781602</v>
      </c>
      <c r="S12" s="338"/>
      <c r="T12" s="343">
        <f>各種係数!$F12*R12</f>
        <v>0.13686195445999008</v>
      </c>
      <c r="U12" s="338"/>
      <c r="V12" s="344">
        <v>0.15168363883285471</v>
      </c>
    </row>
    <row r="13" spans="1:22" ht="15.4" customHeight="1">
      <c r="A13" s="281" t="s">
        <v>288</v>
      </c>
      <c r="B13" s="575" t="s">
        <v>289</v>
      </c>
      <c r="D13" s="337">
        <f>'１次効果'!X13</f>
        <v>0</v>
      </c>
      <c r="E13" s="338"/>
      <c r="F13" s="337">
        <f>'１次効果'!AD13</f>
        <v>2.5055150650906186</v>
      </c>
      <c r="G13" s="338"/>
      <c r="H13" s="337">
        <f>'１次効果'!AF13</f>
        <v>0</v>
      </c>
      <c r="I13" s="338"/>
      <c r="J13" s="337">
        <f>'１次効果'!AJ13</f>
        <v>5.09062926143573E-2</v>
      </c>
      <c r="K13" s="338"/>
      <c r="L13" s="337">
        <f t="shared" si="0"/>
        <v>2.5564213577049757</v>
      </c>
      <c r="M13" s="338"/>
      <c r="N13" s="337">
        <f>各種係数!$J13*L13</f>
        <v>0.35431176150034582</v>
      </c>
      <c r="O13" s="339"/>
      <c r="P13" s="342">
        <f>入力シート!L$3*N13</f>
        <v>0.20111515068634928</v>
      </c>
      <c r="Q13" s="338"/>
      <c r="R13" s="337">
        <f>各種係数!$K13*'２次効果'!P$53</f>
        <v>1.0374076702654231E-2</v>
      </c>
      <c r="S13" s="338"/>
      <c r="T13" s="337">
        <f>各種係数!$F13*R13</f>
        <v>6.2454180212113955E-3</v>
      </c>
      <c r="U13" s="338"/>
      <c r="V13" s="342">
        <v>3.0524398370995676E-2</v>
      </c>
    </row>
    <row r="14" spans="1:22" ht="15.4" customHeight="1">
      <c r="A14" s="281" t="s">
        <v>290</v>
      </c>
      <c r="B14" s="574" t="s">
        <v>291</v>
      </c>
      <c r="D14" s="337">
        <f>'１次効果'!X14</f>
        <v>0</v>
      </c>
      <c r="E14" s="338"/>
      <c r="F14" s="337">
        <f>'１次効果'!AD14</f>
        <v>0.41594617540063311</v>
      </c>
      <c r="G14" s="338"/>
      <c r="H14" s="337">
        <f>'１次効果'!AF14</f>
        <v>0</v>
      </c>
      <c r="I14" s="338"/>
      <c r="J14" s="337">
        <f>'１次効果'!AJ14</f>
        <v>4.6850760198291437E-2</v>
      </c>
      <c r="K14" s="338"/>
      <c r="L14" s="337">
        <f t="shared" si="0"/>
        <v>0.46279693559892454</v>
      </c>
      <c r="M14" s="338"/>
      <c r="N14" s="337">
        <f>各種係数!$J14*L14</f>
        <v>0.11074447756077567</v>
      </c>
      <c r="O14" s="339"/>
      <c r="P14" s="342">
        <f>入力シート!L$3*N14</f>
        <v>6.2861001842002606E-2</v>
      </c>
      <c r="Q14" s="338"/>
      <c r="R14" s="337">
        <f>各種係数!$K14*'２次効果'!P$53</f>
        <v>2.5449629474119075E-2</v>
      </c>
      <c r="S14" s="338"/>
      <c r="T14" s="337">
        <f>各種係数!$F14*R14</f>
        <v>1.1026780941138003E-2</v>
      </c>
      <c r="U14" s="338"/>
      <c r="V14" s="342">
        <v>4.1744690043240273E-2</v>
      </c>
    </row>
    <row r="15" spans="1:22" ht="15.4" customHeight="1">
      <c r="A15" s="281" t="s">
        <v>292</v>
      </c>
      <c r="B15" s="574" t="s">
        <v>293</v>
      </c>
      <c r="D15" s="337">
        <f>'１次効果'!X15</f>
        <v>0</v>
      </c>
      <c r="E15" s="338"/>
      <c r="F15" s="337">
        <f>'１次効果'!AD15</f>
        <v>0.19792729850570412</v>
      </c>
      <c r="G15" s="338"/>
      <c r="H15" s="337">
        <f>'１次効果'!AF15</f>
        <v>0</v>
      </c>
      <c r="I15" s="338"/>
      <c r="J15" s="337">
        <f>'１次効果'!AJ15</f>
        <v>0.27300347685094939</v>
      </c>
      <c r="K15" s="338"/>
      <c r="L15" s="337">
        <f t="shared" si="0"/>
        <v>0.47093077535665351</v>
      </c>
      <c r="M15" s="338"/>
      <c r="N15" s="337">
        <f>各種係数!$J15*L15</f>
        <v>5.3163049010608331E-2</v>
      </c>
      <c r="O15" s="339"/>
      <c r="P15" s="342">
        <f>入力シート!L$3*N15</f>
        <v>3.0176516205499521E-2</v>
      </c>
      <c r="Q15" s="338"/>
      <c r="R15" s="337">
        <f>各種係数!$K15*'２次効果'!P$53</f>
        <v>3.3673358925628782E-2</v>
      </c>
      <c r="S15" s="338"/>
      <c r="T15" s="337">
        <f>各種係数!$F15*R15</f>
        <v>1.098780647256364E-2</v>
      </c>
      <c r="U15" s="338"/>
      <c r="V15" s="342">
        <v>7.6073849985880029E-2</v>
      </c>
    </row>
    <row r="16" spans="1:22" ht="15.4" customHeight="1">
      <c r="A16" s="281" t="s">
        <v>294</v>
      </c>
      <c r="B16" s="574" t="s">
        <v>295</v>
      </c>
      <c r="D16" s="337">
        <f>'１次効果'!X16</f>
        <v>0</v>
      </c>
      <c r="E16" s="338"/>
      <c r="F16" s="337">
        <f>'１次効果'!AD16</f>
        <v>0.24082961593469129</v>
      </c>
      <c r="G16" s="338"/>
      <c r="H16" s="337">
        <f>'１次効果'!AF16</f>
        <v>0</v>
      </c>
      <c r="I16" s="338"/>
      <c r="J16" s="337">
        <f>'１次効果'!AJ16</f>
        <v>0.15243098660576487</v>
      </c>
      <c r="K16" s="338"/>
      <c r="L16" s="337">
        <f t="shared" si="0"/>
        <v>0.39326060254045614</v>
      </c>
      <c r="M16" s="338"/>
      <c r="N16" s="337">
        <f>各種係数!$J16*L16</f>
        <v>9.8605922255026457E-2</v>
      </c>
      <c r="O16" s="339"/>
      <c r="P16" s="342">
        <f>入力シート!L$3*N16</f>
        <v>5.5970890802242622E-2</v>
      </c>
      <c r="Q16" s="338"/>
      <c r="R16" s="337">
        <f>各種係数!$K16*'２次効果'!P$53</f>
        <v>1.0196807932846618E-2</v>
      </c>
      <c r="S16" s="338"/>
      <c r="T16" s="337">
        <f>各種係数!$F16*R16</f>
        <v>6.9748051634140077E-3</v>
      </c>
      <c r="U16" s="338"/>
      <c r="V16" s="342">
        <v>0.16546939389878504</v>
      </c>
    </row>
    <row r="17" spans="1:22" ht="15.4" customHeight="1">
      <c r="A17" s="282" t="s">
        <v>296</v>
      </c>
      <c r="B17" s="576" t="s">
        <v>297</v>
      </c>
      <c r="D17" s="343">
        <f>'１次効果'!X17</f>
        <v>0</v>
      </c>
      <c r="E17" s="338"/>
      <c r="F17" s="343">
        <f>'１次効果'!AD17</f>
        <v>9.5633910656289969E-2</v>
      </c>
      <c r="G17" s="338"/>
      <c r="H17" s="343">
        <f>'１次効果'!AF17</f>
        <v>0</v>
      </c>
      <c r="I17" s="338"/>
      <c r="J17" s="343">
        <f>'１次効果'!AJ17</f>
        <v>0.17344052845038163</v>
      </c>
      <c r="K17" s="338"/>
      <c r="L17" s="343">
        <f t="shared" si="0"/>
        <v>0.26907443910667161</v>
      </c>
      <c r="M17" s="338"/>
      <c r="N17" s="343">
        <f>各種係数!$J17*L17</f>
        <v>2.4785657261464415E-2</v>
      </c>
      <c r="O17" s="339"/>
      <c r="P17" s="344">
        <f>入力シート!L$3*N17</f>
        <v>1.4068884346066953E-2</v>
      </c>
      <c r="Q17" s="338"/>
      <c r="R17" s="343">
        <f>各種係数!$K17*'２次効果'!P$53</f>
        <v>0.51763251517604814</v>
      </c>
      <c r="S17" s="338"/>
      <c r="T17" s="343">
        <f>各種係数!$F17*R17</f>
        <v>4.6411427882729742E-2</v>
      </c>
      <c r="U17" s="338"/>
      <c r="V17" s="344">
        <v>9.4347363661477973E-2</v>
      </c>
    </row>
    <row r="18" spans="1:22" ht="15.4" customHeight="1">
      <c r="A18" s="281" t="s">
        <v>298</v>
      </c>
      <c r="B18" s="574" t="s">
        <v>299</v>
      </c>
      <c r="D18" s="337">
        <f>'１次効果'!X18</f>
        <v>0</v>
      </c>
      <c r="E18" s="338"/>
      <c r="F18" s="337">
        <f>'１次効果'!AD18</f>
        <v>0.25457288226893859</v>
      </c>
      <c r="G18" s="338"/>
      <c r="H18" s="337">
        <f>'１次効果'!AF18</f>
        <v>0</v>
      </c>
      <c r="I18" s="338"/>
      <c r="J18" s="337">
        <f>'１次効果'!AJ18</f>
        <v>6.2268011048917708E-2</v>
      </c>
      <c r="K18" s="338"/>
      <c r="L18" s="337">
        <f t="shared" si="0"/>
        <v>0.31684089331785631</v>
      </c>
      <c r="M18" s="338"/>
      <c r="N18" s="337">
        <f>各種係数!$J18*L18</f>
        <v>1.1252677222176622E-2</v>
      </c>
      <c r="O18" s="339"/>
      <c r="P18" s="342">
        <f>入力シート!L$3*N18</f>
        <v>6.3872671502063381E-3</v>
      </c>
      <c r="Q18" s="338"/>
      <c r="R18" s="337">
        <f>各種係数!$K18*'２次効果'!P$53</f>
        <v>0.93063021213869823</v>
      </c>
      <c r="S18" s="338"/>
      <c r="T18" s="337">
        <f>各種係数!$F18*R18</f>
        <v>9.5474013511352221E-2</v>
      </c>
      <c r="U18" s="338"/>
      <c r="V18" s="342">
        <v>0.13761070755611735</v>
      </c>
    </row>
    <row r="19" spans="1:22" ht="15.4" customHeight="1">
      <c r="A19" s="281" t="s">
        <v>300</v>
      </c>
      <c r="B19" s="574" t="s">
        <v>301</v>
      </c>
      <c r="D19" s="337">
        <f>'１次効果'!X19</f>
        <v>0</v>
      </c>
      <c r="E19" s="338"/>
      <c r="F19" s="337">
        <f>'１次効果'!AD19</f>
        <v>0.65820893962105331</v>
      </c>
      <c r="G19" s="338"/>
      <c r="H19" s="337">
        <f>'１次効果'!AF19</f>
        <v>0</v>
      </c>
      <c r="I19" s="338"/>
      <c r="J19" s="337">
        <f>'１次効果'!AJ19</f>
        <v>1.6693354354168601</v>
      </c>
      <c r="K19" s="338"/>
      <c r="L19" s="337">
        <f t="shared" si="0"/>
        <v>2.3275443750379132</v>
      </c>
      <c r="M19" s="338"/>
      <c r="N19" s="337">
        <f>各種係数!$J19*L19</f>
        <v>0.56437182610090342</v>
      </c>
      <c r="O19" s="339"/>
      <c r="P19" s="342">
        <f>入力シート!L$3*N19</f>
        <v>0.320349864675047</v>
      </c>
      <c r="Q19" s="338"/>
      <c r="R19" s="337">
        <f>各種係数!$K19*'２次効果'!P$53</f>
        <v>6.390153784673569E-2</v>
      </c>
      <c r="S19" s="338"/>
      <c r="T19" s="337">
        <f>各種係数!$F19*R19</f>
        <v>2.7164374965275389E-2</v>
      </c>
      <c r="U19" s="338"/>
      <c r="V19" s="342">
        <v>0.10507259034230787</v>
      </c>
    </row>
    <row r="20" spans="1:22" ht="15.4" customHeight="1">
      <c r="A20" s="281" t="s">
        <v>302</v>
      </c>
      <c r="B20" s="574" t="s">
        <v>303</v>
      </c>
      <c r="D20" s="337">
        <f>'１次効果'!X20</f>
        <v>0</v>
      </c>
      <c r="E20" s="338"/>
      <c r="F20" s="337">
        <f>'１次効果'!AD20</f>
        <v>0.15557995862123616</v>
      </c>
      <c r="G20" s="338"/>
      <c r="H20" s="337">
        <f>'１次効果'!AF20</f>
        <v>0</v>
      </c>
      <c r="I20" s="338"/>
      <c r="J20" s="337">
        <f>'１次効果'!AJ20</f>
        <v>0.10282369130250005</v>
      </c>
      <c r="K20" s="338"/>
      <c r="L20" s="337">
        <f t="shared" si="0"/>
        <v>0.25840364992373621</v>
      </c>
      <c r="M20" s="338"/>
      <c r="N20" s="337">
        <f>各種係数!$J20*L20</f>
        <v>7.0163185084742188E-2</v>
      </c>
      <c r="O20" s="339"/>
      <c r="P20" s="342">
        <f>入力シート!L$3*N20</f>
        <v>3.9826167444171529E-2</v>
      </c>
      <c r="Q20" s="338"/>
      <c r="R20" s="337">
        <f>各種係数!$K20*'２次効果'!P$53</f>
        <v>9.1324245802191673E-2</v>
      </c>
      <c r="S20" s="338"/>
      <c r="T20" s="337">
        <f>各種係数!$F20*R20</f>
        <v>1.3719771481535649E-2</v>
      </c>
      <c r="U20" s="338"/>
      <c r="V20" s="342">
        <v>2.236848939779679E-2</v>
      </c>
    </row>
    <row r="21" spans="1:22" ht="15.4" customHeight="1">
      <c r="A21" s="281" t="s">
        <v>304</v>
      </c>
      <c r="B21" s="574" t="s">
        <v>305</v>
      </c>
      <c r="D21" s="337">
        <f>'１次効果'!X21</f>
        <v>0</v>
      </c>
      <c r="E21" s="338"/>
      <c r="F21" s="337">
        <f>'１次効果'!AD21</f>
        <v>1.3236594512828954E-3</v>
      </c>
      <c r="G21" s="338"/>
      <c r="H21" s="337">
        <f>'１次効果'!AF21</f>
        <v>0</v>
      </c>
      <c r="I21" s="338"/>
      <c r="J21" s="337">
        <f>'１次効果'!AJ21</f>
        <v>9.6115414977236886E-4</v>
      </c>
      <c r="K21" s="338"/>
      <c r="L21" s="337">
        <f t="shared" si="0"/>
        <v>2.2848136010552643E-3</v>
      </c>
      <c r="M21" s="338"/>
      <c r="N21" s="337">
        <f>各種係数!$J21*L21</f>
        <v>5.9418420898450883E-4</v>
      </c>
      <c r="O21" s="339"/>
      <c r="P21" s="342">
        <f>入力シート!L$3*N21</f>
        <v>3.3727202907220483E-4</v>
      </c>
      <c r="Q21" s="338"/>
      <c r="R21" s="337">
        <f>各種係数!$K21*'２次効果'!P$53</f>
        <v>0.19222100517399446</v>
      </c>
      <c r="S21" s="338"/>
      <c r="T21" s="337">
        <f>各種係数!$F21*R21</f>
        <v>1.2311466593906332E-2</v>
      </c>
      <c r="U21" s="338"/>
      <c r="V21" s="342">
        <v>1.3118592626241364E-2</v>
      </c>
    </row>
    <row r="22" spans="1:22" ht="15.4" customHeight="1">
      <c r="A22" s="282" t="s">
        <v>306</v>
      </c>
      <c r="B22" s="574" t="s">
        <v>307</v>
      </c>
      <c r="D22" s="343">
        <f>'１次効果'!X22</f>
        <v>0</v>
      </c>
      <c r="E22" s="338"/>
      <c r="F22" s="343">
        <f>'１次効果'!AD22</f>
        <v>1.6278721706156343</v>
      </c>
      <c r="G22" s="338"/>
      <c r="H22" s="343">
        <f>'１次効果'!AF22</f>
        <v>0</v>
      </c>
      <c r="I22" s="338"/>
      <c r="J22" s="343">
        <f>'１次効果'!AJ22</f>
        <v>0.35810974495392728</v>
      </c>
      <c r="K22" s="338"/>
      <c r="L22" s="343">
        <f t="shared" si="0"/>
        <v>1.9859819155695615</v>
      </c>
      <c r="M22" s="338"/>
      <c r="N22" s="343">
        <f>各種係数!$J22*L22</f>
        <v>0.41396898867573678</v>
      </c>
      <c r="O22" s="339"/>
      <c r="P22" s="344">
        <f>入力シート!L$3*N22</f>
        <v>0.23497790529009904</v>
      </c>
      <c r="Q22" s="338"/>
      <c r="R22" s="343">
        <f>各種係数!$K22*'２次効果'!P$53</f>
        <v>2.70142190511167E-2</v>
      </c>
      <c r="S22" s="338"/>
      <c r="T22" s="343">
        <f>各種係数!$F22*R22</f>
        <v>8.0135819024069032E-3</v>
      </c>
      <c r="U22" s="338"/>
      <c r="V22" s="344">
        <v>1.8171892582659967E-2</v>
      </c>
    </row>
    <row r="23" spans="1:22" ht="15.4" customHeight="1">
      <c r="A23" s="281" t="s">
        <v>308</v>
      </c>
      <c r="B23" s="575" t="s">
        <v>309</v>
      </c>
      <c r="D23" s="337">
        <f>'１次効果'!X23</f>
        <v>0</v>
      </c>
      <c r="E23" s="338"/>
      <c r="F23" s="337">
        <f>'１次効果'!AD23</f>
        <v>8.7791439472506188</v>
      </c>
      <c r="G23" s="338"/>
      <c r="H23" s="337">
        <f>'１次効果'!AF23</f>
        <v>0</v>
      </c>
      <c r="I23" s="338"/>
      <c r="J23" s="337">
        <f>'１次効果'!AJ23</f>
        <v>7.2643872574103412</v>
      </c>
      <c r="K23" s="338"/>
      <c r="L23" s="337">
        <f t="shared" si="0"/>
        <v>16.043531204660958</v>
      </c>
      <c r="M23" s="338"/>
      <c r="N23" s="337">
        <f>各種係数!$J23*L23</f>
        <v>0.77090321066763778</v>
      </c>
      <c r="O23" s="339"/>
      <c r="P23" s="342">
        <f>入力シート!L$3*N23</f>
        <v>0.43758162224558589</v>
      </c>
      <c r="Q23" s="338"/>
      <c r="R23" s="337">
        <f>各種係数!$K23*'２次効果'!P$53</f>
        <v>-6.3970903887095188E-3</v>
      </c>
      <c r="S23" s="338"/>
      <c r="T23" s="337">
        <f>各種係数!$F23*R23</f>
        <v>-4.805237644236785E-3</v>
      </c>
      <c r="U23" s="338"/>
      <c r="V23" s="342">
        <v>5.037936835727079E-2</v>
      </c>
    </row>
    <row r="24" spans="1:22" ht="15.4" customHeight="1">
      <c r="A24" s="281" t="s">
        <v>310</v>
      </c>
      <c r="B24" s="574" t="s">
        <v>311</v>
      </c>
      <c r="D24" s="337">
        <f>'１次効果'!X24</f>
        <v>0</v>
      </c>
      <c r="E24" s="338"/>
      <c r="F24" s="337">
        <f>'１次効果'!AD24</f>
        <v>0.32773035631531844</v>
      </c>
      <c r="G24" s="338"/>
      <c r="H24" s="337">
        <f>'１次効果'!AF24</f>
        <v>0</v>
      </c>
      <c r="I24" s="338"/>
      <c r="J24" s="337">
        <f>'１次効果'!AJ24</f>
        <v>1.525401073256317</v>
      </c>
      <c r="K24" s="338"/>
      <c r="L24" s="337">
        <f t="shared" si="0"/>
        <v>1.8531314295716355</v>
      </c>
      <c r="M24" s="338"/>
      <c r="N24" s="337">
        <f>各種係数!$J24*L24</f>
        <v>0.21309654422762789</v>
      </c>
      <c r="O24" s="339"/>
      <c r="P24" s="342">
        <f>入力シート!L$3*N24</f>
        <v>0.12095828662757459</v>
      </c>
      <c r="Q24" s="338"/>
      <c r="R24" s="337">
        <f>各種係数!$K24*'２次効果'!P$53</f>
        <v>3.1268669526499419E-2</v>
      </c>
      <c r="S24" s="338"/>
      <c r="T24" s="337">
        <f>各種係数!$F24*R24</f>
        <v>6.1864254446739016E-3</v>
      </c>
      <c r="U24" s="338"/>
      <c r="V24" s="342">
        <v>1.3645403636626337E-2</v>
      </c>
    </row>
    <row r="25" spans="1:22" ht="15.4" customHeight="1">
      <c r="A25" s="281" t="s">
        <v>312</v>
      </c>
      <c r="B25" s="574" t="s">
        <v>313</v>
      </c>
      <c r="D25" s="337">
        <f>'１次効果'!X25</f>
        <v>0</v>
      </c>
      <c r="E25" s="338"/>
      <c r="F25" s="337">
        <f>'１次効果'!AD25</f>
        <v>2.3646518147828517</v>
      </c>
      <c r="G25" s="338"/>
      <c r="H25" s="337">
        <f>'１次効果'!AF25</f>
        <v>0</v>
      </c>
      <c r="I25" s="338"/>
      <c r="J25" s="337">
        <f>'１次効果'!AJ25</f>
        <v>0.69383308509950548</v>
      </c>
      <c r="K25" s="338"/>
      <c r="L25" s="337">
        <f t="shared" si="0"/>
        <v>3.0584848998823571</v>
      </c>
      <c r="M25" s="338"/>
      <c r="N25" s="337">
        <f>各種係数!$J25*L25</f>
        <v>0.8778299712647698</v>
      </c>
      <c r="O25" s="339"/>
      <c r="P25" s="342">
        <f>入力シート!L$3*N25</f>
        <v>0.49827560394925113</v>
      </c>
      <c r="Q25" s="338"/>
      <c r="R25" s="337">
        <f>各種係数!$K25*'２次効果'!P$53</f>
        <v>6.8787990023171625E-2</v>
      </c>
      <c r="S25" s="338"/>
      <c r="T25" s="337">
        <f>各種係数!$F25*R25</f>
        <v>1.6874692025091478E-2</v>
      </c>
      <c r="U25" s="338"/>
      <c r="V25" s="342">
        <v>3.6026658795247232E-2</v>
      </c>
    </row>
    <row r="26" spans="1:22" ht="15.4" customHeight="1">
      <c r="A26" s="281" t="s">
        <v>314</v>
      </c>
      <c r="B26" s="574" t="s">
        <v>315</v>
      </c>
      <c r="D26" s="337">
        <f>'１次効果'!X26</f>
        <v>0</v>
      </c>
      <c r="E26" s="338"/>
      <c r="F26" s="337">
        <f>'１次効果'!AD26</f>
        <v>0.28122046171216514</v>
      </c>
      <c r="G26" s="338"/>
      <c r="H26" s="337">
        <f>'１次効果'!AF26</f>
        <v>0</v>
      </c>
      <c r="I26" s="338"/>
      <c r="J26" s="337">
        <f>'１次効果'!AJ26</f>
        <v>0.12092486397608389</v>
      </c>
      <c r="K26" s="338"/>
      <c r="L26" s="337">
        <f t="shared" si="0"/>
        <v>0.40214532568824901</v>
      </c>
      <c r="M26" s="338"/>
      <c r="N26" s="337">
        <f>各種係数!$J26*L26</f>
        <v>8.6016061341199879E-2</v>
      </c>
      <c r="O26" s="339"/>
      <c r="P26" s="342">
        <f>入力シート!L$3*N26</f>
        <v>4.8824608770614557E-2</v>
      </c>
      <c r="Q26" s="338"/>
      <c r="R26" s="337">
        <f>各種係数!$K26*'２次効果'!P$53</f>
        <v>2.5973728445724186E-3</v>
      </c>
      <c r="S26" s="338"/>
      <c r="T26" s="337">
        <f>各種係数!$F26*R26</f>
        <v>3.2290789438217888E-4</v>
      </c>
      <c r="U26" s="338"/>
      <c r="V26" s="342">
        <v>6.2334829168844341E-3</v>
      </c>
    </row>
    <row r="27" spans="1:22" ht="15.4" customHeight="1">
      <c r="A27" s="282" t="s">
        <v>316</v>
      </c>
      <c r="B27" s="576" t="s">
        <v>317</v>
      </c>
      <c r="D27" s="343">
        <f>'１次効果'!X27</f>
        <v>34.636506617304349</v>
      </c>
      <c r="E27" s="338"/>
      <c r="F27" s="343">
        <f>'１次効果'!AD27</f>
        <v>1.3840377755182169</v>
      </c>
      <c r="G27" s="338"/>
      <c r="H27" s="343">
        <f>'１次効果'!AF27</f>
        <v>0</v>
      </c>
      <c r="I27" s="338"/>
      <c r="J27" s="343">
        <f>'１次効果'!AJ27</f>
        <v>8.5853647800914493E-2</v>
      </c>
      <c r="K27" s="338"/>
      <c r="L27" s="343">
        <f t="shared" si="0"/>
        <v>36.106398040623482</v>
      </c>
      <c r="M27" s="338"/>
      <c r="N27" s="343">
        <f>各種係数!$J27*L27</f>
        <v>7.8398539685038866</v>
      </c>
      <c r="O27" s="339"/>
      <c r="P27" s="344">
        <f>入力シート!L$3*N27</f>
        <v>4.4500735893101124</v>
      </c>
      <c r="Q27" s="338"/>
      <c r="R27" s="343">
        <f>各種係数!$K27*'２次効果'!P$53</f>
        <v>1.140685997022902E-3</v>
      </c>
      <c r="S27" s="338"/>
      <c r="T27" s="343">
        <f>各種係数!$F27*R27</f>
        <v>2.6901022970338162E-4</v>
      </c>
      <c r="U27" s="338"/>
      <c r="V27" s="344">
        <v>1.3239915606069481E-2</v>
      </c>
    </row>
    <row r="28" spans="1:22" ht="15.4" customHeight="1">
      <c r="A28" s="281" t="s">
        <v>318</v>
      </c>
      <c r="B28" s="574" t="s">
        <v>319</v>
      </c>
      <c r="D28" s="337">
        <f>'１次効果'!X28</f>
        <v>0</v>
      </c>
      <c r="E28" s="338"/>
      <c r="F28" s="337">
        <f>'１次効果'!AD28</f>
        <v>6.9713201411087583E-2</v>
      </c>
      <c r="G28" s="338"/>
      <c r="H28" s="337">
        <f>'１次効果'!AF28</f>
        <v>0</v>
      </c>
      <c r="I28" s="338"/>
      <c r="J28" s="337">
        <f>'１次効果'!AJ28</f>
        <v>2.3843240307852717E-2</v>
      </c>
      <c r="K28" s="338"/>
      <c r="L28" s="337">
        <f t="shared" si="0"/>
        <v>9.35564417189403E-2</v>
      </c>
      <c r="M28" s="338"/>
      <c r="N28" s="337">
        <f>各種係数!$J28*L28</f>
        <v>2.0147546241660961E-2</v>
      </c>
      <c r="O28" s="339"/>
      <c r="P28" s="342">
        <f>入力シート!L$3*N28</f>
        <v>1.1436190492784076E-2</v>
      </c>
      <c r="Q28" s="338"/>
      <c r="R28" s="337">
        <f>各種係数!$K28*'２次効果'!P$53</f>
        <v>1.2393399210897476E-2</v>
      </c>
      <c r="S28" s="338"/>
      <c r="T28" s="337">
        <f>各種係数!$F28*R28</f>
        <v>2.588695277195728E-3</v>
      </c>
      <c r="U28" s="338"/>
      <c r="V28" s="342">
        <v>1.5538926979894412E-2</v>
      </c>
    </row>
    <row r="29" spans="1:22" ht="15.4" customHeight="1">
      <c r="A29" s="281" t="s">
        <v>320</v>
      </c>
      <c r="B29" s="574" t="s">
        <v>321</v>
      </c>
      <c r="D29" s="337">
        <f>'１次効果'!X29</f>
        <v>0</v>
      </c>
      <c r="E29" s="338"/>
      <c r="F29" s="337">
        <f>'１次効果'!AD29</f>
        <v>2.6425846066056444E-2</v>
      </c>
      <c r="G29" s="338"/>
      <c r="H29" s="337">
        <f>'１次効果'!AF29</f>
        <v>0</v>
      </c>
      <c r="I29" s="338"/>
      <c r="J29" s="337">
        <f>'１次効果'!AJ29</f>
        <v>0.54662367697126346</v>
      </c>
      <c r="K29" s="338"/>
      <c r="L29" s="337">
        <f t="shared" si="0"/>
        <v>0.57304952303731993</v>
      </c>
      <c r="M29" s="338"/>
      <c r="N29" s="337">
        <f>各種係数!$J29*L29</f>
        <v>0.10619818313586127</v>
      </c>
      <c r="O29" s="339"/>
      <c r="P29" s="342">
        <f>入力シート!L$3*N29</f>
        <v>6.028042510794384E-2</v>
      </c>
      <c r="Q29" s="338"/>
      <c r="R29" s="337">
        <f>各種係数!$K29*'２次効果'!P$53</f>
        <v>2.588124039191152E-2</v>
      </c>
      <c r="S29" s="338"/>
      <c r="T29" s="337">
        <f>各種係数!$F29*R29</f>
        <v>1.2145540107773149E-3</v>
      </c>
      <c r="U29" s="338"/>
      <c r="V29" s="342">
        <v>4.5804789750795698E-3</v>
      </c>
    </row>
    <row r="30" spans="1:22" ht="15.4" customHeight="1">
      <c r="A30" s="281" t="s">
        <v>322</v>
      </c>
      <c r="B30" s="574" t="s">
        <v>323</v>
      </c>
      <c r="D30" s="337">
        <f>'１次効果'!X30</f>
        <v>0</v>
      </c>
      <c r="E30" s="338"/>
      <c r="F30" s="337">
        <f>'１次効果'!AD30</f>
        <v>0.14155643463613488</v>
      </c>
      <c r="G30" s="338"/>
      <c r="H30" s="337">
        <f>'１次効果'!AF30</f>
        <v>100</v>
      </c>
      <c r="I30" s="338"/>
      <c r="J30" s="337">
        <f>'１次効果'!AJ30</f>
        <v>0</v>
      </c>
      <c r="K30" s="338"/>
      <c r="L30" s="337">
        <f t="shared" si="0"/>
        <v>100.14155643463613</v>
      </c>
      <c r="M30" s="338"/>
      <c r="N30" s="337">
        <f>各種係数!$J30*L30</f>
        <v>21.853459205087514</v>
      </c>
      <c r="O30" s="339"/>
      <c r="P30" s="342">
        <f>入力シート!L$3*N30</f>
        <v>12.404504220910184</v>
      </c>
      <c r="Q30" s="338"/>
      <c r="R30" s="337">
        <f>各種係数!$K30*'２次効果'!P$53</f>
        <v>0.63500756280214121</v>
      </c>
      <c r="S30" s="338"/>
      <c r="T30" s="337">
        <f>各種係数!$F30*R30</f>
        <v>6.9934516360014035E-2</v>
      </c>
      <c r="U30" s="338"/>
      <c r="V30" s="342">
        <v>7.5090629095495479E-2</v>
      </c>
    </row>
    <row r="31" spans="1:22" ht="15.4" customHeight="1">
      <c r="A31" s="281" t="s">
        <v>324</v>
      </c>
      <c r="B31" s="574" t="s">
        <v>325</v>
      </c>
      <c r="D31" s="337">
        <f>'１次効果'!X31</f>
        <v>0</v>
      </c>
      <c r="E31" s="338"/>
      <c r="F31" s="337">
        <f>'１次効果'!AD31</f>
        <v>2.520366174683604E-3</v>
      </c>
      <c r="G31" s="338"/>
      <c r="H31" s="337">
        <f>'１次効果'!AF31</f>
        <v>0</v>
      </c>
      <c r="I31" s="338"/>
      <c r="J31" s="337">
        <f>'１次効果'!AJ31</f>
        <v>2.2463528600731188E-4</v>
      </c>
      <c r="K31" s="338"/>
      <c r="L31" s="337">
        <f t="shared" si="0"/>
        <v>2.7450014606909159E-3</v>
      </c>
      <c r="M31" s="338"/>
      <c r="N31" s="337">
        <f>各種係数!$J31*L31</f>
        <v>6.1913704490499841E-4</v>
      </c>
      <c r="O31" s="339"/>
      <c r="P31" s="342">
        <f>入力シート!L$3*N31</f>
        <v>3.5143580770306501E-4</v>
      </c>
      <c r="Q31" s="338"/>
      <c r="R31" s="337">
        <f>各種係数!$K31*'２次効果'!P$53</f>
        <v>0.68190671342298148</v>
      </c>
      <c r="S31" s="338"/>
      <c r="T31" s="337">
        <f>各種係数!$F31*R31</f>
        <v>1.474177440736075E-2</v>
      </c>
      <c r="U31" s="338"/>
      <c r="V31" s="342">
        <v>1.4929217811804152E-2</v>
      </c>
    </row>
    <row r="32" spans="1:22" ht="15.4" customHeight="1">
      <c r="A32" s="282" t="s">
        <v>326</v>
      </c>
      <c r="B32" s="574" t="s">
        <v>327</v>
      </c>
      <c r="D32" s="343">
        <f>'１次効果'!X32</f>
        <v>0</v>
      </c>
      <c r="E32" s="338"/>
      <c r="F32" s="343">
        <f>'１次効果'!AD32</f>
        <v>0.20564529977489468</v>
      </c>
      <c r="G32" s="338"/>
      <c r="H32" s="343">
        <f>'１次効果'!AF32</f>
        <v>0</v>
      </c>
      <c r="I32" s="338"/>
      <c r="J32" s="343">
        <f>'１次効果'!AJ32</f>
        <v>4.6272781817314805E-2</v>
      </c>
      <c r="K32" s="338"/>
      <c r="L32" s="343">
        <f t="shared" si="0"/>
        <v>0.25191808159220946</v>
      </c>
      <c r="M32" s="338"/>
      <c r="N32" s="343">
        <f>各種係数!$J32*L32</f>
        <v>3.1573705321079365E-2</v>
      </c>
      <c r="O32" s="339"/>
      <c r="P32" s="344">
        <f>入力シート!L$3*N32</f>
        <v>1.7921929761761709E-2</v>
      </c>
      <c r="Q32" s="338"/>
      <c r="R32" s="343">
        <f>各種係数!$K32*'２次効果'!P$53</f>
        <v>1.1878934411564512</v>
      </c>
      <c r="S32" s="338"/>
      <c r="T32" s="343">
        <f>各種係数!$F32*R32</f>
        <v>0.29911861651892957</v>
      </c>
      <c r="U32" s="338"/>
      <c r="V32" s="344">
        <v>0.36534794150515076</v>
      </c>
    </row>
    <row r="33" spans="1:22" ht="15.4" customHeight="1">
      <c r="A33" s="281" t="s">
        <v>328</v>
      </c>
      <c r="B33" s="575" t="s">
        <v>329</v>
      </c>
      <c r="D33" s="337">
        <f>'１次効果'!X33</f>
        <v>0</v>
      </c>
      <c r="E33" s="338"/>
      <c r="F33" s="337">
        <f>'１次効果'!AD33</f>
        <v>9.751123272257519E-3</v>
      </c>
      <c r="G33" s="338"/>
      <c r="H33" s="337">
        <f>'１次効果'!AF33</f>
        <v>0</v>
      </c>
      <c r="I33" s="338"/>
      <c r="J33" s="337">
        <f>'１次効果'!AJ33</f>
        <v>3.5386140800264102E-3</v>
      </c>
      <c r="K33" s="338"/>
      <c r="L33" s="337">
        <f t="shared" si="0"/>
        <v>1.3289737352283929E-2</v>
      </c>
      <c r="M33" s="338"/>
      <c r="N33" s="337">
        <f>各種係数!$J33*L33</f>
        <v>2.2009246258456613E-3</v>
      </c>
      <c r="O33" s="339"/>
      <c r="P33" s="342">
        <f>入力シート!L$3*N33</f>
        <v>1.2492932379717658E-3</v>
      </c>
      <c r="Q33" s="338"/>
      <c r="R33" s="337">
        <f>各種係数!$K33*'２次効果'!P$53</f>
        <v>2.8285929791040882E-3</v>
      </c>
      <c r="S33" s="338"/>
      <c r="T33" s="337">
        <f>各種係数!$F33*R33</f>
        <v>1.1109749863738479E-3</v>
      </c>
      <c r="U33" s="338"/>
      <c r="V33" s="342">
        <v>6.5276775631879459E-3</v>
      </c>
    </row>
    <row r="34" spans="1:22" ht="15.4" customHeight="1">
      <c r="A34" s="281" t="s">
        <v>330</v>
      </c>
      <c r="B34" s="574" t="s">
        <v>331</v>
      </c>
      <c r="D34" s="337">
        <f>'１次効果'!X34</f>
        <v>0</v>
      </c>
      <c r="E34" s="338"/>
      <c r="F34" s="337">
        <f>'１次効果'!AD34</f>
        <v>1.1652080413191393E-2</v>
      </c>
      <c r="G34" s="338"/>
      <c r="H34" s="337">
        <f>'１次効果'!AF34</f>
        <v>0</v>
      </c>
      <c r="I34" s="338"/>
      <c r="J34" s="337">
        <f>'１次効果'!AJ34</f>
        <v>3.8686528714363608E-3</v>
      </c>
      <c r="K34" s="338"/>
      <c r="L34" s="337">
        <f t="shared" si="0"/>
        <v>1.5520733284627754E-2</v>
      </c>
      <c r="M34" s="338"/>
      <c r="N34" s="337">
        <f>各種係数!$J34*L34</f>
        <v>3.0433354471313665E-3</v>
      </c>
      <c r="O34" s="339"/>
      <c r="P34" s="342">
        <f>入力シート!L$3*N34</f>
        <v>1.7274641531716004E-3</v>
      </c>
      <c r="Q34" s="338"/>
      <c r="R34" s="337">
        <f>各種係数!$K34*'２次効果'!P$53</f>
        <v>3.4983606354641573E-2</v>
      </c>
      <c r="S34" s="338"/>
      <c r="T34" s="337">
        <f>各種係数!$F34*R34</f>
        <v>8.175301315085072E-3</v>
      </c>
      <c r="U34" s="338"/>
      <c r="V34" s="342">
        <v>1.3145069108468627E-2</v>
      </c>
    </row>
    <row r="35" spans="1:22" ht="15.4" customHeight="1">
      <c r="A35" s="281" t="s">
        <v>332</v>
      </c>
      <c r="B35" s="574" t="s">
        <v>333</v>
      </c>
      <c r="D35" s="337">
        <f>'１次効果'!X35</f>
        <v>0</v>
      </c>
      <c r="E35" s="338"/>
      <c r="F35" s="337">
        <f>'１次効果'!AD35</f>
        <v>0.14167228177308869</v>
      </c>
      <c r="G35" s="338"/>
      <c r="H35" s="337">
        <f>'１次効果'!AF35</f>
        <v>0</v>
      </c>
      <c r="I35" s="338"/>
      <c r="J35" s="337">
        <f>'１次効果'!AJ35</f>
        <v>7.7632441449201436E-2</v>
      </c>
      <c r="K35" s="338"/>
      <c r="L35" s="337">
        <f t="shared" si="0"/>
        <v>0.21930472322229011</v>
      </c>
      <c r="M35" s="338"/>
      <c r="N35" s="337">
        <f>各種係数!$J35*L35</f>
        <v>5.3757957703986212E-2</v>
      </c>
      <c r="O35" s="339"/>
      <c r="P35" s="342">
        <f>入力シート!L$3*N35</f>
        <v>3.0514199467852058E-2</v>
      </c>
      <c r="Q35" s="338"/>
      <c r="R35" s="337">
        <f>各種係数!$K35*'２次効果'!P$53</f>
        <v>0.33955447489757418</v>
      </c>
      <c r="S35" s="338"/>
      <c r="T35" s="337">
        <f>各種係数!$F35*R35</f>
        <v>8.9361915293516378E-2</v>
      </c>
      <c r="U35" s="338"/>
      <c r="V35" s="342">
        <v>0.11232093701107572</v>
      </c>
    </row>
    <row r="36" spans="1:22" ht="15.4" customHeight="1">
      <c r="A36" s="281" t="s">
        <v>334</v>
      </c>
      <c r="B36" s="574" t="s">
        <v>335</v>
      </c>
      <c r="D36" s="337">
        <f>'１次効果'!X36</f>
        <v>100</v>
      </c>
      <c r="E36" s="338"/>
      <c r="F36" s="337">
        <f>'１次効果'!AD36</f>
        <v>0.11636836140196911</v>
      </c>
      <c r="G36" s="338"/>
      <c r="H36" s="337">
        <f>'１次効果'!AF36</f>
        <v>0</v>
      </c>
      <c r="I36" s="338"/>
      <c r="J36" s="337">
        <f>'１次効果'!AJ36</f>
        <v>0.11095985079427956</v>
      </c>
      <c r="K36" s="338"/>
      <c r="L36" s="337">
        <f t="shared" si="0"/>
        <v>100.22732821219624</v>
      </c>
      <c r="M36" s="338"/>
      <c r="N36" s="337">
        <f>各種係数!$J36*L36</f>
        <v>33.456348009696377</v>
      </c>
      <c r="O36" s="339"/>
      <c r="P36" s="342">
        <f>入力シート!L$3*N36</f>
        <v>18.990559169959877</v>
      </c>
      <c r="Q36" s="338"/>
      <c r="R36" s="337">
        <f>各種係数!$K36*'２次効果'!P$53</f>
        <v>0</v>
      </c>
      <c r="S36" s="338"/>
      <c r="T36" s="337">
        <f>各種係数!$F36*R36</f>
        <v>0</v>
      </c>
      <c r="U36" s="338"/>
      <c r="V36" s="342">
        <v>7.1040187746231581E-2</v>
      </c>
    </row>
    <row r="37" spans="1:22" ht="15.4" customHeight="1">
      <c r="A37" s="282" t="s">
        <v>336</v>
      </c>
      <c r="B37" s="576" t="s">
        <v>337</v>
      </c>
      <c r="D37" s="343">
        <f>'１次効果'!X37</f>
        <v>0</v>
      </c>
      <c r="E37" s="338"/>
      <c r="F37" s="343">
        <f>'１次効果'!AD37</f>
        <v>0.7963894890695673</v>
      </c>
      <c r="G37" s="338"/>
      <c r="H37" s="343">
        <f>'１次効果'!AF37</f>
        <v>0</v>
      </c>
      <c r="I37" s="338"/>
      <c r="J37" s="343">
        <f>'１次効果'!AJ37</f>
        <v>0.84100926777967644</v>
      </c>
      <c r="K37" s="338"/>
      <c r="L37" s="343">
        <f t="shared" si="0"/>
        <v>1.6373987568492439</v>
      </c>
      <c r="M37" s="338"/>
      <c r="N37" s="343">
        <f>各種係数!$J37*L37</f>
        <v>0.1052654752070912</v>
      </c>
      <c r="O37" s="339"/>
      <c r="P37" s="344">
        <f>入力シート!L$3*N37</f>
        <v>5.9750999567999522E-2</v>
      </c>
      <c r="Q37" s="338"/>
      <c r="R37" s="343">
        <f>各種係数!$K37*'２次効果'!P$53</f>
        <v>1.0142548274609853</v>
      </c>
      <c r="S37" s="338"/>
      <c r="T37" s="343">
        <f>各種係数!$F37*R37</f>
        <v>0.75464303549745881</v>
      </c>
      <c r="U37" s="338"/>
      <c r="V37" s="344">
        <v>1.0927619138202123</v>
      </c>
    </row>
    <row r="38" spans="1:22" ht="15.4" customHeight="1">
      <c r="A38" s="281" t="s">
        <v>338</v>
      </c>
      <c r="B38" s="574" t="s">
        <v>339</v>
      </c>
      <c r="D38" s="337">
        <f>'１次効果'!X38</f>
        <v>0</v>
      </c>
      <c r="E38" s="338"/>
      <c r="F38" s="337">
        <f>'１次効果'!AD38</f>
        <v>0.19834291727631032</v>
      </c>
      <c r="G38" s="338"/>
      <c r="H38" s="337">
        <f>'１次効果'!AF38</f>
        <v>0</v>
      </c>
      <c r="I38" s="338"/>
      <c r="J38" s="337">
        <f>'１次効果'!AJ38</f>
        <v>0.12285899258240003</v>
      </c>
      <c r="K38" s="338"/>
      <c r="L38" s="337">
        <f t="shared" si="0"/>
        <v>0.32120190985871033</v>
      </c>
      <c r="M38" s="338"/>
      <c r="N38" s="337">
        <f>各種係数!$J38*L38</f>
        <v>3.5238958690372725E-2</v>
      </c>
      <c r="O38" s="339"/>
      <c r="P38" s="342">
        <f>入力シート!L$3*N38</f>
        <v>2.0002408209746747E-2</v>
      </c>
      <c r="Q38" s="338"/>
      <c r="R38" s="337">
        <f>各種係数!$K38*'２次効果'!P$53</f>
        <v>0.45997392096166756</v>
      </c>
      <c r="S38" s="338"/>
      <c r="T38" s="337">
        <f>各種係数!$F38*R38</f>
        <v>0.45997392096166756</v>
      </c>
      <c r="U38" s="338"/>
      <c r="V38" s="342">
        <v>0.64615593604245258</v>
      </c>
    </row>
    <row r="39" spans="1:22" ht="15.4" customHeight="1">
      <c r="A39" s="281" t="s">
        <v>340</v>
      </c>
      <c r="B39" s="574" t="s">
        <v>341</v>
      </c>
      <c r="D39" s="337">
        <f>'１次効果'!X39</f>
        <v>0</v>
      </c>
      <c r="E39" s="338"/>
      <c r="F39" s="337">
        <f>'１次効果'!AD39</f>
        <v>0.27777019458124003</v>
      </c>
      <c r="G39" s="338"/>
      <c r="H39" s="337">
        <f>'１次効果'!AF39</f>
        <v>0</v>
      </c>
      <c r="I39" s="338"/>
      <c r="J39" s="337">
        <f>'１次効果'!AJ39</f>
        <v>6.6660872269858409E-2</v>
      </c>
      <c r="K39" s="338"/>
      <c r="L39" s="337">
        <f t="shared" si="0"/>
        <v>0.34443106685109842</v>
      </c>
      <c r="M39" s="338"/>
      <c r="N39" s="337">
        <f>各種係数!$J39*L39</f>
        <v>0.15430466594001802</v>
      </c>
      <c r="O39" s="339"/>
      <c r="P39" s="342">
        <f>入力シート!L$3*N39</f>
        <v>8.7586723090204904E-2</v>
      </c>
      <c r="Q39" s="338"/>
      <c r="R39" s="337">
        <f>各種係数!$K39*'２次効果'!P$53</f>
        <v>8.0626460911193104E-2</v>
      </c>
      <c r="S39" s="338"/>
      <c r="T39" s="337">
        <f>各種係数!$F39*R39</f>
        <v>8.0621774279931377E-2</v>
      </c>
      <c r="U39" s="338"/>
      <c r="V39" s="342">
        <v>0.24586493329971162</v>
      </c>
    </row>
    <row r="40" spans="1:22" ht="15.4" customHeight="1">
      <c r="A40" s="281" t="s">
        <v>342</v>
      </c>
      <c r="B40" s="574" t="s">
        <v>343</v>
      </c>
      <c r="D40" s="337">
        <f>'１次効果'!X40</f>
        <v>4.8980876049124014</v>
      </c>
      <c r="E40" s="338"/>
      <c r="F40" s="337">
        <f>'１次効果'!AD40</f>
        <v>5.6107594288050207</v>
      </c>
      <c r="G40" s="338"/>
      <c r="H40" s="337">
        <f>'１次効果'!AF40</f>
        <v>0</v>
      </c>
      <c r="I40" s="338"/>
      <c r="J40" s="337">
        <f>'１次効果'!AJ40</f>
        <v>4.1790535634398109</v>
      </c>
      <c r="K40" s="338"/>
      <c r="L40" s="337">
        <f t="shared" si="0"/>
        <v>14.687900597157235</v>
      </c>
      <c r="M40" s="338"/>
      <c r="N40" s="337">
        <f>各種係数!$J40*L40</f>
        <v>5.1889360752760325</v>
      </c>
      <c r="O40" s="339"/>
      <c r="P40" s="342">
        <f>入力シート!L$3*N40</f>
        <v>2.9453542729203321</v>
      </c>
      <c r="Q40" s="338"/>
      <c r="R40" s="337">
        <f>各種係数!$K40*'２次効果'!P$53</f>
        <v>7.6988597461228165</v>
      </c>
      <c r="S40" s="338"/>
      <c r="T40" s="337">
        <f>各種係数!$F40*R40</f>
        <v>5.7351302044999839</v>
      </c>
      <c r="U40" s="338"/>
      <c r="V40" s="342">
        <v>6.5685918266845693</v>
      </c>
    </row>
    <row r="41" spans="1:22" ht="15.4" customHeight="1">
      <c r="A41" s="281" t="s">
        <v>344</v>
      </c>
      <c r="B41" s="574" t="s">
        <v>345</v>
      </c>
      <c r="D41" s="337">
        <f>'１次効果'!X41</f>
        <v>0</v>
      </c>
      <c r="E41" s="338"/>
      <c r="F41" s="337">
        <f>'１次効果'!AD41</f>
        <v>2.3072584876316236</v>
      </c>
      <c r="G41" s="338"/>
      <c r="H41" s="337">
        <f>'１次効果'!AF41</f>
        <v>0</v>
      </c>
      <c r="I41" s="338"/>
      <c r="J41" s="337">
        <f>'１次効果'!AJ41</f>
        <v>1.0163793945430677</v>
      </c>
      <c r="K41" s="338"/>
      <c r="L41" s="337">
        <f t="shared" si="0"/>
        <v>3.3236378821746912</v>
      </c>
      <c r="M41" s="338"/>
      <c r="N41" s="337">
        <f>各種係数!$J41*L41</f>
        <v>0.88187640748507501</v>
      </c>
      <c r="O41" s="339"/>
      <c r="P41" s="342">
        <f>入力シート!L$3*N41</f>
        <v>0.50057245016949325</v>
      </c>
      <c r="Q41" s="338"/>
      <c r="R41" s="337">
        <f>各種係数!$K41*'２次効果'!P$53</f>
        <v>3.0395196931616946</v>
      </c>
      <c r="S41" s="338"/>
      <c r="T41" s="337">
        <f>各種係数!$F41*R41</f>
        <v>2.8899256562964437</v>
      </c>
      <c r="U41" s="338"/>
      <c r="V41" s="342">
        <v>3.9977234343987469</v>
      </c>
    </row>
    <row r="42" spans="1:22" ht="15.4" customHeight="1">
      <c r="A42" s="282" t="s">
        <v>346</v>
      </c>
      <c r="B42" s="574" t="s">
        <v>347</v>
      </c>
      <c r="D42" s="343">
        <f>'１次効果'!X42</f>
        <v>0</v>
      </c>
      <c r="E42" s="338"/>
      <c r="F42" s="343">
        <f>'１次効果'!AD42</f>
        <v>1.311350139517157</v>
      </c>
      <c r="G42" s="338"/>
      <c r="H42" s="343">
        <f>'１次効果'!AF42</f>
        <v>0</v>
      </c>
      <c r="I42" s="338"/>
      <c r="J42" s="343">
        <f>'１次効果'!AJ42</f>
        <v>0.59679500368266158</v>
      </c>
      <c r="K42" s="338"/>
      <c r="L42" s="343">
        <f t="shared" si="0"/>
        <v>1.9081451431998184</v>
      </c>
      <c r="M42" s="338"/>
      <c r="N42" s="343">
        <f>各種係数!$J42*L42</f>
        <v>8.9727085864544517E-2</v>
      </c>
      <c r="O42" s="339"/>
      <c r="P42" s="344">
        <f>入力シート!L$3*N42</f>
        <v>5.0931067932604483E-2</v>
      </c>
      <c r="Q42" s="338"/>
      <c r="R42" s="343">
        <f>各種係数!$K42*'２次効果'!P$53</f>
        <v>8.9826555917451856</v>
      </c>
      <c r="S42" s="338"/>
      <c r="T42" s="343">
        <f>各種係数!$F42*R42</f>
        <v>8.9341900203004769</v>
      </c>
      <c r="U42" s="338"/>
      <c r="V42" s="344">
        <v>9.7013156263751412</v>
      </c>
    </row>
    <row r="43" spans="1:22" ht="15.4" customHeight="1">
      <c r="A43" s="281" t="s">
        <v>348</v>
      </c>
      <c r="B43" s="575" t="s">
        <v>349</v>
      </c>
      <c r="D43" s="337">
        <f>'１次効果'!X43</f>
        <v>0.46540577778324299</v>
      </c>
      <c r="E43" s="338"/>
      <c r="F43" s="337">
        <f>'１次効果'!AD43</f>
        <v>5.8602257085799829</v>
      </c>
      <c r="G43" s="338"/>
      <c r="H43" s="337">
        <f>'１次効果'!AF43</f>
        <v>0</v>
      </c>
      <c r="I43" s="338"/>
      <c r="J43" s="337">
        <f>'１次効果'!AJ43</f>
        <v>2.4476902225192791</v>
      </c>
      <c r="K43" s="338"/>
      <c r="L43" s="337">
        <f t="shared" si="0"/>
        <v>8.7733217088825057</v>
      </c>
      <c r="M43" s="338"/>
      <c r="N43" s="337">
        <f>各種係数!$J43*L43</f>
        <v>2.457191878364831</v>
      </c>
      <c r="O43" s="339"/>
      <c r="P43" s="342">
        <f>入力シート!L$3*N43</f>
        <v>1.394756168381202</v>
      </c>
      <c r="Q43" s="338"/>
      <c r="R43" s="337">
        <f>各種係数!$K43*'２次効果'!P$53</f>
        <v>1.9729397492561926</v>
      </c>
      <c r="S43" s="338"/>
      <c r="T43" s="337">
        <f>各種係数!$F43*R43</f>
        <v>1.5734111134354718</v>
      </c>
      <c r="U43" s="338"/>
      <c r="V43" s="342">
        <v>2.7585778894291066</v>
      </c>
    </row>
    <row r="44" spans="1:22" ht="15.4" customHeight="1">
      <c r="A44" s="281" t="s">
        <v>350</v>
      </c>
      <c r="B44" s="574" t="s">
        <v>351</v>
      </c>
      <c r="D44" s="337">
        <f>'１次効果'!X44</f>
        <v>0</v>
      </c>
      <c r="E44" s="338"/>
      <c r="F44" s="337">
        <f>'１次効果'!AD44</f>
        <v>2.723508202194159</v>
      </c>
      <c r="G44" s="338"/>
      <c r="H44" s="337">
        <f>'１次効果'!AF44</f>
        <v>0</v>
      </c>
      <c r="I44" s="338"/>
      <c r="J44" s="337">
        <f>'１次効果'!AJ44</f>
        <v>1.4674733700476903</v>
      </c>
      <c r="K44" s="338"/>
      <c r="L44" s="337">
        <f t="shared" si="0"/>
        <v>4.1909815722418493</v>
      </c>
      <c r="M44" s="338"/>
      <c r="N44" s="337">
        <f>各種係数!$J44*L44</f>
        <v>0.60260680400319555</v>
      </c>
      <c r="O44" s="339"/>
      <c r="P44" s="342">
        <f>入力シート!L$3*N44</f>
        <v>0.34205287930190181</v>
      </c>
      <c r="Q44" s="338"/>
      <c r="R44" s="337">
        <f>各種係数!$K44*'２次効果'!P$53</f>
        <v>2.1666251486155543</v>
      </c>
      <c r="S44" s="338"/>
      <c r="T44" s="337">
        <f>各種係数!$F44*R44</f>
        <v>1.7208449739058145</v>
      </c>
      <c r="U44" s="338"/>
      <c r="V44" s="342">
        <v>2.8139000373036196</v>
      </c>
    </row>
    <row r="45" spans="1:22" ht="15.4" customHeight="1">
      <c r="A45" s="281" t="s">
        <v>352</v>
      </c>
      <c r="B45" s="574" t="s">
        <v>353</v>
      </c>
      <c r="D45" s="337">
        <f>'１次効果'!X45</f>
        <v>0</v>
      </c>
      <c r="E45" s="338"/>
      <c r="F45" s="337">
        <f>'１次効果'!AD45</f>
        <v>0.25041287148253483</v>
      </c>
      <c r="G45" s="338"/>
      <c r="H45" s="337">
        <f>'１次効果'!AF45</f>
        <v>0</v>
      </c>
      <c r="I45" s="338"/>
      <c r="J45" s="337">
        <f>'１次効果'!AJ45</f>
        <v>5.8601371671366295E-2</v>
      </c>
      <c r="K45" s="338"/>
      <c r="L45" s="337">
        <f t="shared" si="0"/>
        <v>0.30901424315390114</v>
      </c>
      <c r="M45" s="338"/>
      <c r="N45" s="337">
        <f>各種係数!$J45*L45</f>
        <v>0.11528030921557447</v>
      </c>
      <c r="O45" s="339"/>
      <c r="P45" s="342">
        <f>入力シート!L$3*N45</f>
        <v>6.5435639677562815E-2</v>
      </c>
      <c r="Q45" s="338"/>
      <c r="R45" s="337">
        <f>各種係数!$K45*'２次効果'!P$53</f>
        <v>0.20129254178545358</v>
      </c>
      <c r="S45" s="338"/>
      <c r="T45" s="337">
        <f>各種係数!$F45*R45</f>
        <v>0.20129254178545358</v>
      </c>
      <c r="U45" s="338"/>
      <c r="V45" s="342">
        <v>0.22795071337486902</v>
      </c>
    </row>
    <row r="46" spans="1:22" ht="15.4" customHeight="1">
      <c r="A46" s="281" t="s">
        <v>354</v>
      </c>
      <c r="B46" s="574" t="s">
        <v>355</v>
      </c>
      <c r="D46" s="337">
        <f>'１次効果'!X46</f>
        <v>0</v>
      </c>
      <c r="E46" s="338"/>
      <c r="F46" s="337">
        <f>'１次効果'!AD46</f>
        <v>7.6924535943195177E-2</v>
      </c>
      <c r="G46" s="338"/>
      <c r="H46" s="337">
        <f>'１次効果'!AF46</f>
        <v>0</v>
      </c>
      <c r="I46" s="338"/>
      <c r="J46" s="337">
        <f>'１次効果'!AJ46</f>
        <v>0.13856727026635554</v>
      </c>
      <c r="K46" s="338"/>
      <c r="L46" s="337">
        <f t="shared" si="0"/>
        <v>0.21549180620955072</v>
      </c>
      <c r="M46" s="338"/>
      <c r="N46" s="337">
        <f>各種係数!$J46*L46</f>
        <v>0.11272356885683209</v>
      </c>
      <c r="O46" s="339"/>
      <c r="P46" s="342">
        <f>入力シート!L$3*N46</f>
        <v>6.3984377601652737E-2</v>
      </c>
      <c r="Q46" s="338"/>
      <c r="R46" s="337">
        <f>各種係数!$K46*'２次効果'!P$53</f>
        <v>1.448740582259445</v>
      </c>
      <c r="S46" s="338"/>
      <c r="T46" s="337">
        <f>各種係数!$F46*R46</f>
        <v>1.4317148149615755</v>
      </c>
      <c r="U46" s="338"/>
      <c r="V46" s="342">
        <v>1.4565919789635711</v>
      </c>
    </row>
    <row r="47" spans="1:22" ht="15.4" customHeight="1">
      <c r="A47" s="282" t="s">
        <v>356</v>
      </c>
      <c r="B47" s="576" t="s">
        <v>357</v>
      </c>
      <c r="D47" s="343">
        <f>'１次効果'!X47</f>
        <v>0</v>
      </c>
      <c r="E47" s="338"/>
      <c r="F47" s="343">
        <f>'１次効果'!AD47</f>
        <v>1.2356515704414704E-2</v>
      </c>
      <c r="G47" s="338"/>
      <c r="H47" s="343">
        <f>'１次効果'!AF47</f>
        <v>0</v>
      </c>
      <c r="I47" s="338"/>
      <c r="J47" s="343">
        <f>'１次効果'!AJ47</f>
        <v>4.4654843944266377E-3</v>
      </c>
      <c r="K47" s="338"/>
      <c r="L47" s="343">
        <f t="shared" si="0"/>
        <v>1.6822000098841342E-2</v>
      </c>
      <c r="M47" s="338"/>
      <c r="N47" s="343">
        <f>各種係数!$J47*L47</f>
        <v>8.0684637268789682E-3</v>
      </c>
      <c r="O47" s="339"/>
      <c r="P47" s="344">
        <f>入力シート!L$3*N47</f>
        <v>4.5798375175784937E-3</v>
      </c>
      <c r="Q47" s="338"/>
      <c r="R47" s="343">
        <f>各種係数!$K47*'２次効果'!P$53</f>
        <v>2.7031868854719283</v>
      </c>
      <c r="S47" s="338"/>
      <c r="T47" s="343">
        <f>各種係数!$F47*R47</f>
        <v>2.6911542899125691</v>
      </c>
      <c r="U47" s="338"/>
      <c r="V47" s="344">
        <v>2.7386111322975211</v>
      </c>
    </row>
    <row r="48" spans="1:22" ht="15.4" customHeight="1">
      <c r="A48" s="281" t="s">
        <v>358</v>
      </c>
      <c r="B48" s="574" t="s">
        <v>359</v>
      </c>
      <c r="D48" s="337">
        <f>'１次効果'!X48</f>
        <v>0</v>
      </c>
      <c r="E48" s="338"/>
      <c r="F48" s="337">
        <f>'１次効果'!AD48</f>
        <v>0.19130494808442827</v>
      </c>
      <c r="G48" s="338"/>
      <c r="H48" s="337">
        <f>'１次効果'!AF48</f>
        <v>0</v>
      </c>
      <c r="I48" s="338"/>
      <c r="J48" s="337">
        <f>'１次効果'!AJ48</f>
        <v>8.2903427819881692E-2</v>
      </c>
      <c r="K48" s="338"/>
      <c r="L48" s="337">
        <f t="shared" si="0"/>
        <v>0.27420837590430996</v>
      </c>
      <c r="M48" s="338"/>
      <c r="N48" s="337">
        <f>各種係数!$J48*L48</f>
        <v>0.14442730482672717</v>
      </c>
      <c r="O48" s="339"/>
      <c r="P48" s="342">
        <f>入力シート!L$3*N48</f>
        <v>8.1980115620356522E-2</v>
      </c>
      <c r="Q48" s="338"/>
      <c r="R48" s="337">
        <f>各種係数!$K48*'２次効果'!P$53</f>
        <v>0.62987447581553824</v>
      </c>
      <c r="S48" s="338"/>
      <c r="T48" s="337">
        <f>各種係数!$F48*R48</f>
        <v>0.6120306179489774</v>
      </c>
      <c r="U48" s="338"/>
      <c r="V48" s="342">
        <v>0.65883399838617029</v>
      </c>
    </row>
    <row r="49" spans="1:22" ht="15.4" customHeight="1">
      <c r="A49" s="281" t="s">
        <v>360</v>
      </c>
      <c r="B49" s="574" t="s">
        <v>361</v>
      </c>
      <c r="D49" s="337">
        <f>'１次効果'!X49</f>
        <v>10</v>
      </c>
      <c r="E49" s="338"/>
      <c r="F49" s="337">
        <f>'１次効果'!AD49</f>
        <v>14.428498900413038</v>
      </c>
      <c r="G49" s="338"/>
      <c r="H49" s="337">
        <f>'１次効果'!AF49</f>
        <v>0</v>
      </c>
      <c r="I49" s="338"/>
      <c r="J49" s="337">
        <f>'１次効果'!AJ49</f>
        <v>5.7225633961272795</v>
      </c>
      <c r="K49" s="338"/>
      <c r="L49" s="337">
        <f t="shared" si="0"/>
        <v>30.151062296540317</v>
      </c>
      <c r="M49" s="338"/>
      <c r="N49" s="337">
        <f>各種係数!$J49*L49</f>
        <v>9.4877136278211918</v>
      </c>
      <c r="O49" s="339"/>
      <c r="P49" s="342">
        <f>入力シート!L$3*N49</f>
        <v>5.3854349848511198</v>
      </c>
      <c r="Q49" s="338"/>
      <c r="R49" s="337">
        <f>各種係数!$K49*'２次効果'!P$53</f>
        <v>0.83813445098821282</v>
      </c>
      <c r="S49" s="338"/>
      <c r="T49" s="337">
        <f>各種係数!$F49*R49</f>
        <v>0.77653082862478373</v>
      </c>
      <c r="U49" s="338"/>
      <c r="V49" s="342">
        <v>3.5094258580379742</v>
      </c>
    </row>
    <row r="50" spans="1:22" ht="15.4" customHeight="1">
      <c r="A50" s="281" t="s">
        <v>362</v>
      </c>
      <c r="B50" s="574" t="s">
        <v>363</v>
      </c>
      <c r="D50" s="337">
        <f>'１次効果'!X50</f>
        <v>0</v>
      </c>
      <c r="E50" s="338"/>
      <c r="F50" s="337">
        <f>'１次効果'!AD50</f>
        <v>9.358692197478885E-2</v>
      </c>
      <c r="G50" s="338"/>
      <c r="H50" s="337">
        <f>'１次効果'!AF50</f>
        <v>0</v>
      </c>
      <c r="I50" s="338"/>
      <c r="J50" s="337">
        <f>'１次効果'!AJ50</f>
        <v>3.5183049136138067E-2</v>
      </c>
      <c r="K50" s="338"/>
      <c r="L50" s="337">
        <f t="shared" si="0"/>
        <v>0.12876997111092692</v>
      </c>
      <c r="M50" s="338"/>
      <c r="N50" s="337">
        <f>各種係数!$J50*L50</f>
        <v>3.2358015442514959E-2</v>
      </c>
      <c r="O50" s="339"/>
      <c r="P50" s="342">
        <f>入力シート!L$3*N50</f>
        <v>1.8367121441511224E-2</v>
      </c>
      <c r="Q50" s="338"/>
      <c r="R50" s="337">
        <f>各種係数!$K50*'２次効果'!P$53</f>
        <v>6.4991047120648906</v>
      </c>
      <c r="S50" s="338"/>
      <c r="T50" s="337">
        <f>各種係数!$F50*R50</f>
        <v>5.7548528368213105</v>
      </c>
      <c r="U50" s="338"/>
      <c r="V50" s="342">
        <v>5.8832754908700835</v>
      </c>
    </row>
    <row r="51" spans="1:22" ht="15.4" customHeight="1">
      <c r="A51" s="281" t="s">
        <v>364</v>
      </c>
      <c r="B51" s="574" t="s">
        <v>365</v>
      </c>
      <c r="D51" s="337">
        <f>'１次効果'!X51</f>
        <v>0</v>
      </c>
      <c r="E51" s="338"/>
      <c r="F51" s="337">
        <f>'１次効果'!AD51</f>
        <v>0.22290216509988628</v>
      </c>
      <c r="G51" s="338"/>
      <c r="H51" s="337">
        <f>'１次効果'!AF51</f>
        <v>0</v>
      </c>
      <c r="I51" s="338"/>
      <c r="J51" s="337">
        <f>'１次効果'!AJ51</f>
        <v>0.14170994858115513</v>
      </c>
      <c r="K51" s="338"/>
      <c r="L51" s="337">
        <f t="shared" si="0"/>
        <v>0.36461211368104141</v>
      </c>
      <c r="M51" s="338"/>
      <c r="N51" s="337">
        <f>各種係数!$J51*L51</f>
        <v>0</v>
      </c>
      <c r="O51" s="339"/>
      <c r="P51" s="342">
        <f>入力シート!L$3*N51</f>
        <v>0</v>
      </c>
      <c r="Q51" s="338"/>
      <c r="R51" s="337">
        <f>各種係数!$K51*'２次効果'!P$53</f>
        <v>0</v>
      </c>
      <c r="S51" s="338"/>
      <c r="T51" s="337">
        <f>各種係数!$F51*R51</f>
        <v>0</v>
      </c>
      <c r="U51" s="338"/>
      <c r="V51" s="342">
        <v>7.7484482522169218E-2</v>
      </c>
    </row>
    <row r="52" spans="1:22" ht="15.4" customHeight="1" thickBot="1">
      <c r="A52" s="285" t="s">
        <v>366</v>
      </c>
      <c r="B52" s="577" t="s">
        <v>367</v>
      </c>
      <c r="D52" s="337">
        <f>'１次効果'!X52</f>
        <v>0</v>
      </c>
      <c r="E52" s="338"/>
      <c r="F52" s="337">
        <f>'１次効果'!AD52</f>
        <v>1.7461094615281687</v>
      </c>
      <c r="G52" s="338"/>
      <c r="H52" s="337">
        <f>'１次効果'!AF52</f>
        <v>0</v>
      </c>
      <c r="I52" s="338"/>
      <c r="J52" s="337">
        <f>'１次効果'!AJ52</f>
        <v>0.40862277249998524</v>
      </c>
      <c r="K52" s="338"/>
      <c r="L52" s="337">
        <f t="shared" si="0"/>
        <v>2.1547322340281538</v>
      </c>
      <c r="M52" s="338"/>
      <c r="N52" s="337">
        <f>各種係数!$J52*L52</f>
        <v>2.7310397227582987E-2</v>
      </c>
      <c r="O52" s="339"/>
      <c r="P52" s="342">
        <f>入力シート!L$3*N52</f>
        <v>1.5501982295115109E-2</v>
      </c>
      <c r="Q52" s="338"/>
      <c r="R52" s="345">
        <f>各種係数!$K52*'２次効果'!P$53</f>
        <v>1.1198761849150519E-2</v>
      </c>
      <c r="S52" s="338"/>
      <c r="T52" s="345">
        <f>各種係数!$F52*R52</f>
        <v>1.0354056171585047E-2</v>
      </c>
      <c r="U52" s="338"/>
      <c r="V52" s="342">
        <v>0.18588535201882891</v>
      </c>
    </row>
    <row r="53" spans="1:22" ht="15.4" customHeight="1" thickBot="1">
      <c r="A53" s="286"/>
      <c r="B53" s="287" t="s">
        <v>163</v>
      </c>
      <c r="D53" s="346">
        <f>SUM(D8:D52)</f>
        <v>150</v>
      </c>
      <c r="E53" s="338"/>
      <c r="F53" s="346">
        <f>SUM(F8:F52)</f>
        <v>56.464903463059755</v>
      </c>
      <c r="G53" s="338"/>
      <c r="H53" s="346">
        <f>SUM(H8:H52)</f>
        <v>100</v>
      </c>
      <c r="I53" s="338"/>
      <c r="J53" s="346">
        <f>SUM(J8:J52)</f>
        <v>30.790634762359218</v>
      </c>
      <c r="K53" s="338"/>
      <c r="L53" s="346">
        <f>SUM(L8:L52)</f>
        <v>337.25553822541895</v>
      </c>
      <c r="M53" s="338"/>
      <c r="N53" s="346">
        <f>SUM(N8:N52)</f>
        <v>86.534013075948977</v>
      </c>
      <c r="O53" s="339"/>
      <c r="P53" s="347">
        <f>SUM(P8:P52)</f>
        <v>49.118609570196305</v>
      </c>
      <c r="Q53" s="338"/>
      <c r="R53" s="345">
        <f>SUM(R8:R52)</f>
        <v>49.118609570196305</v>
      </c>
      <c r="S53" s="338"/>
      <c r="T53" s="345">
        <f>SUM(T8:T52)</f>
        <v>36.140819211982723</v>
      </c>
      <c r="U53" s="338"/>
      <c r="V53" s="347">
        <f>SUM(V8:V52)</f>
        <v>46.349237950476976</v>
      </c>
    </row>
    <row r="55" spans="1:22">
      <c r="V55" s="338"/>
    </row>
    <row r="56" spans="1:22">
      <c r="V56" s="338"/>
    </row>
  </sheetData>
  <mergeCells count="1">
    <mergeCell ref="D1:P1"/>
  </mergeCells>
  <phoneticPr fontId="3"/>
  <pageMargins left="0.7" right="0.7" top="0.75" bottom="0.75" header="0.3" footer="0.3"/>
  <pageSetup paperSize="9" scale="65"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R53"/>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ColWidth="10.625" defaultRowHeight="13.5"/>
  <cols>
    <col min="1" max="1" width="4.625" style="288" customWidth="1"/>
    <col min="2" max="2" width="25.625" style="288" customWidth="1"/>
    <col min="3" max="3" width="2.625" style="288" customWidth="1"/>
    <col min="4" max="4" width="11.125" style="288" customWidth="1"/>
    <col min="5" max="5" width="2.625" style="288" customWidth="1"/>
    <col min="6" max="6" width="11.125" style="288" customWidth="1"/>
    <col min="7" max="7" width="2.625" style="288" customWidth="1"/>
    <col min="8" max="8" width="11.125" style="288" customWidth="1"/>
    <col min="9" max="9" width="2.625" style="288" customWidth="1"/>
    <col min="10" max="10" width="11.125" style="288" customWidth="1"/>
    <col min="11" max="11" width="2.625" style="288" customWidth="1"/>
    <col min="12" max="12" width="11.125" style="288" customWidth="1"/>
    <col min="13" max="13" width="2.625" style="288" customWidth="1"/>
    <col min="14" max="14" width="11.125" style="288" customWidth="1"/>
    <col min="15" max="15" width="4.25" style="288" customWidth="1"/>
    <col min="16" max="16" width="11.125" style="288" customWidth="1"/>
    <col min="17" max="17" width="2.625" style="288" customWidth="1"/>
    <col min="18" max="18" width="11.125" style="288" customWidth="1"/>
    <col min="19" max="256" width="10.625" style="288"/>
    <col min="257" max="257" width="4.625" style="288" customWidth="1"/>
    <col min="258" max="258" width="25.625" style="288" customWidth="1"/>
    <col min="259" max="259" width="2.625" style="288" customWidth="1"/>
    <col min="260" max="260" width="11.125" style="288" customWidth="1"/>
    <col min="261" max="261" width="2.625" style="288" customWidth="1"/>
    <col min="262" max="262" width="11.125" style="288" customWidth="1"/>
    <col min="263" max="263" width="2.625" style="288" customWidth="1"/>
    <col min="264" max="264" width="11.125" style="288" customWidth="1"/>
    <col min="265" max="265" width="2.625" style="288" customWidth="1"/>
    <col min="266" max="266" width="11.125" style="288" customWidth="1"/>
    <col min="267" max="267" width="2.625" style="288" customWidth="1"/>
    <col min="268" max="268" width="11.125" style="288" customWidth="1"/>
    <col min="269" max="269" width="2.625" style="288" customWidth="1"/>
    <col min="270" max="270" width="11.125" style="288" customWidth="1"/>
    <col min="271" max="271" width="4.25" style="288" customWidth="1"/>
    <col min="272" max="272" width="11.125" style="288" customWidth="1"/>
    <col min="273" max="273" width="2.625" style="288" customWidth="1"/>
    <col min="274" max="274" width="11.125" style="288" customWidth="1"/>
    <col min="275" max="512" width="10.625" style="288"/>
    <col min="513" max="513" width="4.625" style="288" customWidth="1"/>
    <col min="514" max="514" width="25.625" style="288" customWidth="1"/>
    <col min="515" max="515" width="2.625" style="288" customWidth="1"/>
    <col min="516" max="516" width="11.125" style="288" customWidth="1"/>
    <col min="517" max="517" width="2.625" style="288" customWidth="1"/>
    <col min="518" max="518" width="11.125" style="288" customWidth="1"/>
    <col min="519" max="519" width="2.625" style="288" customWidth="1"/>
    <col min="520" max="520" width="11.125" style="288" customWidth="1"/>
    <col min="521" max="521" width="2.625" style="288" customWidth="1"/>
    <col min="522" max="522" width="11.125" style="288" customWidth="1"/>
    <col min="523" max="523" width="2.625" style="288" customWidth="1"/>
    <col min="524" max="524" width="11.125" style="288" customWidth="1"/>
    <col min="525" max="525" width="2.625" style="288" customWidth="1"/>
    <col min="526" max="526" width="11.125" style="288" customWidth="1"/>
    <col min="527" max="527" width="4.25" style="288" customWidth="1"/>
    <col min="528" max="528" width="11.125" style="288" customWidth="1"/>
    <col min="529" max="529" width="2.625" style="288" customWidth="1"/>
    <col min="530" max="530" width="11.125" style="288" customWidth="1"/>
    <col min="531" max="768" width="10.625" style="288"/>
    <col min="769" max="769" width="4.625" style="288" customWidth="1"/>
    <col min="770" max="770" width="25.625" style="288" customWidth="1"/>
    <col min="771" max="771" width="2.625" style="288" customWidth="1"/>
    <col min="772" max="772" width="11.125" style="288" customWidth="1"/>
    <col min="773" max="773" width="2.625" style="288" customWidth="1"/>
    <col min="774" max="774" width="11.125" style="288" customWidth="1"/>
    <col min="775" max="775" width="2.625" style="288" customWidth="1"/>
    <col min="776" max="776" width="11.125" style="288" customWidth="1"/>
    <col min="777" max="777" width="2.625" style="288" customWidth="1"/>
    <col min="778" max="778" width="11.125" style="288" customWidth="1"/>
    <col min="779" max="779" width="2.625" style="288" customWidth="1"/>
    <col min="780" max="780" width="11.125" style="288" customWidth="1"/>
    <col min="781" max="781" width="2.625" style="288" customWidth="1"/>
    <col min="782" max="782" width="11.125" style="288" customWidth="1"/>
    <col min="783" max="783" width="4.25" style="288" customWidth="1"/>
    <col min="784" max="784" width="11.125" style="288" customWidth="1"/>
    <col min="785" max="785" width="2.625" style="288" customWidth="1"/>
    <col min="786" max="786" width="11.125" style="288" customWidth="1"/>
    <col min="787" max="1024" width="10.625" style="288"/>
    <col min="1025" max="1025" width="4.625" style="288" customWidth="1"/>
    <col min="1026" max="1026" width="25.625" style="288" customWidth="1"/>
    <col min="1027" max="1027" width="2.625" style="288" customWidth="1"/>
    <col min="1028" max="1028" width="11.125" style="288" customWidth="1"/>
    <col min="1029" max="1029" width="2.625" style="288" customWidth="1"/>
    <col min="1030" max="1030" width="11.125" style="288" customWidth="1"/>
    <col min="1031" max="1031" width="2.625" style="288" customWidth="1"/>
    <col min="1032" max="1032" width="11.125" style="288" customWidth="1"/>
    <col min="1033" max="1033" width="2.625" style="288" customWidth="1"/>
    <col min="1034" max="1034" width="11.125" style="288" customWidth="1"/>
    <col min="1035" max="1035" width="2.625" style="288" customWidth="1"/>
    <col min="1036" max="1036" width="11.125" style="288" customWidth="1"/>
    <col min="1037" max="1037" width="2.625" style="288" customWidth="1"/>
    <col min="1038" max="1038" width="11.125" style="288" customWidth="1"/>
    <col min="1039" max="1039" width="4.25" style="288" customWidth="1"/>
    <col min="1040" max="1040" width="11.125" style="288" customWidth="1"/>
    <col min="1041" max="1041" width="2.625" style="288" customWidth="1"/>
    <col min="1042" max="1042" width="11.125" style="288" customWidth="1"/>
    <col min="1043" max="1280" width="10.625" style="288"/>
    <col min="1281" max="1281" width="4.625" style="288" customWidth="1"/>
    <col min="1282" max="1282" width="25.625" style="288" customWidth="1"/>
    <col min="1283" max="1283" width="2.625" style="288" customWidth="1"/>
    <col min="1284" max="1284" width="11.125" style="288" customWidth="1"/>
    <col min="1285" max="1285" width="2.625" style="288" customWidth="1"/>
    <col min="1286" max="1286" width="11.125" style="288" customWidth="1"/>
    <col min="1287" max="1287" width="2.625" style="288" customWidth="1"/>
    <col min="1288" max="1288" width="11.125" style="288" customWidth="1"/>
    <col min="1289" max="1289" width="2.625" style="288" customWidth="1"/>
    <col min="1290" max="1290" width="11.125" style="288" customWidth="1"/>
    <col min="1291" max="1291" width="2.625" style="288" customWidth="1"/>
    <col min="1292" max="1292" width="11.125" style="288" customWidth="1"/>
    <col min="1293" max="1293" width="2.625" style="288" customWidth="1"/>
    <col min="1294" max="1294" width="11.125" style="288" customWidth="1"/>
    <col min="1295" max="1295" width="4.25" style="288" customWidth="1"/>
    <col min="1296" max="1296" width="11.125" style="288" customWidth="1"/>
    <col min="1297" max="1297" width="2.625" style="288" customWidth="1"/>
    <col min="1298" max="1298" width="11.125" style="288" customWidth="1"/>
    <col min="1299" max="1536" width="10.625" style="288"/>
    <col min="1537" max="1537" width="4.625" style="288" customWidth="1"/>
    <col min="1538" max="1538" width="25.625" style="288" customWidth="1"/>
    <col min="1539" max="1539" width="2.625" style="288" customWidth="1"/>
    <col min="1540" max="1540" width="11.125" style="288" customWidth="1"/>
    <col min="1541" max="1541" width="2.625" style="288" customWidth="1"/>
    <col min="1542" max="1542" width="11.125" style="288" customWidth="1"/>
    <col min="1543" max="1543" width="2.625" style="288" customWidth="1"/>
    <col min="1544" max="1544" width="11.125" style="288" customWidth="1"/>
    <col min="1545" max="1545" width="2.625" style="288" customWidth="1"/>
    <col min="1546" max="1546" width="11.125" style="288" customWidth="1"/>
    <col min="1547" max="1547" width="2.625" style="288" customWidth="1"/>
    <col min="1548" max="1548" width="11.125" style="288" customWidth="1"/>
    <col min="1549" max="1549" width="2.625" style="288" customWidth="1"/>
    <col min="1550" max="1550" width="11.125" style="288" customWidth="1"/>
    <col min="1551" max="1551" width="4.25" style="288" customWidth="1"/>
    <col min="1552" max="1552" width="11.125" style="288" customWidth="1"/>
    <col min="1553" max="1553" width="2.625" style="288" customWidth="1"/>
    <col min="1554" max="1554" width="11.125" style="288" customWidth="1"/>
    <col min="1555" max="1792" width="10.625" style="288"/>
    <col min="1793" max="1793" width="4.625" style="288" customWidth="1"/>
    <col min="1794" max="1794" width="25.625" style="288" customWidth="1"/>
    <col min="1795" max="1795" width="2.625" style="288" customWidth="1"/>
    <col min="1796" max="1796" width="11.125" style="288" customWidth="1"/>
    <col min="1797" max="1797" width="2.625" style="288" customWidth="1"/>
    <col min="1798" max="1798" width="11.125" style="288" customWidth="1"/>
    <col min="1799" max="1799" width="2.625" style="288" customWidth="1"/>
    <col min="1800" max="1800" width="11.125" style="288" customWidth="1"/>
    <col min="1801" max="1801" width="2.625" style="288" customWidth="1"/>
    <col min="1802" max="1802" width="11.125" style="288" customWidth="1"/>
    <col min="1803" max="1803" width="2.625" style="288" customWidth="1"/>
    <col min="1804" max="1804" width="11.125" style="288" customWidth="1"/>
    <col min="1805" max="1805" width="2.625" style="288" customWidth="1"/>
    <col min="1806" max="1806" width="11.125" style="288" customWidth="1"/>
    <col min="1807" max="1807" width="4.25" style="288" customWidth="1"/>
    <col min="1808" max="1808" width="11.125" style="288" customWidth="1"/>
    <col min="1809" max="1809" width="2.625" style="288" customWidth="1"/>
    <col min="1810" max="1810" width="11.125" style="288" customWidth="1"/>
    <col min="1811" max="2048" width="10.625" style="288"/>
    <col min="2049" max="2049" width="4.625" style="288" customWidth="1"/>
    <col min="2050" max="2050" width="25.625" style="288" customWidth="1"/>
    <col min="2051" max="2051" width="2.625" style="288" customWidth="1"/>
    <col min="2052" max="2052" width="11.125" style="288" customWidth="1"/>
    <col min="2053" max="2053" width="2.625" style="288" customWidth="1"/>
    <col min="2054" max="2054" width="11.125" style="288" customWidth="1"/>
    <col min="2055" max="2055" width="2.625" style="288" customWidth="1"/>
    <col min="2056" max="2056" width="11.125" style="288" customWidth="1"/>
    <col min="2057" max="2057" width="2.625" style="288" customWidth="1"/>
    <col min="2058" max="2058" width="11.125" style="288" customWidth="1"/>
    <col min="2059" max="2059" width="2.625" style="288" customWidth="1"/>
    <col min="2060" max="2060" width="11.125" style="288" customWidth="1"/>
    <col min="2061" max="2061" width="2.625" style="288" customWidth="1"/>
    <col min="2062" max="2062" width="11.125" style="288" customWidth="1"/>
    <col min="2063" max="2063" width="4.25" style="288" customWidth="1"/>
    <col min="2064" max="2064" width="11.125" style="288" customWidth="1"/>
    <col min="2065" max="2065" width="2.625" style="288" customWidth="1"/>
    <col min="2066" max="2066" width="11.125" style="288" customWidth="1"/>
    <col min="2067" max="2304" width="10.625" style="288"/>
    <col min="2305" max="2305" width="4.625" style="288" customWidth="1"/>
    <col min="2306" max="2306" width="25.625" style="288" customWidth="1"/>
    <col min="2307" max="2307" width="2.625" style="288" customWidth="1"/>
    <col min="2308" max="2308" width="11.125" style="288" customWidth="1"/>
    <col min="2309" max="2309" width="2.625" style="288" customWidth="1"/>
    <col min="2310" max="2310" width="11.125" style="288" customWidth="1"/>
    <col min="2311" max="2311" width="2.625" style="288" customWidth="1"/>
    <col min="2312" max="2312" width="11.125" style="288" customWidth="1"/>
    <col min="2313" max="2313" width="2.625" style="288" customWidth="1"/>
    <col min="2314" max="2314" width="11.125" style="288" customWidth="1"/>
    <col min="2315" max="2315" width="2.625" style="288" customWidth="1"/>
    <col min="2316" max="2316" width="11.125" style="288" customWidth="1"/>
    <col min="2317" max="2317" width="2.625" style="288" customWidth="1"/>
    <col min="2318" max="2318" width="11.125" style="288" customWidth="1"/>
    <col min="2319" max="2319" width="4.25" style="288" customWidth="1"/>
    <col min="2320" max="2320" width="11.125" style="288" customWidth="1"/>
    <col min="2321" max="2321" width="2.625" style="288" customWidth="1"/>
    <col min="2322" max="2322" width="11.125" style="288" customWidth="1"/>
    <col min="2323" max="2560" width="10.625" style="288"/>
    <col min="2561" max="2561" width="4.625" style="288" customWidth="1"/>
    <col min="2562" max="2562" width="25.625" style="288" customWidth="1"/>
    <col min="2563" max="2563" width="2.625" style="288" customWidth="1"/>
    <col min="2564" max="2564" width="11.125" style="288" customWidth="1"/>
    <col min="2565" max="2565" width="2.625" style="288" customWidth="1"/>
    <col min="2566" max="2566" width="11.125" style="288" customWidth="1"/>
    <col min="2567" max="2567" width="2.625" style="288" customWidth="1"/>
    <col min="2568" max="2568" width="11.125" style="288" customWidth="1"/>
    <col min="2569" max="2569" width="2.625" style="288" customWidth="1"/>
    <col min="2570" max="2570" width="11.125" style="288" customWidth="1"/>
    <col min="2571" max="2571" width="2.625" style="288" customWidth="1"/>
    <col min="2572" max="2572" width="11.125" style="288" customWidth="1"/>
    <col min="2573" max="2573" width="2.625" style="288" customWidth="1"/>
    <col min="2574" max="2574" width="11.125" style="288" customWidth="1"/>
    <col min="2575" max="2575" width="4.25" style="288" customWidth="1"/>
    <col min="2576" max="2576" width="11.125" style="288" customWidth="1"/>
    <col min="2577" max="2577" width="2.625" style="288" customWidth="1"/>
    <col min="2578" max="2578" width="11.125" style="288" customWidth="1"/>
    <col min="2579" max="2816" width="10.625" style="288"/>
    <col min="2817" max="2817" width="4.625" style="288" customWidth="1"/>
    <col min="2818" max="2818" width="25.625" style="288" customWidth="1"/>
    <col min="2819" max="2819" width="2.625" style="288" customWidth="1"/>
    <col min="2820" max="2820" width="11.125" style="288" customWidth="1"/>
    <col min="2821" max="2821" width="2.625" style="288" customWidth="1"/>
    <col min="2822" max="2822" width="11.125" style="288" customWidth="1"/>
    <col min="2823" max="2823" width="2.625" style="288" customWidth="1"/>
    <col min="2824" max="2824" width="11.125" style="288" customWidth="1"/>
    <col min="2825" max="2825" width="2.625" style="288" customWidth="1"/>
    <col min="2826" max="2826" width="11.125" style="288" customWidth="1"/>
    <col min="2827" max="2827" width="2.625" style="288" customWidth="1"/>
    <col min="2828" max="2828" width="11.125" style="288" customWidth="1"/>
    <col min="2829" max="2829" width="2.625" style="288" customWidth="1"/>
    <col min="2830" max="2830" width="11.125" style="288" customWidth="1"/>
    <col min="2831" max="2831" width="4.25" style="288" customWidth="1"/>
    <col min="2832" max="2832" width="11.125" style="288" customWidth="1"/>
    <col min="2833" max="2833" width="2.625" style="288" customWidth="1"/>
    <col min="2834" max="2834" width="11.125" style="288" customWidth="1"/>
    <col min="2835" max="3072" width="10.625" style="288"/>
    <col min="3073" max="3073" width="4.625" style="288" customWidth="1"/>
    <col min="3074" max="3074" width="25.625" style="288" customWidth="1"/>
    <col min="3075" max="3075" width="2.625" style="288" customWidth="1"/>
    <col min="3076" max="3076" width="11.125" style="288" customWidth="1"/>
    <col min="3077" max="3077" width="2.625" style="288" customWidth="1"/>
    <col min="3078" max="3078" width="11.125" style="288" customWidth="1"/>
    <col min="3079" max="3079" width="2.625" style="288" customWidth="1"/>
    <col min="3080" max="3080" width="11.125" style="288" customWidth="1"/>
    <col min="3081" max="3081" width="2.625" style="288" customWidth="1"/>
    <col min="3082" max="3082" width="11.125" style="288" customWidth="1"/>
    <col min="3083" max="3083" width="2.625" style="288" customWidth="1"/>
    <col min="3084" max="3084" width="11.125" style="288" customWidth="1"/>
    <col min="3085" max="3085" width="2.625" style="288" customWidth="1"/>
    <col min="3086" max="3086" width="11.125" style="288" customWidth="1"/>
    <col min="3087" max="3087" width="4.25" style="288" customWidth="1"/>
    <col min="3088" max="3088" width="11.125" style="288" customWidth="1"/>
    <col min="3089" max="3089" width="2.625" style="288" customWidth="1"/>
    <col min="3090" max="3090" width="11.125" style="288" customWidth="1"/>
    <col min="3091" max="3328" width="10.625" style="288"/>
    <col min="3329" max="3329" width="4.625" style="288" customWidth="1"/>
    <col min="3330" max="3330" width="25.625" style="288" customWidth="1"/>
    <col min="3331" max="3331" width="2.625" style="288" customWidth="1"/>
    <col min="3332" max="3332" width="11.125" style="288" customWidth="1"/>
    <col min="3333" max="3333" width="2.625" style="288" customWidth="1"/>
    <col min="3334" max="3334" width="11.125" style="288" customWidth="1"/>
    <col min="3335" max="3335" width="2.625" style="288" customWidth="1"/>
    <col min="3336" max="3336" width="11.125" style="288" customWidth="1"/>
    <col min="3337" max="3337" width="2.625" style="288" customWidth="1"/>
    <col min="3338" max="3338" width="11.125" style="288" customWidth="1"/>
    <col min="3339" max="3339" width="2.625" style="288" customWidth="1"/>
    <col min="3340" max="3340" width="11.125" style="288" customWidth="1"/>
    <col min="3341" max="3341" width="2.625" style="288" customWidth="1"/>
    <col min="3342" max="3342" width="11.125" style="288" customWidth="1"/>
    <col min="3343" max="3343" width="4.25" style="288" customWidth="1"/>
    <col min="3344" max="3344" width="11.125" style="288" customWidth="1"/>
    <col min="3345" max="3345" width="2.625" style="288" customWidth="1"/>
    <col min="3346" max="3346" width="11.125" style="288" customWidth="1"/>
    <col min="3347" max="3584" width="10.625" style="288"/>
    <col min="3585" max="3585" width="4.625" style="288" customWidth="1"/>
    <col min="3586" max="3586" width="25.625" style="288" customWidth="1"/>
    <col min="3587" max="3587" width="2.625" style="288" customWidth="1"/>
    <col min="3588" max="3588" width="11.125" style="288" customWidth="1"/>
    <col min="3589" max="3589" width="2.625" style="288" customWidth="1"/>
    <col min="3590" max="3590" width="11.125" style="288" customWidth="1"/>
    <col min="3591" max="3591" width="2.625" style="288" customWidth="1"/>
    <col min="3592" max="3592" width="11.125" style="288" customWidth="1"/>
    <col min="3593" max="3593" width="2.625" style="288" customWidth="1"/>
    <col min="3594" max="3594" width="11.125" style="288" customWidth="1"/>
    <col min="3595" max="3595" width="2.625" style="288" customWidth="1"/>
    <col min="3596" max="3596" width="11.125" style="288" customWidth="1"/>
    <col min="3597" max="3597" width="2.625" style="288" customWidth="1"/>
    <col min="3598" max="3598" width="11.125" style="288" customWidth="1"/>
    <col min="3599" max="3599" width="4.25" style="288" customWidth="1"/>
    <col min="3600" max="3600" width="11.125" style="288" customWidth="1"/>
    <col min="3601" max="3601" width="2.625" style="288" customWidth="1"/>
    <col min="3602" max="3602" width="11.125" style="288" customWidth="1"/>
    <col min="3603" max="3840" width="10.625" style="288"/>
    <col min="3841" max="3841" width="4.625" style="288" customWidth="1"/>
    <col min="3842" max="3842" width="25.625" style="288" customWidth="1"/>
    <col min="3843" max="3843" width="2.625" style="288" customWidth="1"/>
    <col min="3844" max="3844" width="11.125" style="288" customWidth="1"/>
    <col min="3845" max="3845" width="2.625" style="288" customWidth="1"/>
    <col min="3846" max="3846" width="11.125" style="288" customWidth="1"/>
    <col min="3847" max="3847" width="2.625" style="288" customWidth="1"/>
    <col min="3848" max="3848" width="11.125" style="288" customWidth="1"/>
    <col min="3849" max="3849" width="2.625" style="288" customWidth="1"/>
    <col min="3850" max="3850" width="11.125" style="288" customWidth="1"/>
    <col min="3851" max="3851" width="2.625" style="288" customWidth="1"/>
    <col min="3852" max="3852" width="11.125" style="288" customWidth="1"/>
    <col min="3853" max="3853" width="2.625" style="288" customWidth="1"/>
    <col min="3854" max="3854" width="11.125" style="288" customWidth="1"/>
    <col min="3855" max="3855" width="4.25" style="288" customWidth="1"/>
    <col min="3856" max="3856" width="11.125" style="288" customWidth="1"/>
    <col min="3857" max="3857" width="2.625" style="288" customWidth="1"/>
    <col min="3858" max="3858" width="11.125" style="288" customWidth="1"/>
    <col min="3859" max="4096" width="10.625" style="288"/>
    <col min="4097" max="4097" width="4.625" style="288" customWidth="1"/>
    <col min="4098" max="4098" width="25.625" style="288" customWidth="1"/>
    <col min="4099" max="4099" width="2.625" style="288" customWidth="1"/>
    <col min="4100" max="4100" width="11.125" style="288" customWidth="1"/>
    <col min="4101" max="4101" width="2.625" style="288" customWidth="1"/>
    <col min="4102" max="4102" width="11.125" style="288" customWidth="1"/>
    <col min="4103" max="4103" width="2.625" style="288" customWidth="1"/>
    <col min="4104" max="4104" width="11.125" style="288" customWidth="1"/>
    <col min="4105" max="4105" width="2.625" style="288" customWidth="1"/>
    <col min="4106" max="4106" width="11.125" style="288" customWidth="1"/>
    <col min="4107" max="4107" width="2.625" style="288" customWidth="1"/>
    <col min="4108" max="4108" width="11.125" style="288" customWidth="1"/>
    <col min="4109" max="4109" width="2.625" style="288" customWidth="1"/>
    <col min="4110" max="4110" width="11.125" style="288" customWidth="1"/>
    <col min="4111" max="4111" width="4.25" style="288" customWidth="1"/>
    <col min="4112" max="4112" width="11.125" style="288" customWidth="1"/>
    <col min="4113" max="4113" width="2.625" style="288" customWidth="1"/>
    <col min="4114" max="4114" width="11.125" style="288" customWidth="1"/>
    <col min="4115" max="4352" width="10.625" style="288"/>
    <col min="4353" max="4353" width="4.625" style="288" customWidth="1"/>
    <col min="4354" max="4354" width="25.625" style="288" customWidth="1"/>
    <col min="4355" max="4355" width="2.625" style="288" customWidth="1"/>
    <col min="4356" max="4356" width="11.125" style="288" customWidth="1"/>
    <col min="4357" max="4357" width="2.625" style="288" customWidth="1"/>
    <col min="4358" max="4358" width="11.125" style="288" customWidth="1"/>
    <col min="4359" max="4359" width="2.625" style="288" customWidth="1"/>
    <col min="4360" max="4360" width="11.125" style="288" customWidth="1"/>
    <col min="4361" max="4361" width="2.625" style="288" customWidth="1"/>
    <col min="4362" max="4362" width="11.125" style="288" customWidth="1"/>
    <col min="4363" max="4363" width="2.625" style="288" customWidth="1"/>
    <col min="4364" max="4364" width="11.125" style="288" customWidth="1"/>
    <col min="4365" max="4365" width="2.625" style="288" customWidth="1"/>
    <col min="4366" max="4366" width="11.125" style="288" customWidth="1"/>
    <col min="4367" max="4367" width="4.25" style="288" customWidth="1"/>
    <col min="4368" max="4368" width="11.125" style="288" customWidth="1"/>
    <col min="4369" max="4369" width="2.625" style="288" customWidth="1"/>
    <col min="4370" max="4370" width="11.125" style="288" customWidth="1"/>
    <col min="4371" max="4608" width="10.625" style="288"/>
    <col min="4609" max="4609" width="4.625" style="288" customWidth="1"/>
    <col min="4610" max="4610" width="25.625" style="288" customWidth="1"/>
    <col min="4611" max="4611" width="2.625" style="288" customWidth="1"/>
    <col min="4612" max="4612" width="11.125" style="288" customWidth="1"/>
    <col min="4613" max="4613" width="2.625" style="288" customWidth="1"/>
    <col min="4614" max="4614" width="11.125" style="288" customWidth="1"/>
    <col min="4615" max="4615" width="2.625" style="288" customWidth="1"/>
    <col min="4616" max="4616" width="11.125" style="288" customWidth="1"/>
    <col min="4617" max="4617" width="2.625" style="288" customWidth="1"/>
    <col min="4618" max="4618" width="11.125" style="288" customWidth="1"/>
    <col min="4619" max="4619" width="2.625" style="288" customWidth="1"/>
    <col min="4620" max="4620" width="11.125" style="288" customWidth="1"/>
    <col min="4621" max="4621" width="2.625" style="288" customWidth="1"/>
    <col min="4622" max="4622" width="11.125" style="288" customWidth="1"/>
    <col min="4623" max="4623" width="4.25" style="288" customWidth="1"/>
    <col min="4624" max="4624" width="11.125" style="288" customWidth="1"/>
    <col min="4625" max="4625" width="2.625" style="288" customWidth="1"/>
    <col min="4626" max="4626" width="11.125" style="288" customWidth="1"/>
    <col min="4627" max="4864" width="10.625" style="288"/>
    <col min="4865" max="4865" width="4.625" style="288" customWidth="1"/>
    <col min="4866" max="4866" width="25.625" style="288" customWidth="1"/>
    <col min="4867" max="4867" width="2.625" style="288" customWidth="1"/>
    <col min="4868" max="4868" width="11.125" style="288" customWidth="1"/>
    <col min="4869" max="4869" width="2.625" style="288" customWidth="1"/>
    <col min="4870" max="4870" width="11.125" style="288" customWidth="1"/>
    <col min="4871" max="4871" width="2.625" style="288" customWidth="1"/>
    <col min="4872" max="4872" width="11.125" style="288" customWidth="1"/>
    <col min="4873" max="4873" width="2.625" style="288" customWidth="1"/>
    <col min="4874" max="4874" width="11.125" style="288" customWidth="1"/>
    <col min="4875" max="4875" width="2.625" style="288" customWidth="1"/>
    <col min="4876" max="4876" width="11.125" style="288" customWidth="1"/>
    <col min="4877" max="4877" width="2.625" style="288" customWidth="1"/>
    <col min="4878" max="4878" width="11.125" style="288" customWidth="1"/>
    <col min="4879" max="4879" width="4.25" style="288" customWidth="1"/>
    <col min="4880" max="4880" width="11.125" style="288" customWidth="1"/>
    <col min="4881" max="4881" width="2.625" style="288" customWidth="1"/>
    <col min="4882" max="4882" width="11.125" style="288" customWidth="1"/>
    <col min="4883" max="5120" width="10.625" style="288"/>
    <col min="5121" max="5121" width="4.625" style="288" customWidth="1"/>
    <col min="5122" max="5122" width="25.625" style="288" customWidth="1"/>
    <col min="5123" max="5123" width="2.625" style="288" customWidth="1"/>
    <col min="5124" max="5124" width="11.125" style="288" customWidth="1"/>
    <col min="5125" max="5125" width="2.625" style="288" customWidth="1"/>
    <col min="5126" max="5126" width="11.125" style="288" customWidth="1"/>
    <col min="5127" max="5127" width="2.625" style="288" customWidth="1"/>
    <col min="5128" max="5128" width="11.125" style="288" customWidth="1"/>
    <col min="5129" max="5129" width="2.625" style="288" customWidth="1"/>
    <col min="5130" max="5130" width="11.125" style="288" customWidth="1"/>
    <col min="5131" max="5131" width="2.625" style="288" customWidth="1"/>
    <col min="5132" max="5132" width="11.125" style="288" customWidth="1"/>
    <col min="5133" max="5133" width="2.625" style="288" customWidth="1"/>
    <col min="5134" max="5134" width="11.125" style="288" customWidth="1"/>
    <col min="5135" max="5135" width="4.25" style="288" customWidth="1"/>
    <col min="5136" max="5136" width="11.125" style="288" customWidth="1"/>
    <col min="5137" max="5137" width="2.625" style="288" customWidth="1"/>
    <col min="5138" max="5138" width="11.125" style="288" customWidth="1"/>
    <col min="5139" max="5376" width="10.625" style="288"/>
    <col min="5377" max="5377" width="4.625" style="288" customWidth="1"/>
    <col min="5378" max="5378" width="25.625" style="288" customWidth="1"/>
    <col min="5379" max="5379" width="2.625" style="288" customWidth="1"/>
    <col min="5380" max="5380" width="11.125" style="288" customWidth="1"/>
    <col min="5381" max="5381" width="2.625" style="288" customWidth="1"/>
    <col min="5382" max="5382" width="11.125" style="288" customWidth="1"/>
    <col min="5383" max="5383" width="2.625" style="288" customWidth="1"/>
    <col min="5384" max="5384" width="11.125" style="288" customWidth="1"/>
    <col min="5385" max="5385" width="2.625" style="288" customWidth="1"/>
    <col min="5386" max="5386" width="11.125" style="288" customWidth="1"/>
    <col min="5387" max="5387" width="2.625" style="288" customWidth="1"/>
    <col min="5388" max="5388" width="11.125" style="288" customWidth="1"/>
    <col min="5389" max="5389" width="2.625" style="288" customWidth="1"/>
    <col min="5390" max="5390" width="11.125" style="288" customWidth="1"/>
    <col min="5391" max="5391" width="4.25" style="288" customWidth="1"/>
    <col min="5392" max="5392" width="11.125" style="288" customWidth="1"/>
    <col min="5393" max="5393" width="2.625" style="288" customWidth="1"/>
    <col min="5394" max="5394" width="11.125" style="288" customWidth="1"/>
    <col min="5395" max="5632" width="10.625" style="288"/>
    <col min="5633" max="5633" width="4.625" style="288" customWidth="1"/>
    <col min="5634" max="5634" width="25.625" style="288" customWidth="1"/>
    <col min="5635" max="5635" width="2.625" style="288" customWidth="1"/>
    <col min="5636" max="5636" width="11.125" style="288" customWidth="1"/>
    <col min="5637" max="5637" width="2.625" style="288" customWidth="1"/>
    <col min="5638" max="5638" width="11.125" style="288" customWidth="1"/>
    <col min="5639" max="5639" width="2.625" style="288" customWidth="1"/>
    <col min="5640" max="5640" width="11.125" style="288" customWidth="1"/>
    <col min="5641" max="5641" width="2.625" style="288" customWidth="1"/>
    <col min="5642" max="5642" width="11.125" style="288" customWidth="1"/>
    <col min="5643" max="5643" width="2.625" style="288" customWidth="1"/>
    <col min="5644" max="5644" width="11.125" style="288" customWidth="1"/>
    <col min="5645" max="5645" width="2.625" style="288" customWidth="1"/>
    <col min="5646" max="5646" width="11.125" style="288" customWidth="1"/>
    <col min="5647" max="5647" width="4.25" style="288" customWidth="1"/>
    <col min="5648" max="5648" width="11.125" style="288" customWidth="1"/>
    <col min="5649" max="5649" width="2.625" style="288" customWidth="1"/>
    <col min="5650" max="5650" width="11.125" style="288" customWidth="1"/>
    <col min="5651" max="5888" width="10.625" style="288"/>
    <col min="5889" max="5889" width="4.625" style="288" customWidth="1"/>
    <col min="5890" max="5890" width="25.625" style="288" customWidth="1"/>
    <col min="5891" max="5891" width="2.625" style="288" customWidth="1"/>
    <col min="5892" max="5892" width="11.125" style="288" customWidth="1"/>
    <col min="5893" max="5893" width="2.625" style="288" customWidth="1"/>
    <col min="5894" max="5894" width="11.125" style="288" customWidth="1"/>
    <col min="5895" max="5895" width="2.625" style="288" customWidth="1"/>
    <col min="5896" max="5896" width="11.125" style="288" customWidth="1"/>
    <col min="5897" max="5897" width="2.625" style="288" customWidth="1"/>
    <col min="5898" max="5898" width="11.125" style="288" customWidth="1"/>
    <col min="5899" max="5899" width="2.625" style="288" customWidth="1"/>
    <col min="5900" max="5900" width="11.125" style="288" customWidth="1"/>
    <col min="5901" max="5901" width="2.625" style="288" customWidth="1"/>
    <col min="5902" max="5902" width="11.125" style="288" customWidth="1"/>
    <col min="5903" max="5903" width="4.25" style="288" customWidth="1"/>
    <col min="5904" max="5904" width="11.125" style="288" customWidth="1"/>
    <col min="5905" max="5905" width="2.625" style="288" customWidth="1"/>
    <col min="5906" max="5906" width="11.125" style="288" customWidth="1"/>
    <col min="5907" max="6144" width="10.625" style="288"/>
    <col min="6145" max="6145" width="4.625" style="288" customWidth="1"/>
    <col min="6146" max="6146" width="25.625" style="288" customWidth="1"/>
    <col min="6147" max="6147" width="2.625" style="288" customWidth="1"/>
    <col min="6148" max="6148" width="11.125" style="288" customWidth="1"/>
    <col min="6149" max="6149" width="2.625" style="288" customWidth="1"/>
    <col min="6150" max="6150" width="11.125" style="288" customWidth="1"/>
    <col min="6151" max="6151" width="2.625" style="288" customWidth="1"/>
    <col min="6152" max="6152" width="11.125" style="288" customWidth="1"/>
    <col min="6153" max="6153" width="2.625" style="288" customWidth="1"/>
    <col min="6154" max="6154" width="11.125" style="288" customWidth="1"/>
    <col min="6155" max="6155" width="2.625" style="288" customWidth="1"/>
    <col min="6156" max="6156" width="11.125" style="288" customWidth="1"/>
    <col min="6157" max="6157" width="2.625" style="288" customWidth="1"/>
    <col min="6158" max="6158" width="11.125" style="288" customWidth="1"/>
    <col min="6159" max="6159" width="4.25" style="288" customWidth="1"/>
    <col min="6160" max="6160" width="11.125" style="288" customWidth="1"/>
    <col min="6161" max="6161" width="2.625" style="288" customWidth="1"/>
    <col min="6162" max="6162" width="11.125" style="288" customWidth="1"/>
    <col min="6163" max="6400" width="10.625" style="288"/>
    <col min="6401" max="6401" width="4.625" style="288" customWidth="1"/>
    <col min="6402" max="6402" width="25.625" style="288" customWidth="1"/>
    <col min="6403" max="6403" width="2.625" style="288" customWidth="1"/>
    <col min="6404" max="6404" width="11.125" style="288" customWidth="1"/>
    <col min="6405" max="6405" width="2.625" style="288" customWidth="1"/>
    <col min="6406" max="6406" width="11.125" style="288" customWidth="1"/>
    <col min="6407" max="6407" width="2.625" style="288" customWidth="1"/>
    <col min="6408" max="6408" width="11.125" style="288" customWidth="1"/>
    <col min="6409" max="6409" width="2.625" style="288" customWidth="1"/>
    <col min="6410" max="6410" width="11.125" style="288" customWidth="1"/>
    <col min="6411" max="6411" width="2.625" style="288" customWidth="1"/>
    <col min="6412" max="6412" width="11.125" style="288" customWidth="1"/>
    <col min="6413" max="6413" width="2.625" style="288" customWidth="1"/>
    <col min="6414" max="6414" width="11.125" style="288" customWidth="1"/>
    <col min="6415" max="6415" width="4.25" style="288" customWidth="1"/>
    <col min="6416" max="6416" width="11.125" style="288" customWidth="1"/>
    <col min="6417" max="6417" width="2.625" style="288" customWidth="1"/>
    <col min="6418" max="6418" width="11.125" style="288" customWidth="1"/>
    <col min="6419" max="6656" width="10.625" style="288"/>
    <col min="6657" max="6657" width="4.625" style="288" customWidth="1"/>
    <col min="6658" max="6658" width="25.625" style="288" customWidth="1"/>
    <col min="6659" max="6659" width="2.625" style="288" customWidth="1"/>
    <col min="6660" max="6660" width="11.125" style="288" customWidth="1"/>
    <col min="6661" max="6661" width="2.625" style="288" customWidth="1"/>
    <col min="6662" max="6662" width="11.125" style="288" customWidth="1"/>
    <col min="6663" max="6663" width="2.625" style="288" customWidth="1"/>
    <col min="6664" max="6664" width="11.125" style="288" customWidth="1"/>
    <col min="6665" max="6665" width="2.625" style="288" customWidth="1"/>
    <col min="6666" max="6666" width="11.125" style="288" customWidth="1"/>
    <col min="6667" max="6667" width="2.625" style="288" customWidth="1"/>
    <col min="6668" max="6668" width="11.125" style="288" customWidth="1"/>
    <col min="6669" max="6669" width="2.625" style="288" customWidth="1"/>
    <col min="6670" max="6670" width="11.125" style="288" customWidth="1"/>
    <col min="6671" max="6671" width="4.25" style="288" customWidth="1"/>
    <col min="6672" max="6672" width="11.125" style="288" customWidth="1"/>
    <col min="6673" max="6673" width="2.625" style="288" customWidth="1"/>
    <col min="6674" max="6674" width="11.125" style="288" customWidth="1"/>
    <col min="6675" max="6912" width="10.625" style="288"/>
    <col min="6913" max="6913" width="4.625" style="288" customWidth="1"/>
    <col min="6914" max="6914" width="25.625" style="288" customWidth="1"/>
    <col min="6915" max="6915" width="2.625" style="288" customWidth="1"/>
    <col min="6916" max="6916" width="11.125" style="288" customWidth="1"/>
    <col min="6917" max="6917" width="2.625" style="288" customWidth="1"/>
    <col min="6918" max="6918" width="11.125" style="288" customWidth="1"/>
    <col min="6919" max="6919" width="2.625" style="288" customWidth="1"/>
    <col min="6920" max="6920" width="11.125" style="288" customWidth="1"/>
    <col min="6921" max="6921" width="2.625" style="288" customWidth="1"/>
    <col min="6922" max="6922" width="11.125" style="288" customWidth="1"/>
    <col min="6923" max="6923" width="2.625" style="288" customWidth="1"/>
    <col min="6924" max="6924" width="11.125" style="288" customWidth="1"/>
    <col min="6925" max="6925" width="2.625" style="288" customWidth="1"/>
    <col min="6926" max="6926" width="11.125" style="288" customWidth="1"/>
    <col min="6927" max="6927" width="4.25" style="288" customWidth="1"/>
    <col min="6928" max="6928" width="11.125" style="288" customWidth="1"/>
    <col min="6929" max="6929" width="2.625" style="288" customWidth="1"/>
    <col min="6930" max="6930" width="11.125" style="288" customWidth="1"/>
    <col min="6931" max="7168" width="10.625" style="288"/>
    <col min="7169" max="7169" width="4.625" style="288" customWidth="1"/>
    <col min="7170" max="7170" width="25.625" style="288" customWidth="1"/>
    <col min="7171" max="7171" width="2.625" style="288" customWidth="1"/>
    <col min="7172" max="7172" width="11.125" style="288" customWidth="1"/>
    <col min="7173" max="7173" width="2.625" style="288" customWidth="1"/>
    <col min="7174" max="7174" width="11.125" style="288" customWidth="1"/>
    <col min="7175" max="7175" width="2.625" style="288" customWidth="1"/>
    <col min="7176" max="7176" width="11.125" style="288" customWidth="1"/>
    <col min="7177" max="7177" width="2.625" style="288" customWidth="1"/>
    <col min="7178" max="7178" width="11.125" style="288" customWidth="1"/>
    <col min="7179" max="7179" width="2.625" style="288" customWidth="1"/>
    <col min="7180" max="7180" width="11.125" style="288" customWidth="1"/>
    <col min="7181" max="7181" width="2.625" style="288" customWidth="1"/>
    <col min="7182" max="7182" width="11.125" style="288" customWidth="1"/>
    <col min="7183" max="7183" width="4.25" style="288" customWidth="1"/>
    <col min="7184" max="7184" width="11.125" style="288" customWidth="1"/>
    <col min="7185" max="7185" width="2.625" style="288" customWidth="1"/>
    <col min="7186" max="7186" width="11.125" style="288" customWidth="1"/>
    <col min="7187" max="7424" width="10.625" style="288"/>
    <col min="7425" max="7425" width="4.625" style="288" customWidth="1"/>
    <col min="7426" max="7426" width="25.625" style="288" customWidth="1"/>
    <col min="7427" max="7427" width="2.625" style="288" customWidth="1"/>
    <col min="7428" max="7428" width="11.125" style="288" customWidth="1"/>
    <col min="7429" max="7429" width="2.625" style="288" customWidth="1"/>
    <col min="7430" max="7430" width="11.125" style="288" customWidth="1"/>
    <col min="7431" max="7431" width="2.625" style="288" customWidth="1"/>
    <col min="7432" max="7432" width="11.125" style="288" customWidth="1"/>
    <col min="7433" max="7433" width="2.625" style="288" customWidth="1"/>
    <col min="7434" max="7434" width="11.125" style="288" customWidth="1"/>
    <col min="7435" max="7435" width="2.625" style="288" customWidth="1"/>
    <col min="7436" max="7436" width="11.125" style="288" customWidth="1"/>
    <col min="7437" max="7437" width="2.625" style="288" customWidth="1"/>
    <col min="7438" max="7438" width="11.125" style="288" customWidth="1"/>
    <col min="7439" max="7439" width="4.25" style="288" customWidth="1"/>
    <col min="7440" max="7440" width="11.125" style="288" customWidth="1"/>
    <col min="7441" max="7441" width="2.625" style="288" customWidth="1"/>
    <col min="7442" max="7442" width="11.125" style="288" customWidth="1"/>
    <col min="7443" max="7680" width="10.625" style="288"/>
    <col min="7681" max="7681" width="4.625" style="288" customWidth="1"/>
    <col min="7682" max="7682" width="25.625" style="288" customWidth="1"/>
    <col min="7683" max="7683" width="2.625" style="288" customWidth="1"/>
    <col min="7684" max="7684" width="11.125" style="288" customWidth="1"/>
    <col min="7685" max="7685" width="2.625" style="288" customWidth="1"/>
    <col min="7686" max="7686" width="11.125" style="288" customWidth="1"/>
    <col min="7687" max="7687" width="2.625" style="288" customWidth="1"/>
    <col min="7688" max="7688" width="11.125" style="288" customWidth="1"/>
    <col min="7689" max="7689" width="2.625" style="288" customWidth="1"/>
    <col min="7690" max="7690" width="11.125" style="288" customWidth="1"/>
    <col min="7691" max="7691" width="2.625" style="288" customWidth="1"/>
    <col min="7692" max="7692" width="11.125" style="288" customWidth="1"/>
    <col min="7693" max="7693" width="2.625" style="288" customWidth="1"/>
    <col min="7694" max="7694" width="11.125" style="288" customWidth="1"/>
    <col min="7695" max="7695" width="4.25" style="288" customWidth="1"/>
    <col min="7696" max="7696" width="11.125" style="288" customWidth="1"/>
    <col min="7697" max="7697" width="2.625" style="288" customWidth="1"/>
    <col min="7698" max="7698" width="11.125" style="288" customWidth="1"/>
    <col min="7699" max="7936" width="10.625" style="288"/>
    <col min="7937" max="7937" width="4.625" style="288" customWidth="1"/>
    <col min="7938" max="7938" width="25.625" style="288" customWidth="1"/>
    <col min="7939" max="7939" width="2.625" style="288" customWidth="1"/>
    <col min="7940" max="7940" width="11.125" style="288" customWidth="1"/>
    <col min="7941" max="7941" width="2.625" style="288" customWidth="1"/>
    <col min="7942" max="7942" width="11.125" style="288" customWidth="1"/>
    <col min="7943" max="7943" width="2.625" style="288" customWidth="1"/>
    <col min="7944" max="7944" width="11.125" style="288" customWidth="1"/>
    <col min="7945" max="7945" width="2.625" style="288" customWidth="1"/>
    <col min="7946" max="7946" width="11.125" style="288" customWidth="1"/>
    <col min="7947" max="7947" width="2.625" style="288" customWidth="1"/>
    <col min="7948" max="7948" width="11.125" style="288" customWidth="1"/>
    <col min="7949" max="7949" width="2.625" style="288" customWidth="1"/>
    <col min="7950" max="7950" width="11.125" style="288" customWidth="1"/>
    <col min="7951" max="7951" width="4.25" style="288" customWidth="1"/>
    <col min="7952" max="7952" width="11.125" style="288" customWidth="1"/>
    <col min="7953" max="7953" width="2.625" style="288" customWidth="1"/>
    <col min="7954" max="7954" width="11.125" style="288" customWidth="1"/>
    <col min="7955" max="8192" width="10.625" style="288"/>
    <col min="8193" max="8193" width="4.625" style="288" customWidth="1"/>
    <col min="8194" max="8194" width="25.625" style="288" customWidth="1"/>
    <col min="8195" max="8195" width="2.625" style="288" customWidth="1"/>
    <col min="8196" max="8196" width="11.125" style="288" customWidth="1"/>
    <col min="8197" max="8197" width="2.625" style="288" customWidth="1"/>
    <col min="8198" max="8198" width="11.125" style="288" customWidth="1"/>
    <col min="8199" max="8199" width="2.625" style="288" customWidth="1"/>
    <col min="8200" max="8200" width="11.125" style="288" customWidth="1"/>
    <col min="8201" max="8201" width="2.625" style="288" customWidth="1"/>
    <col min="8202" max="8202" width="11.125" style="288" customWidth="1"/>
    <col min="8203" max="8203" width="2.625" style="288" customWidth="1"/>
    <col min="8204" max="8204" width="11.125" style="288" customWidth="1"/>
    <col min="8205" max="8205" width="2.625" style="288" customWidth="1"/>
    <col min="8206" max="8206" width="11.125" style="288" customWidth="1"/>
    <col min="8207" max="8207" width="4.25" style="288" customWidth="1"/>
    <col min="8208" max="8208" width="11.125" style="288" customWidth="1"/>
    <col min="8209" max="8209" width="2.625" style="288" customWidth="1"/>
    <col min="8210" max="8210" width="11.125" style="288" customWidth="1"/>
    <col min="8211" max="8448" width="10.625" style="288"/>
    <col min="8449" max="8449" width="4.625" style="288" customWidth="1"/>
    <col min="8450" max="8450" width="25.625" style="288" customWidth="1"/>
    <col min="8451" max="8451" width="2.625" style="288" customWidth="1"/>
    <col min="8452" max="8452" width="11.125" style="288" customWidth="1"/>
    <col min="8453" max="8453" width="2.625" style="288" customWidth="1"/>
    <col min="8454" max="8454" width="11.125" style="288" customWidth="1"/>
    <col min="8455" max="8455" width="2.625" style="288" customWidth="1"/>
    <col min="8456" max="8456" width="11.125" style="288" customWidth="1"/>
    <col min="8457" max="8457" width="2.625" style="288" customWidth="1"/>
    <col min="8458" max="8458" width="11.125" style="288" customWidth="1"/>
    <col min="8459" max="8459" width="2.625" style="288" customWidth="1"/>
    <col min="8460" max="8460" width="11.125" style="288" customWidth="1"/>
    <col min="8461" max="8461" width="2.625" style="288" customWidth="1"/>
    <col min="8462" max="8462" width="11.125" style="288" customWidth="1"/>
    <col min="8463" max="8463" width="4.25" style="288" customWidth="1"/>
    <col min="8464" max="8464" width="11.125" style="288" customWidth="1"/>
    <col min="8465" max="8465" width="2.625" style="288" customWidth="1"/>
    <col min="8466" max="8466" width="11.125" style="288" customWidth="1"/>
    <col min="8467" max="8704" width="10.625" style="288"/>
    <col min="8705" max="8705" width="4.625" style="288" customWidth="1"/>
    <col min="8706" max="8706" width="25.625" style="288" customWidth="1"/>
    <col min="8707" max="8707" width="2.625" style="288" customWidth="1"/>
    <col min="8708" max="8708" width="11.125" style="288" customWidth="1"/>
    <col min="8709" max="8709" width="2.625" style="288" customWidth="1"/>
    <col min="8710" max="8710" width="11.125" style="288" customWidth="1"/>
    <col min="8711" max="8711" width="2.625" style="288" customWidth="1"/>
    <col min="8712" max="8712" width="11.125" style="288" customWidth="1"/>
    <col min="8713" max="8713" width="2.625" style="288" customWidth="1"/>
    <col min="8714" max="8714" width="11.125" style="288" customWidth="1"/>
    <col min="8715" max="8715" width="2.625" style="288" customWidth="1"/>
    <col min="8716" max="8716" width="11.125" style="288" customWidth="1"/>
    <col min="8717" max="8717" width="2.625" style="288" customWidth="1"/>
    <col min="8718" max="8718" width="11.125" style="288" customWidth="1"/>
    <col min="8719" max="8719" width="4.25" style="288" customWidth="1"/>
    <col min="8720" max="8720" width="11.125" style="288" customWidth="1"/>
    <col min="8721" max="8721" width="2.625" style="288" customWidth="1"/>
    <col min="8722" max="8722" width="11.125" style="288" customWidth="1"/>
    <col min="8723" max="8960" width="10.625" style="288"/>
    <col min="8961" max="8961" width="4.625" style="288" customWidth="1"/>
    <col min="8962" max="8962" width="25.625" style="288" customWidth="1"/>
    <col min="8963" max="8963" width="2.625" style="288" customWidth="1"/>
    <col min="8964" max="8964" width="11.125" style="288" customWidth="1"/>
    <col min="8965" max="8965" width="2.625" style="288" customWidth="1"/>
    <col min="8966" max="8966" width="11.125" style="288" customWidth="1"/>
    <col min="8967" max="8967" width="2.625" style="288" customWidth="1"/>
    <col min="8968" max="8968" width="11.125" style="288" customWidth="1"/>
    <col min="8969" max="8969" width="2.625" style="288" customWidth="1"/>
    <col min="8970" max="8970" width="11.125" style="288" customWidth="1"/>
    <col min="8971" max="8971" width="2.625" style="288" customWidth="1"/>
    <col min="8972" max="8972" width="11.125" style="288" customWidth="1"/>
    <col min="8973" max="8973" width="2.625" style="288" customWidth="1"/>
    <col min="8974" max="8974" width="11.125" style="288" customWidth="1"/>
    <col min="8975" max="8975" width="4.25" style="288" customWidth="1"/>
    <col min="8976" max="8976" width="11.125" style="288" customWidth="1"/>
    <col min="8977" max="8977" width="2.625" style="288" customWidth="1"/>
    <col min="8978" max="8978" width="11.125" style="288" customWidth="1"/>
    <col min="8979" max="9216" width="10.625" style="288"/>
    <col min="9217" max="9217" width="4.625" style="288" customWidth="1"/>
    <col min="9218" max="9218" width="25.625" style="288" customWidth="1"/>
    <col min="9219" max="9219" width="2.625" style="288" customWidth="1"/>
    <col min="9220" max="9220" width="11.125" style="288" customWidth="1"/>
    <col min="9221" max="9221" width="2.625" style="288" customWidth="1"/>
    <col min="9222" max="9222" width="11.125" style="288" customWidth="1"/>
    <col min="9223" max="9223" width="2.625" style="288" customWidth="1"/>
    <col min="9224" max="9224" width="11.125" style="288" customWidth="1"/>
    <col min="9225" max="9225" width="2.625" style="288" customWidth="1"/>
    <col min="9226" max="9226" width="11.125" style="288" customWidth="1"/>
    <col min="9227" max="9227" width="2.625" style="288" customWidth="1"/>
    <col min="9228" max="9228" width="11.125" style="288" customWidth="1"/>
    <col min="9229" max="9229" width="2.625" style="288" customWidth="1"/>
    <col min="9230" max="9230" width="11.125" style="288" customWidth="1"/>
    <col min="9231" max="9231" width="4.25" style="288" customWidth="1"/>
    <col min="9232" max="9232" width="11.125" style="288" customWidth="1"/>
    <col min="9233" max="9233" width="2.625" style="288" customWidth="1"/>
    <col min="9234" max="9234" width="11.125" style="288" customWidth="1"/>
    <col min="9235" max="9472" width="10.625" style="288"/>
    <col min="9473" max="9473" width="4.625" style="288" customWidth="1"/>
    <col min="9474" max="9474" width="25.625" style="288" customWidth="1"/>
    <col min="9475" max="9475" width="2.625" style="288" customWidth="1"/>
    <col min="9476" max="9476" width="11.125" style="288" customWidth="1"/>
    <col min="9477" max="9477" width="2.625" style="288" customWidth="1"/>
    <col min="9478" max="9478" width="11.125" style="288" customWidth="1"/>
    <col min="9479" max="9479" width="2.625" style="288" customWidth="1"/>
    <col min="9480" max="9480" width="11.125" style="288" customWidth="1"/>
    <col min="9481" max="9481" width="2.625" style="288" customWidth="1"/>
    <col min="9482" max="9482" width="11.125" style="288" customWidth="1"/>
    <col min="9483" max="9483" width="2.625" style="288" customWidth="1"/>
    <col min="9484" max="9484" width="11.125" style="288" customWidth="1"/>
    <col min="9485" max="9485" width="2.625" style="288" customWidth="1"/>
    <col min="9486" max="9486" width="11.125" style="288" customWidth="1"/>
    <col min="9487" max="9487" width="4.25" style="288" customWidth="1"/>
    <col min="9488" max="9488" width="11.125" style="288" customWidth="1"/>
    <col min="9489" max="9489" width="2.625" style="288" customWidth="1"/>
    <col min="9490" max="9490" width="11.125" style="288" customWidth="1"/>
    <col min="9491" max="9728" width="10.625" style="288"/>
    <col min="9729" max="9729" width="4.625" style="288" customWidth="1"/>
    <col min="9730" max="9730" width="25.625" style="288" customWidth="1"/>
    <col min="9731" max="9731" width="2.625" style="288" customWidth="1"/>
    <col min="9732" max="9732" width="11.125" style="288" customWidth="1"/>
    <col min="9733" max="9733" width="2.625" style="288" customWidth="1"/>
    <col min="9734" max="9734" width="11.125" style="288" customWidth="1"/>
    <col min="9735" max="9735" width="2.625" style="288" customWidth="1"/>
    <col min="9736" max="9736" width="11.125" style="288" customWidth="1"/>
    <col min="9737" max="9737" width="2.625" style="288" customWidth="1"/>
    <col min="9738" max="9738" width="11.125" style="288" customWidth="1"/>
    <col min="9739" max="9739" width="2.625" style="288" customWidth="1"/>
    <col min="9740" max="9740" width="11.125" style="288" customWidth="1"/>
    <col min="9741" max="9741" width="2.625" style="288" customWidth="1"/>
    <col min="9742" max="9742" width="11.125" style="288" customWidth="1"/>
    <col min="9743" max="9743" width="4.25" style="288" customWidth="1"/>
    <col min="9744" max="9744" width="11.125" style="288" customWidth="1"/>
    <col min="9745" max="9745" width="2.625" style="288" customWidth="1"/>
    <col min="9746" max="9746" width="11.125" style="288" customWidth="1"/>
    <col min="9747" max="9984" width="10.625" style="288"/>
    <col min="9985" max="9985" width="4.625" style="288" customWidth="1"/>
    <col min="9986" max="9986" width="25.625" style="288" customWidth="1"/>
    <col min="9987" max="9987" width="2.625" style="288" customWidth="1"/>
    <col min="9988" max="9988" width="11.125" style="288" customWidth="1"/>
    <col min="9989" max="9989" width="2.625" style="288" customWidth="1"/>
    <col min="9990" max="9990" width="11.125" style="288" customWidth="1"/>
    <col min="9991" max="9991" width="2.625" style="288" customWidth="1"/>
    <col min="9992" max="9992" width="11.125" style="288" customWidth="1"/>
    <col min="9993" max="9993" width="2.625" style="288" customWidth="1"/>
    <col min="9994" max="9994" width="11.125" style="288" customWidth="1"/>
    <col min="9995" max="9995" width="2.625" style="288" customWidth="1"/>
    <col min="9996" max="9996" width="11.125" style="288" customWidth="1"/>
    <col min="9997" max="9997" width="2.625" style="288" customWidth="1"/>
    <col min="9998" max="9998" width="11.125" style="288" customWidth="1"/>
    <col min="9999" max="9999" width="4.25" style="288" customWidth="1"/>
    <col min="10000" max="10000" width="11.125" style="288" customWidth="1"/>
    <col min="10001" max="10001" width="2.625" style="288" customWidth="1"/>
    <col min="10002" max="10002" width="11.125" style="288" customWidth="1"/>
    <col min="10003" max="10240" width="10.625" style="288"/>
    <col min="10241" max="10241" width="4.625" style="288" customWidth="1"/>
    <col min="10242" max="10242" width="25.625" style="288" customWidth="1"/>
    <col min="10243" max="10243" width="2.625" style="288" customWidth="1"/>
    <col min="10244" max="10244" width="11.125" style="288" customWidth="1"/>
    <col min="10245" max="10245" width="2.625" style="288" customWidth="1"/>
    <col min="10246" max="10246" width="11.125" style="288" customWidth="1"/>
    <col min="10247" max="10247" width="2.625" style="288" customWidth="1"/>
    <col min="10248" max="10248" width="11.125" style="288" customWidth="1"/>
    <col min="10249" max="10249" width="2.625" style="288" customWidth="1"/>
    <col min="10250" max="10250" width="11.125" style="288" customWidth="1"/>
    <col min="10251" max="10251" width="2.625" style="288" customWidth="1"/>
    <col min="10252" max="10252" width="11.125" style="288" customWidth="1"/>
    <col min="10253" max="10253" width="2.625" style="288" customWidth="1"/>
    <col min="10254" max="10254" width="11.125" style="288" customWidth="1"/>
    <col min="10255" max="10255" width="4.25" style="288" customWidth="1"/>
    <col min="10256" max="10256" width="11.125" style="288" customWidth="1"/>
    <col min="10257" max="10257" width="2.625" style="288" customWidth="1"/>
    <col min="10258" max="10258" width="11.125" style="288" customWidth="1"/>
    <col min="10259" max="10496" width="10.625" style="288"/>
    <col min="10497" max="10497" width="4.625" style="288" customWidth="1"/>
    <col min="10498" max="10498" width="25.625" style="288" customWidth="1"/>
    <col min="10499" max="10499" width="2.625" style="288" customWidth="1"/>
    <col min="10500" max="10500" width="11.125" style="288" customWidth="1"/>
    <col min="10501" max="10501" width="2.625" style="288" customWidth="1"/>
    <col min="10502" max="10502" width="11.125" style="288" customWidth="1"/>
    <col min="10503" max="10503" width="2.625" style="288" customWidth="1"/>
    <col min="10504" max="10504" width="11.125" style="288" customWidth="1"/>
    <col min="10505" max="10505" width="2.625" style="288" customWidth="1"/>
    <col min="10506" max="10506" width="11.125" style="288" customWidth="1"/>
    <col min="10507" max="10507" width="2.625" style="288" customWidth="1"/>
    <col min="10508" max="10508" width="11.125" style="288" customWidth="1"/>
    <col min="10509" max="10509" width="2.625" style="288" customWidth="1"/>
    <col min="10510" max="10510" width="11.125" style="288" customWidth="1"/>
    <col min="10511" max="10511" width="4.25" style="288" customWidth="1"/>
    <col min="10512" max="10512" width="11.125" style="288" customWidth="1"/>
    <col min="10513" max="10513" width="2.625" style="288" customWidth="1"/>
    <col min="10514" max="10514" width="11.125" style="288" customWidth="1"/>
    <col min="10515" max="10752" width="10.625" style="288"/>
    <col min="10753" max="10753" width="4.625" style="288" customWidth="1"/>
    <col min="10754" max="10754" width="25.625" style="288" customWidth="1"/>
    <col min="10755" max="10755" width="2.625" style="288" customWidth="1"/>
    <col min="10756" max="10756" width="11.125" style="288" customWidth="1"/>
    <col min="10757" max="10757" width="2.625" style="288" customWidth="1"/>
    <col min="10758" max="10758" width="11.125" style="288" customWidth="1"/>
    <col min="10759" max="10759" width="2.625" style="288" customWidth="1"/>
    <col min="10760" max="10760" width="11.125" style="288" customWidth="1"/>
    <col min="10761" max="10761" width="2.625" style="288" customWidth="1"/>
    <col min="10762" max="10762" width="11.125" style="288" customWidth="1"/>
    <col min="10763" max="10763" width="2.625" style="288" customWidth="1"/>
    <col min="10764" max="10764" width="11.125" style="288" customWidth="1"/>
    <col min="10765" max="10765" width="2.625" style="288" customWidth="1"/>
    <col min="10766" max="10766" width="11.125" style="288" customWidth="1"/>
    <col min="10767" max="10767" width="4.25" style="288" customWidth="1"/>
    <col min="10768" max="10768" width="11.125" style="288" customWidth="1"/>
    <col min="10769" max="10769" width="2.625" style="288" customWidth="1"/>
    <col min="10770" max="10770" width="11.125" style="288" customWidth="1"/>
    <col min="10771" max="11008" width="10.625" style="288"/>
    <col min="11009" max="11009" width="4.625" style="288" customWidth="1"/>
    <col min="11010" max="11010" width="25.625" style="288" customWidth="1"/>
    <col min="11011" max="11011" width="2.625" style="288" customWidth="1"/>
    <col min="11012" max="11012" width="11.125" style="288" customWidth="1"/>
    <col min="11013" max="11013" width="2.625" style="288" customWidth="1"/>
    <col min="11014" max="11014" width="11.125" style="288" customWidth="1"/>
    <col min="11015" max="11015" width="2.625" style="288" customWidth="1"/>
    <col min="11016" max="11016" width="11.125" style="288" customWidth="1"/>
    <col min="11017" max="11017" width="2.625" style="288" customWidth="1"/>
    <col min="11018" max="11018" width="11.125" style="288" customWidth="1"/>
    <col min="11019" max="11019" width="2.625" style="288" customWidth="1"/>
    <col min="11020" max="11020" width="11.125" style="288" customWidth="1"/>
    <col min="11021" max="11021" width="2.625" style="288" customWidth="1"/>
    <col min="11022" max="11022" width="11.125" style="288" customWidth="1"/>
    <col min="11023" max="11023" width="4.25" style="288" customWidth="1"/>
    <col min="11024" max="11024" width="11.125" style="288" customWidth="1"/>
    <col min="11025" max="11025" width="2.625" style="288" customWidth="1"/>
    <col min="11026" max="11026" width="11.125" style="288" customWidth="1"/>
    <col min="11027" max="11264" width="10.625" style="288"/>
    <col min="11265" max="11265" width="4.625" style="288" customWidth="1"/>
    <col min="11266" max="11266" width="25.625" style="288" customWidth="1"/>
    <col min="11267" max="11267" width="2.625" style="288" customWidth="1"/>
    <col min="11268" max="11268" width="11.125" style="288" customWidth="1"/>
    <col min="11269" max="11269" width="2.625" style="288" customWidth="1"/>
    <col min="11270" max="11270" width="11.125" style="288" customWidth="1"/>
    <col min="11271" max="11271" width="2.625" style="288" customWidth="1"/>
    <col min="11272" max="11272" width="11.125" style="288" customWidth="1"/>
    <col min="11273" max="11273" width="2.625" style="288" customWidth="1"/>
    <col min="11274" max="11274" width="11.125" style="288" customWidth="1"/>
    <col min="11275" max="11275" width="2.625" style="288" customWidth="1"/>
    <col min="11276" max="11276" width="11.125" style="288" customWidth="1"/>
    <col min="11277" max="11277" width="2.625" style="288" customWidth="1"/>
    <col min="11278" max="11278" width="11.125" style="288" customWidth="1"/>
    <col min="11279" max="11279" width="4.25" style="288" customWidth="1"/>
    <col min="11280" max="11280" width="11.125" style="288" customWidth="1"/>
    <col min="11281" max="11281" width="2.625" style="288" customWidth="1"/>
    <col min="11282" max="11282" width="11.125" style="288" customWidth="1"/>
    <col min="11283" max="11520" width="10.625" style="288"/>
    <col min="11521" max="11521" width="4.625" style="288" customWidth="1"/>
    <col min="11522" max="11522" width="25.625" style="288" customWidth="1"/>
    <col min="11523" max="11523" width="2.625" style="288" customWidth="1"/>
    <col min="11524" max="11524" width="11.125" style="288" customWidth="1"/>
    <col min="11525" max="11525" width="2.625" style="288" customWidth="1"/>
    <col min="11526" max="11526" width="11.125" style="288" customWidth="1"/>
    <col min="11527" max="11527" width="2.625" style="288" customWidth="1"/>
    <col min="11528" max="11528" width="11.125" style="288" customWidth="1"/>
    <col min="11529" max="11529" width="2.625" style="288" customWidth="1"/>
    <col min="11530" max="11530" width="11.125" style="288" customWidth="1"/>
    <col min="11531" max="11531" width="2.625" style="288" customWidth="1"/>
    <col min="11532" max="11532" width="11.125" style="288" customWidth="1"/>
    <col min="11533" max="11533" width="2.625" style="288" customWidth="1"/>
    <col min="11534" max="11534" width="11.125" style="288" customWidth="1"/>
    <col min="11535" max="11535" width="4.25" style="288" customWidth="1"/>
    <col min="11536" max="11536" width="11.125" style="288" customWidth="1"/>
    <col min="11537" max="11537" width="2.625" style="288" customWidth="1"/>
    <col min="11538" max="11538" width="11.125" style="288" customWidth="1"/>
    <col min="11539" max="11776" width="10.625" style="288"/>
    <col min="11777" max="11777" width="4.625" style="288" customWidth="1"/>
    <col min="11778" max="11778" width="25.625" style="288" customWidth="1"/>
    <col min="11779" max="11779" width="2.625" style="288" customWidth="1"/>
    <col min="11780" max="11780" width="11.125" style="288" customWidth="1"/>
    <col min="11781" max="11781" width="2.625" style="288" customWidth="1"/>
    <col min="11782" max="11782" width="11.125" style="288" customWidth="1"/>
    <col min="11783" max="11783" width="2.625" style="288" customWidth="1"/>
    <col min="11784" max="11784" width="11.125" style="288" customWidth="1"/>
    <col min="11785" max="11785" width="2.625" style="288" customWidth="1"/>
    <col min="11786" max="11786" width="11.125" style="288" customWidth="1"/>
    <col min="11787" max="11787" width="2.625" style="288" customWidth="1"/>
    <col min="11788" max="11788" width="11.125" style="288" customWidth="1"/>
    <col min="11789" max="11789" width="2.625" style="288" customWidth="1"/>
    <col min="11790" max="11790" width="11.125" style="288" customWidth="1"/>
    <col min="11791" max="11791" width="4.25" style="288" customWidth="1"/>
    <col min="11792" max="11792" width="11.125" style="288" customWidth="1"/>
    <col min="11793" max="11793" width="2.625" style="288" customWidth="1"/>
    <col min="11794" max="11794" width="11.125" style="288" customWidth="1"/>
    <col min="11795" max="12032" width="10.625" style="288"/>
    <col min="12033" max="12033" width="4.625" style="288" customWidth="1"/>
    <col min="12034" max="12034" width="25.625" style="288" customWidth="1"/>
    <col min="12035" max="12035" width="2.625" style="288" customWidth="1"/>
    <col min="12036" max="12036" width="11.125" style="288" customWidth="1"/>
    <col min="12037" max="12037" width="2.625" style="288" customWidth="1"/>
    <col min="12038" max="12038" width="11.125" style="288" customWidth="1"/>
    <col min="12039" max="12039" width="2.625" style="288" customWidth="1"/>
    <col min="12040" max="12040" width="11.125" style="288" customWidth="1"/>
    <col min="12041" max="12041" width="2.625" style="288" customWidth="1"/>
    <col min="12042" max="12042" width="11.125" style="288" customWidth="1"/>
    <col min="12043" max="12043" width="2.625" style="288" customWidth="1"/>
    <col min="12044" max="12044" width="11.125" style="288" customWidth="1"/>
    <col min="12045" max="12045" width="2.625" style="288" customWidth="1"/>
    <col min="12046" max="12046" width="11.125" style="288" customWidth="1"/>
    <col min="12047" max="12047" width="4.25" style="288" customWidth="1"/>
    <col min="12048" max="12048" width="11.125" style="288" customWidth="1"/>
    <col min="12049" max="12049" width="2.625" style="288" customWidth="1"/>
    <col min="12050" max="12050" width="11.125" style="288" customWidth="1"/>
    <col min="12051" max="12288" width="10.625" style="288"/>
    <col min="12289" max="12289" width="4.625" style="288" customWidth="1"/>
    <col min="12290" max="12290" width="25.625" style="288" customWidth="1"/>
    <col min="12291" max="12291" width="2.625" style="288" customWidth="1"/>
    <col min="12292" max="12292" width="11.125" style="288" customWidth="1"/>
    <col min="12293" max="12293" width="2.625" style="288" customWidth="1"/>
    <col min="12294" max="12294" width="11.125" style="288" customWidth="1"/>
    <col min="12295" max="12295" width="2.625" style="288" customWidth="1"/>
    <col min="12296" max="12296" width="11.125" style="288" customWidth="1"/>
    <col min="12297" max="12297" width="2.625" style="288" customWidth="1"/>
    <col min="12298" max="12298" width="11.125" style="288" customWidth="1"/>
    <col min="12299" max="12299" width="2.625" style="288" customWidth="1"/>
    <col min="12300" max="12300" width="11.125" style="288" customWidth="1"/>
    <col min="12301" max="12301" width="2.625" style="288" customWidth="1"/>
    <col min="12302" max="12302" width="11.125" style="288" customWidth="1"/>
    <col min="12303" max="12303" width="4.25" style="288" customWidth="1"/>
    <col min="12304" max="12304" width="11.125" style="288" customWidth="1"/>
    <col min="12305" max="12305" width="2.625" style="288" customWidth="1"/>
    <col min="12306" max="12306" width="11.125" style="288" customWidth="1"/>
    <col min="12307" max="12544" width="10.625" style="288"/>
    <col min="12545" max="12545" width="4.625" style="288" customWidth="1"/>
    <col min="12546" max="12546" width="25.625" style="288" customWidth="1"/>
    <col min="12547" max="12547" width="2.625" style="288" customWidth="1"/>
    <col min="12548" max="12548" width="11.125" style="288" customWidth="1"/>
    <col min="12549" max="12549" width="2.625" style="288" customWidth="1"/>
    <col min="12550" max="12550" width="11.125" style="288" customWidth="1"/>
    <col min="12551" max="12551" width="2.625" style="288" customWidth="1"/>
    <col min="12552" max="12552" width="11.125" style="288" customWidth="1"/>
    <col min="12553" max="12553" width="2.625" style="288" customWidth="1"/>
    <col min="12554" max="12554" width="11.125" style="288" customWidth="1"/>
    <col min="12555" max="12555" width="2.625" style="288" customWidth="1"/>
    <col min="12556" max="12556" width="11.125" style="288" customWidth="1"/>
    <col min="12557" max="12557" width="2.625" style="288" customWidth="1"/>
    <col min="12558" max="12558" width="11.125" style="288" customWidth="1"/>
    <col min="12559" max="12559" width="4.25" style="288" customWidth="1"/>
    <col min="12560" max="12560" width="11.125" style="288" customWidth="1"/>
    <col min="12561" max="12561" width="2.625" style="288" customWidth="1"/>
    <col min="12562" max="12562" width="11.125" style="288" customWidth="1"/>
    <col min="12563" max="12800" width="10.625" style="288"/>
    <col min="12801" max="12801" width="4.625" style="288" customWidth="1"/>
    <col min="12802" max="12802" width="25.625" style="288" customWidth="1"/>
    <col min="12803" max="12803" width="2.625" style="288" customWidth="1"/>
    <col min="12804" max="12804" width="11.125" style="288" customWidth="1"/>
    <col min="12805" max="12805" width="2.625" style="288" customWidth="1"/>
    <col min="12806" max="12806" width="11.125" style="288" customWidth="1"/>
    <col min="12807" max="12807" width="2.625" style="288" customWidth="1"/>
    <col min="12808" max="12808" width="11.125" style="288" customWidth="1"/>
    <col min="12809" max="12809" width="2.625" style="288" customWidth="1"/>
    <col min="12810" max="12810" width="11.125" style="288" customWidth="1"/>
    <col min="12811" max="12811" width="2.625" style="288" customWidth="1"/>
    <col min="12812" max="12812" width="11.125" style="288" customWidth="1"/>
    <col min="12813" max="12813" width="2.625" style="288" customWidth="1"/>
    <col min="12814" max="12814" width="11.125" style="288" customWidth="1"/>
    <col min="12815" max="12815" width="4.25" style="288" customWidth="1"/>
    <col min="12816" max="12816" width="11.125" style="288" customWidth="1"/>
    <col min="12817" max="12817" width="2.625" style="288" customWidth="1"/>
    <col min="12818" max="12818" width="11.125" style="288" customWidth="1"/>
    <col min="12819" max="13056" width="10.625" style="288"/>
    <col min="13057" max="13057" width="4.625" style="288" customWidth="1"/>
    <col min="13058" max="13058" width="25.625" style="288" customWidth="1"/>
    <col min="13059" max="13059" width="2.625" style="288" customWidth="1"/>
    <col min="13060" max="13060" width="11.125" style="288" customWidth="1"/>
    <col min="13061" max="13061" width="2.625" style="288" customWidth="1"/>
    <col min="13062" max="13062" width="11.125" style="288" customWidth="1"/>
    <col min="13063" max="13063" width="2.625" style="288" customWidth="1"/>
    <col min="13064" max="13064" width="11.125" style="288" customWidth="1"/>
    <col min="13065" max="13065" width="2.625" style="288" customWidth="1"/>
    <col min="13066" max="13066" width="11.125" style="288" customWidth="1"/>
    <col min="13067" max="13067" width="2.625" style="288" customWidth="1"/>
    <col min="13068" max="13068" width="11.125" style="288" customWidth="1"/>
    <col min="13069" max="13069" width="2.625" style="288" customWidth="1"/>
    <col min="13070" max="13070" width="11.125" style="288" customWidth="1"/>
    <col min="13071" max="13071" width="4.25" style="288" customWidth="1"/>
    <col min="13072" max="13072" width="11.125" style="288" customWidth="1"/>
    <col min="13073" max="13073" width="2.625" style="288" customWidth="1"/>
    <col min="13074" max="13074" width="11.125" style="288" customWidth="1"/>
    <col min="13075" max="13312" width="10.625" style="288"/>
    <col min="13313" max="13313" width="4.625" style="288" customWidth="1"/>
    <col min="13314" max="13314" width="25.625" style="288" customWidth="1"/>
    <col min="13315" max="13315" width="2.625" style="288" customWidth="1"/>
    <col min="13316" max="13316" width="11.125" style="288" customWidth="1"/>
    <col min="13317" max="13317" width="2.625" style="288" customWidth="1"/>
    <col min="13318" max="13318" width="11.125" style="288" customWidth="1"/>
    <col min="13319" max="13319" width="2.625" style="288" customWidth="1"/>
    <col min="13320" max="13320" width="11.125" style="288" customWidth="1"/>
    <col min="13321" max="13321" width="2.625" style="288" customWidth="1"/>
    <col min="13322" max="13322" width="11.125" style="288" customWidth="1"/>
    <col min="13323" max="13323" width="2.625" style="288" customWidth="1"/>
    <col min="13324" max="13324" width="11.125" style="288" customWidth="1"/>
    <col min="13325" max="13325" width="2.625" style="288" customWidth="1"/>
    <col min="13326" max="13326" width="11.125" style="288" customWidth="1"/>
    <col min="13327" max="13327" width="4.25" style="288" customWidth="1"/>
    <col min="13328" max="13328" width="11.125" style="288" customWidth="1"/>
    <col min="13329" max="13329" width="2.625" style="288" customWidth="1"/>
    <col min="13330" max="13330" width="11.125" style="288" customWidth="1"/>
    <col min="13331" max="13568" width="10.625" style="288"/>
    <col min="13569" max="13569" width="4.625" style="288" customWidth="1"/>
    <col min="13570" max="13570" width="25.625" style="288" customWidth="1"/>
    <col min="13571" max="13571" width="2.625" style="288" customWidth="1"/>
    <col min="13572" max="13572" width="11.125" style="288" customWidth="1"/>
    <col min="13573" max="13573" width="2.625" style="288" customWidth="1"/>
    <col min="13574" max="13574" width="11.125" style="288" customWidth="1"/>
    <col min="13575" max="13575" width="2.625" style="288" customWidth="1"/>
    <col min="13576" max="13576" width="11.125" style="288" customWidth="1"/>
    <col min="13577" max="13577" width="2.625" style="288" customWidth="1"/>
    <col min="13578" max="13578" width="11.125" style="288" customWidth="1"/>
    <col min="13579" max="13579" width="2.625" style="288" customWidth="1"/>
    <col min="13580" max="13580" width="11.125" style="288" customWidth="1"/>
    <col min="13581" max="13581" width="2.625" style="288" customWidth="1"/>
    <col min="13582" max="13582" width="11.125" style="288" customWidth="1"/>
    <col min="13583" max="13583" width="4.25" style="288" customWidth="1"/>
    <col min="13584" max="13584" width="11.125" style="288" customWidth="1"/>
    <col min="13585" max="13585" width="2.625" style="288" customWidth="1"/>
    <col min="13586" max="13586" width="11.125" style="288" customWidth="1"/>
    <col min="13587" max="13824" width="10.625" style="288"/>
    <col min="13825" max="13825" width="4.625" style="288" customWidth="1"/>
    <col min="13826" max="13826" width="25.625" style="288" customWidth="1"/>
    <col min="13827" max="13827" width="2.625" style="288" customWidth="1"/>
    <col min="13828" max="13828" width="11.125" style="288" customWidth="1"/>
    <col min="13829" max="13829" width="2.625" style="288" customWidth="1"/>
    <col min="13830" max="13830" width="11.125" style="288" customWidth="1"/>
    <col min="13831" max="13831" width="2.625" style="288" customWidth="1"/>
    <col min="13832" max="13832" width="11.125" style="288" customWidth="1"/>
    <col min="13833" max="13833" width="2.625" style="288" customWidth="1"/>
    <col min="13834" max="13834" width="11.125" style="288" customWidth="1"/>
    <col min="13835" max="13835" width="2.625" style="288" customWidth="1"/>
    <col min="13836" max="13836" width="11.125" style="288" customWidth="1"/>
    <col min="13837" max="13837" width="2.625" style="288" customWidth="1"/>
    <col min="13838" max="13838" width="11.125" style="288" customWidth="1"/>
    <col min="13839" max="13839" width="4.25" style="288" customWidth="1"/>
    <col min="13840" max="13840" width="11.125" style="288" customWidth="1"/>
    <col min="13841" max="13841" width="2.625" style="288" customWidth="1"/>
    <col min="13842" max="13842" width="11.125" style="288" customWidth="1"/>
    <col min="13843" max="14080" width="10.625" style="288"/>
    <col min="14081" max="14081" width="4.625" style="288" customWidth="1"/>
    <col min="14082" max="14082" width="25.625" style="288" customWidth="1"/>
    <col min="14083" max="14083" width="2.625" style="288" customWidth="1"/>
    <col min="14084" max="14084" width="11.125" style="288" customWidth="1"/>
    <col min="14085" max="14085" width="2.625" style="288" customWidth="1"/>
    <col min="14086" max="14086" width="11.125" style="288" customWidth="1"/>
    <col min="14087" max="14087" width="2.625" style="288" customWidth="1"/>
    <col min="14088" max="14088" width="11.125" style="288" customWidth="1"/>
    <col min="14089" max="14089" width="2.625" style="288" customWidth="1"/>
    <col min="14090" max="14090" width="11.125" style="288" customWidth="1"/>
    <col min="14091" max="14091" width="2.625" style="288" customWidth="1"/>
    <col min="14092" max="14092" width="11.125" style="288" customWidth="1"/>
    <col min="14093" max="14093" width="2.625" style="288" customWidth="1"/>
    <col min="14094" max="14094" width="11.125" style="288" customWidth="1"/>
    <col min="14095" max="14095" width="4.25" style="288" customWidth="1"/>
    <col min="14096" max="14096" width="11.125" style="288" customWidth="1"/>
    <col min="14097" max="14097" width="2.625" style="288" customWidth="1"/>
    <col min="14098" max="14098" width="11.125" style="288" customWidth="1"/>
    <col min="14099" max="14336" width="10.625" style="288"/>
    <col min="14337" max="14337" width="4.625" style="288" customWidth="1"/>
    <col min="14338" max="14338" width="25.625" style="288" customWidth="1"/>
    <col min="14339" max="14339" width="2.625" style="288" customWidth="1"/>
    <col min="14340" max="14340" width="11.125" style="288" customWidth="1"/>
    <col min="14341" max="14341" width="2.625" style="288" customWidth="1"/>
    <col min="14342" max="14342" width="11.125" style="288" customWidth="1"/>
    <col min="14343" max="14343" width="2.625" style="288" customWidth="1"/>
    <col min="14344" max="14344" width="11.125" style="288" customWidth="1"/>
    <col min="14345" max="14345" width="2.625" style="288" customWidth="1"/>
    <col min="14346" max="14346" width="11.125" style="288" customWidth="1"/>
    <col min="14347" max="14347" width="2.625" style="288" customWidth="1"/>
    <col min="14348" max="14348" width="11.125" style="288" customWidth="1"/>
    <col min="14349" max="14349" width="2.625" style="288" customWidth="1"/>
    <col min="14350" max="14350" width="11.125" style="288" customWidth="1"/>
    <col min="14351" max="14351" width="4.25" style="288" customWidth="1"/>
    <col min="14352" max="14352" width="11.125" style="288" customWidth="1"/>
    <col min="14353" max="14353" width="2.625" style="288" customWidth="1"/>
    <col min="14354" max="14354" width="11.125" style="288" customWidth="1"/>
    <col min="14355" max="14592" width="10.625" style="288"/>
    <col min="14593" max="14593" width="4.625" style="288" customWidth="1"/>
    <col min="14594" max="14594" width="25.625" style="288" customWidth="1"/>
    <col min="14595" max="14595" width="2.625" style="288" customWidth="1"/>
    <col min="14596" max="14596" width="11.125" style="288" customWidth="1"/>
    <col min="14597" max="14597" width="2.625" style="288" customWidth="1"/>
    <col min="14598" max="14598" width="11.125" style="288" customWidth="1"/>
    <col min="14599" max="14599" width="2.625" style="288" customWidth="1"/>
    <col min="14600" max="14600" width="11.125" style="288" customWidth="1"/>
    <col min="14601" max="14601" width="2.625" style="288" customWidth="1"/>
    <col min="14602" max="14602" width="11.125" style="288" customWidth="1"/>
    <col min="14603" max="14603" width="2.625" style="288" customWidth="1"/>
    <col min="14604" max="14604" width="11.125" style="288" customWidth="1"/>
    <col min="14605" max="14605" width="2.625" style="288" customWidth="1"/>
    <col min="14606" max="14606" width="11.125" style="288" customWidth="1"/>
    <col min="14607" max="14607" width="4.25" style="288" customWidth="1"/>
    <col min="14608" max="14608" width="11.125" style="288" customWidth="1"/>
    <col min="14609" max="14609" width="2.625" style="288" customWidth="1"/>
    <col min="14610" max="14610" width="11.125" style="288" customWidth="1"/>
    <col min="14611" max="14848" width="10.625" style="288"/>
    <col min="14849" max="14849" width="4.625" style="288" customWidth="1"/>
    <col min="14850" max="14850" width="25.625" style="288" customWidth="1"/>
    <col min="14851" max="14851" width="2.625" style="288" customWidth="1"/>
    <col min="14852" max="14852" width="11.125" style="288" customWidth="1"/>
    <col min="14853" max="14853" width="2.625" style="288" customWidth="1"/>
    <col min="14854" max="14854" width="11.125" style="288" customWidth="1"/>
    <col min="14855" max="14855" width="2.625" style="288" customWidth="1"/>
    <col min="14856" max="14856" width="11.125" style="288" customWidth="1"/>
    <col min="14857" max="14857" width="2.625" style="288" customWidth="1"/>
    <col min="14858" max="14858" width="11.125" style="288" customWidth="1"/>
    <col min="14859" max="14859" width="2.625" style="288" customWidth="1"/>
    <col min="14860" max="14860" width="11.125" style="288" customWidth="1"/>
    <col min="14861" max="14861" width="2.625" style="288" customWidth="1"/>
    <col min="14862" max="14862" width="11.125" style="288" customWidth="1"/>
    <col min="14863" max="14863" width="4.25" style="288" customWidth="1"/>
    <col min="14864" max="14864" width="11.125" style="288" customWidth="1"/>
    <col min="14865" max="14865" width="2.625" style="288" customWidth="1"/>
    <col min="14866" max="14866" width="11.125" style="288" customWidth="1"/>
    <col min="14867" max="15104" width="10.625" style="288"/>
    <col min="15105" max="15105" width="4.625" style="288" customWidth="1"/>
    <col min="15106" max="15106" width="25.625" style="288" customWidth="1"/>
    <col min="15107" max="15107" width="2.625" style="288" customWidth="1"/>
    <col min="15108" max="15108" width="11.125" style="288" customWidth="1"/>
    <col min="15109" max="15109" width="2.625" style="288" customWidth="1"/>
    <col min="15110" max="15110" width="11.125" style="288" customWidth="1"/>
    <col min="15111" max="15111" width="2.625" style="288" customWidth="1"/>
    <col min="15112" max="15112" width="11.125" style="288" customWidth="1"/>
    <col min="15113" max="15113" width="2.625" style="288" customWidth="1"/>
    <col min="15114" max="15114" width="11.125" style="288" customWidth="1"/>
    <col min="15115" max="15115" width="2.625" style="288" customWidth="1"/>
    <col min="15116" max="15116" width="11.125" style="288" customWidth="1"/>
    <col min="15117" max="15117" width="2.625" style="288" customWidth="1"/>
    <col min="15118" max="15118" width="11.125" style="288" customWidth="1"/>
    <col min="15119" max="15119" width="4.25" style="288" customWidth="1"/>
    <col min="15120" max="15120" width="11.125" style="288" customWidth="1"/>
    <col min="15121" max="15121" width="2.625" style="288" customWidth="1"/>
    <col min="15122" max="15122" width="11.125" style="288" customWidth="1"/>
    <col min="15123" max="15360" width="10.625" style="288"/>
    <col min="15361" max="15361" width="4.625" style="288" customWidth="1"/>
    <col min="15362" max="15362" width="25.625" style="288" customWidth="1"/>
    <col min="15363" max="15363" width="2.625" style="288" customWidth="1"/>
    <col min="15364" max="15364" width="11.125" style="288" customWidth="1"/>
    <col min="15365" max="15365" width="2.625" style="288" customWidth="1"/>
    <col min="15366" max="15366" width="11.125" style="288" customWidth="1"/>
    <col min="15367" max="15367" width="2.625" style="288" customWidth="1"/>
    <col min="15368" max="15368" width="11.125" style="288" customWidth="1"/>
    <col min="15369" max="15369" width="2.625" style="288" customWidth="1"/>
    <col min="15370" max="15370" width="11.125" style="288" customWidth="1"/>
    <col min="15371" max="15371" width="2.625" style="288" customWidth="1"/>
    <col min="15372" max="15372" width="11.125" style="288" customWidth="1"/>
    <col min="15373" max="15373" width="2.625" style="288" customWidth="1"/>
    <col min="15374" max="15374" width="11.125" style="288" customWidth="1"/>
    <col min="15375" max="15375" width="4.25" style="288" customWidth="1"/>
    <col min="15376" max="15376" width="11.125" style="288" customWidth="1"/>
    <col min="15377" max="15377" width="2.625" style="288" customWidth="1"/>
    <col min="15378" max="15378" width="11.125" style="288" customWidth="1"/>
    <col min="15379" max="15616" width="10.625" style="288"/>
    <col min="15617" max="15617" width="4.625" style="288" customWidth="1"/>
    <col min="15618" max="15618" width="25.625" style="288" customWidth="1"/>
    <col min="15619" max="15619" width="2.625" style="288" customWidth="1"/>
    <col min="15620" max="15620" width="11.125" style="288" customWidth="1"/>
    <col min="15621" max="15621" width="2.625" style="288" customWidth="1"/>
    <col min="15622" max="15622" width="11.125" style="288" customWidth="1"/>
    <col min="15623" max="15623" width="2.625" style="288" customWidth="1"/>
    <col min="15624" max="15624" width="11.125" style="288" customWidth="1"/>
    <col min="15625" max="15625" width="2.625" style="288" customWidth="1"/>
    <col min="15626" max="15626" width="11.125" style="288" customWidth="1"/>
    <col min="15627" max="15627" width="2.625" style="288" customWidth="1"/>
    <col min="15628" max="15628" width="11.125" style="288" customWidth="1"/>
    <col min="15629" max="15629" width="2.625" style="288" customWidth="1"/>
    <col min="15630" max="15630" width="11.125" style="288" customWidth="1"/>
    <col min="15631" max="15631" width="4.25" style="288" customWidth="1"/>
    <col min="15632" max="15632" width="11.125" style="288" customWidth="1"/>
    <col min="15633" max="15633" width="2.625" style="288" customWidth="1"/>
    <col min="15634" max="15634" width="11.125" style="288" customWidth="1"/>
    <col min="15635" max="15872" width="10.625" style="288"/>
    <col min="15873" max="15873" width="4.625" style="288" customWidth="1"/>
    <col min="15874" max="15874" width="25.625" style="288" customWidth="1"/>
    <col min="15875" max="15875" width="2.625" style="288" customWidth="1"/>
    <col min="15876" max="15876" width="11.125" style="288" customWidth="1"/>
    <col min="15877" max="15877" width="2.625" style="288" customWidth="1"/>
    <col min="15878" max="15878" width="11.125" style="288" customWidth="1"/>
    <col min="15879" max="15879" width="2.625" style="288" customWidth="1"/>
    <col min="15880" max="15880" width="11.125" style="288" customWidth="1"/>
    <col min="15881" max="15881" width="2.625" style="288" customWidth="1"/>
    <col min="15882" max="15882" width="11.125" style="288" customWidth="1"/>
    <col min="15883" max="15883" width="2.625" style="288" customWidth="1"/>
    <col min="15884" max="15884" width="11.125" style="288" customWidth="1"/>
    <col min="15885" max="15885" width="2.625" style="288" customWidth="1"/>
    <col min="15886" max="15886" width="11.125" style="288" customWidth="1"/>
    <col min="15887" max="15887" width="4.25" style="288" customWidth="1"/>
    <col min="15888" max="15888" width="11.125" style="288" customWidth="1"/>
    <col min="15889" max="15889" width="2.625" style="288" customWidth="1"/>
    <col min="15890" max="15890" width="11.125" style="288" customWidth="1"/>
    <col min="15891" max="16128" width="10.625" style="288"/>
    <col min="16129" max="16129" width="4.625" style="288" customWidth="1"/>
    <col min="16130" max="16130" width="25.625" style="288" customWidth="1"/>
    <col min="16131" max="16131" width="2.625" style="288" customWidth="1"/>
    <col min="16132" max="16132" width="11.125" style="288" customWidth="1"/>
    <col min="16133" max="16133" width="2.625" style="288" customWidth="1"/>
    <col min="16134" max="16134" width="11.125" style="288" customWidth="1"/>
    <col min="16135" max="16135" width="2.625" style="288" customWidth="1"/>
    <col min="16136" max="16136" width="11.125" style="288" customWidth="1"/>
    <col min="16137" max="16137" width="2.625" style="288" customWidth="1"/>
    <col min="16138" max="16138" width="11.125" style="288" customWidth="1"/>
    <col min="16139" max="16139" width="2.625" style="288" customWidth="1"/>
    <col min="16140" max="16140" width="11.125" style="288" customWidth="1"/>
    <col min="16141" max="16141" width="2.625" style="288" customWidth="1"/>
    <col min="16142" max="16142" width="11.125" style="288" customWidth="1"/>
    <col min="16143" max="16143" width="4.25" style="288" customWidth="1"/>
    <col min="16144" max="16144" width="11.125" style="288" customWidth="1"/>
    <col min="16145" max="16145" width="2.625" style="288" customWidth="1"/>
    <col min="16146" max="16146" width="11.125" style="288" customWidth="1"/>
    <col min="16147" max="16384" width="10.625" style="288"/>
  </cols>
  <sheetData>
    <row r="1" spans="1:18" s="504" customFormat="1" ht="15" thickTop="1" thickBot="1">
      <c r="C1" s="224"/>
      <c r="D1" s="776" t="s">
        <v>198</v>
      </c>
      <c r="E1" s="774"/>
      <c r="F1" s="774"/>
      <c r="G1" s="774"/>
      <c r="H1" s="774"/>
      <c r="I1" s="774"/>
      <c r="J1" s="774"/>
      <c r="K1" s="774"/>
      <c r="L1" s="774"/>
      <c r="M1" s="774"/>
      <c r="N1" s="775"/>
      <c r="O1" s="224"/>
      <c r="P1" s="348" t="s">
        <v>39</v>
      </c>
      <c r="Q1" s="224"/>
      <c r="R1" s="348" t="s">
        <v>40</v>
      </c>
    </row>
    <row r="2" spans="1:18" ht="15.4" customHeight="1" thickTop="1">
      <c r="A2" s="239" t="s">
        <v>142</v>
      </c>
      <c r="C2" s="240"/>
      <c r="D2" s="240"/>
      <c r="E2" s="240"/>
      <c r="F2" s="240"/>
      <c r="G2" s="240"/>
      <c r="H2" s="240"/>
      <c r="I2" s="240"/>
      <c r="J2" s="240"/>
      <c r="K2" s="240"/>
      <c r="L2" s="240"/>
      <c r="M2" s="240"/>
      <c r="N2" s="240"/>
      <c r="O2" s="240"/>
      <c r="P2" s="240"/>
      <c r="Q2" s="240"/>
      <c r="R2" s="240"/>
    </row>
    <row r="3" spans="1:18" s="504" customFormat="1" ht="26.25" customHeight="1">
      <c r="A3" s="349" t="s">
        <v>199</v>
      </c>
      <c r="C3" s="224"/>
      <c r="D3" s="224"/>
      <c r="E3" s="224"/>
      <c r="F3" s="224"/>
      <c r="G3" s="224"/>
      <c r="H3" s="224"/>
      <c r="I3" s="224"/>
      <c r="J3" s="224"/>
      <c r="K3" s="224"/>
      <c r="L3" s="224"/>
      <c r="M3" s="224"/>
      <c r="N3" s="224"/>
      <c r="O3" s="224"/>
      <c r="P3" s="350" t="s">
        <v>205</v>
      </c>
      <c r="Q3" s="224"/>
      <c r="R3" s="350" t="s">
        <v>206</v>
      </c>
    </row>
    <row r="4" spans="1:18" ht="14.25" thickBot="1">
      <c r="B4" s="246" t="str">
        <f>"単位："&amp;入力シート!L20</f>
        <v>単位：億円</v>
      </c>
      <c r="C4" s="240"/>
      <c r="D4" s="250"/>
      <c r="E4" s="240"/>
      <c r="F4" s="240"/>
      <c r="G4" s="240"/>
      <c r="H4" s="250"/>
      <c r="I4" s="240"/>
      <c r="J4" s="240"/>
      <c r="K4" s="240"/>
      <c r="L4" s="240"/>
      <c r="M4" s="240"/>
      <c r="N4" s="240"/>
      <c r="O4" s="247"/>
      <c r="P4" s="248" t="s">
        <v>207</v>
      </c>
      <c r="Q4" s="318"/>
      <c r="R4" s="248" t="s">
        <v>144</v>
      </c>
    </row>
    <row r="5" spans="1:18">
      <c r="A5" s="506"/>
      <c r="B5" s="507"/>
      <c r="C5" s="240"/>
      <c r="D5" s="319" t="str">
        <f>'１次効果'!X5</f>
        <v>県内需要計</v>
      </c>
      <c r="E5" s="240"/>
      <c r="F5" s="320" t="str">
        <f>'１次効果'!AD5</f>
        <v>生産誘発額</v>
      </c>
      <c r="G5" s="240"/>
      <c r="H5" s="319" t="str">
        <f>'１次効果'!AF5</f>
        <v>生産増加額</v>
      </c>
      <c r="I5" s="240"/>
      <c r="J5" s="320" t="str">
        <f>'１次効果'!AJ5</f>
        <v>生産誘発額</v>
      </c>
      <c r="K5" s="240"/>
      <c r="L5" s="351" t="str">
        <f>'２次効果'!V5</f>
        <v>生産誘発額</v>
      </c>
      <c r="M5" s="240"/>
      <c r="N5" s="352" t="s">
        <v>36</v>
      </c>
      <c r="O5" s="240"/>
      <c r="P5" s="353" t="s">
        <v>39</v>
      </c>
      <c r="Q5" s="240"/>
      <c r="R5" s="353" t="s">
        <v>40</v>
      </c>
    </row>
    <row r="6" spans="1:18">
      <c r="A6" s="259" t="s">
        <v>208</v>
      </c>
      <c r="B6" s="508"/>
      <c r="C6" s="240"/>
      <c r="D6" s="324" t="str">
        <f>'１次効果'!X6</f>
        <v>(直接効果)</v>
      </c>
      <c r="E6" s="261" t="s">
        <v>137</v>
      </c>
      <c r="F6" s="325" t="str">
        <f>'１次効果'!AD6</f>
        <v>(間接1次)</v>
      </c>
      <c r="G6" s="261" t="s">
        <v>137</v>
      </c>
      <c r="H6" s="324" t="str">
        <f>'１次効果'!AF6</f>
        <v>（直接効果）</v>
      </c>
      <c r="I6" s="261" t="s">
        <v>137</v>
      </c>
      <c r="J6" s="325" t="str">
        <f>'１次効果'!AJ6</f>
        <v>(間接1次)</v>
      </c>
      <c r="K6" s="261" t="s">
        <v>137</v>
      </c>
      <c r="L6" s="354" t="str">
        <f>'２次効果'!V6</f>
        <v>(間接2次)</v>
      </c>
      <c r="M6" s="261" t="s">
        <v>140</v>
      </c>
      <c r="N6" s="355" t="s">
        <v>200</v>
      </c>
      <c r="O6" s="240"/>
      <c r="P6" s="356" t="s">
        <v>201</v>
      </c>
      <c r="Q6" s="240"/>
      <c r="R6" s="356" t="s">
        <v>201</v>
      </c>
    </row>
    <row r="7" spans="1:18" ht="14.25" thickBot="1">
      <c r="A7" s="509"/>
      <c r="B7" s="510"/>
      <c r="C7" s="240"/>
      <c r="D7" s="330" t="str">
        <f>'１次効果'!X7</f>
        <v>F</v>
      </c>
      <c r="E7" s="240"/>
      <c r="F7" s="331" t="str">
        <f>'１次効果'!AD7</f>
        <v>X1</v>
      </c>
      <c r="G7" s="240"/>
      <c r="H7" s="330" t="str">
        <f>'１次効果'!AF7</f>
        <v>Ⅹ0</v>
      </c>
      <c r="I7" s="240"/>
      <c r="J7" s="331" t="str">
        <f>'１次効果'!AJ7</f>
        <v>X11</v>
      </c>
      <c r="K7" s="240"/>
      <c r="L7" s="357" t="str">
        <f>'２次効果'!V7</f>
        <v>X2</v>
      </c>
      <c r="M7" s="240"/>
      <c r="N7" s="358" t="s">
        <v>202</v>
      </c>
      <c r="O7" s="240"/>
      <c r="P7" s="359" t="s">
        <v>203</v>
      </c>
      <c r="Q7" s="240"/>
      <c r="R7" s="359" t="s">
        <v>204</v>
      </c>
    </row>
    <row r="8" spans="1:18" ht="15.4" customHeight="1">
      <c r="A8" s="281" t="s">
        <v>278</v>
      </c>
      <c r="B8" s="574" t="s">
        <v>279</v>
      </c>
      <c r="D8" s="341">
        <f>'１次効果'!X8</f>
        <v>0</v>
      </c>
      <c r="E8" s="338"/>
      <c r="F8" s="341">
        <f>'１次効果'!AD8</f>
        <v>0.2061074292814547</v>
      </c>
      <c r="G8" s="338"/>
      <c r="H8" s="341">
        <f>'１次効果'!AF8</f>
        <v>0</v>
      </c>
      <c r="I8" s="338"/>
      <c r="J8" s="341">
        <f>'１次効果'!AJ8</f>
        <v>5.6090471443425924E-3</v>
      </c>
      <c r="K8" s="338"/>
      <c r="L8" s="341">
        <f>'２次効果'!V8</f>
        <v>0.44410394894626526</v>
      </c>
      <c r="M8" s="338"/>
      <c r="N8" s="340">
        <f>D8+F8+H8+J8+L8</f>
        <v>0.65582042537206253</v>
      </c>
      <c r="O8" s="338"/>
      <c r="P8" s="360">
        <f>各種係数!$G8*N8*入力シート!L$25</f>
        <v>17.13794452150713</v>
      </c>
      <c r="Q8" s="338"/>
      <c r="R8" s="360">
        <f>各種係数!$H8*N8*入力シート!L$25</f>
        <v>3.279561127717936</v>
      </c>
    </row>
    <row r="9" spans="1:18" ht="15.4" customHeight="1">
      <c r="A9" s="281" t="s">
        <v>280</v>
      </c>
      <c r="B9" s="574" t="s">
        <v>281</v>
      </c>
      <c r="D9" s="337">
        <f>'１次効果'!X9</f>
        <v>0</v>
      </c>
      <c r="E9" s="338"/>
      <c r="F9" s="337">
        <f>'１次効果'!AD9</f>
        <v>2.9348869831095022E-2</v>
      </c>
      <c r="G9" s="338"/>
      <c r="H9" s="337">
        <f>'１次効果'!AF9</f>
        <v>0</v>
      </c>
      <c r="I9" s="338"/>
      <c r="J9" s="337">
        <f>'１次効果'!AJ9</f>
        <v>1.4370486027124563E-2</v>
      </c>
      <c r="K9" s="338"/>
      <c r="L9" s="337">
        <f>'２次効果'!V9</f>
        <v>6.4978839487498689E-3</v>
      </c>
      <c r="M9" s="338"/>
      <c r="N9" s="342">
        <f t="shared" ref="N9:N52" si="0">D9+F9+H9+J9+L9</f>
        <v>5.0217239806969453E-2</v>
      </c>
      <c r="O9" s="338"/>
      <c r="P9" s="361">
        <f>各種係数!$G9*N9*入力シート!L$25</f>
        <v>0.53389091746397266</v>
      </c>
      <c r="Q9" s="338"/>
      <c r="R9" s="361">
        <f>各種係数!$H9*N9*入力シート!L$25</f>
        <v>0.5196438283743442</v>
      </c>
    </row>
    <row r="10" spans="1:18" ht="15.4" customHeight="1">
      <c r="A10" s="281" t="s">
        <v>282</v>
      </c>
      <c r="B10" s="574" t="s">
        <v>283</v>
      </c>
      <c r="D10" s="337">
        <f>'１次効果'!X10</f>
        <v>0</v>
      </c>
      <c r="E10" s="338"/>
      <c r="F10" s="337">
        <f>'１次効果'!AD10</f>
        <v>1.3279473789284854E-2</v>
      </c>
      <c r="G10" s="338"/>
      <c r="H10" s="337">
        <f>'１次効果'!AF10</f>
        <v>0</v>
      </c>
      <c r="I10" s="338"/>
      <c r="J10" s="337">
        <f>'１次効果'!AJ10</f>
        <v>2.6818347227661136E-3</v>
      </c>
      <c r="K10" s="338"/>
      <c r="L10" s="337">
        <f>'２次効果'!V10</f>
        <v>1.6627116218029683</v>
      </c>
      <c r="M10" s="338"/>
      <c r="N10" s="342">
        <f t="shared" si="0"/>
        <v>1.6786729303150192</v>
      </c>
      <c r="O10" s="338"/>
      <c r="P10" s="361">
        <f>各種係数!$G10*N10*入力シート!L$25</f>
        <v>7.767055654501255</v>
      </c>
      <c r="Q10" s="338"/>
      <c r="R10" s="361">
        <f>各種係数!$H10*N10*入力シート!L$25</f>
        <v>7.5756779449483318</v>
      </c>
    </row>
    <row r="11" spans="1:18" ht="15.4" customHeight="1">
      <c r="A11" s="281" t="s">
        <v>284</v>
      </c>
      <c r="B11" s="574" t="s">
        <v>285</v>
      </c>
      <c r="D11" s="337">
        <f>'１次効果'!X11</f>
        <v>0</v>
      </c>
      <c r="E11" s="338"/>
      <c r="F11" s="337">
        <f>'１次効果'!AD11</f>
        <v>3.439000243160243E-2</v>
      </c>
      <c r="G11" s="338"/>
      <c r="H11" s="337">
        <f>'１次効果'!AF11</f>
        <v>0</v>
      </c>
      <c r="I11" s="338"/>
      <c r="J11" s="337">
        <f>'１次効果'!AJ11</f>
        <v>9.0717244083990262E-3</v>
      </c>
      <c r="K11" s="338"/>
      <c r="L11" s="337">
        <f>'２次効果'!V11</f>
        <v>1.8742389547406264E-2</v>
      </c>
      <c r="M11" s="338"/>
      <c r="N11" s="342">
        <f t="shared" si="0"/>
        <v>6.2204116387407721E-2</v>
      </c>
      <c r="O11" s="338"/>
      <c r="P11" s="361">
        <f>各種係数!$G11*N11*入力シート!L$25</f>
        <v>0.31426843485632144</v>
      </c>
      <c r="Q11" s="338"/>
      <c r="R11" s="361">
        <f>各種係数!$H11*N11*入力シート!L$25</f>
        <v>0.2957092753175623</v>
      </c>
    </row>
    <row r="12" spans="1:18" ht="15.4" customHeight="1">
      <c r="A12" s="282" t="s">
        <v>286</v>
      </c>
      <c r="B12" s="574" t="s">
        <v>287</v>
      </c>
      <c r="D12" s="343">
        <f>'１次効果'!X12</f>
        <v>0</v>
      </c>
      <c r="E12" s="338"/>
      <c r="F12" s="343">
        <f>'１次効果'!AD12</f>
        <v>5.8577773172180186E-2</v>
      </c>
      <c r="G12" s="338"/>
      <c r="H12" s="343">
        <f>'１次効果'!AF12</f>
        <v>0</v>
      </c>
      <c r="I12" s="338"/>
      <c r="J12" s="343">
        <f>'１次効果'!AJ12</f>
        <v>3.4870359983286331E-2</v>
      </c>
      <c r="K12" s="338"/>
      <c r="L12" s="343">
        <f>'２次効果'!V12</f>
        <v>0.15168363883285471</v>
      </c>
      <c r="M12" s="338"/>
      <c r="N12" s="344">
        <f t="shared" si="0"/>
        <v>0.24513177198832123</v>
      </c>
      <c r="O12" s="338"/>
      <c r="P12" s="362">
        <f>各種係数!$G12*N12*入力シート!L$25</f>
        <v>1.7734307264754532</v>
      </c>
      <c r="Q12" s="338"/>
      <c r="R12" s="362">
        <f>各種係数!$H12*N12*入力シート!L$25</f>
        <v>1.4099365857264072</v>
      </c>
    </row>
    <row r="13" spans="1:18" ht="15.4" customHeight="1">
      <c r="A13" s="281" t="s">
        <v>288</v>
      </c>
      <c r="B13" s="575" t="s">
        <v>289</v>
      </c>
      <c r="D13" s="337">
        <f>'１次効果'!X13</f>
        <v>0</v>
      </c>
      <c r="E13" s="338"/>
      <c r="F13" s="337">
        <f>'１次効果'!AD13</f>
        <v>2.5055150650906186</v>
      </c>
      <c r="G13" s="338"/>
      <c r="H13" s="337">
        <f>'１次効果'!AF13</f>
        <v>0</v>
      </c>
      <c r="I13" s="338"/>
      <c r="J13" s="337">
        <f>'１次効果'!AJ13</f>
        <v>5.09062926143573E-2</v>
      </c>
      <c r="K13" s="338"/>
      <c r="L13" s="337">
        <f>'２次効果'!V13</f>
        <v>3.0524398370995676E-2</v>
      </c>
      <c r="M13" s="338"/>
      <c r="N13" s="342">
        <f t="shared" si="0"/>
        <v>2.5869457560759712</v>
      </c>
      <c r="O13" s="338"/>
      <c r="P13" s="361">
        <f>各種係数!$G13*N13*入力シート!L$25</f>
        <v>6.4127096165329869</v>
      </c>
      <c r="Q13" s="338"/>
      <c r="R13" s="361">
        <f>各種係数!$H13*N13*入力シート!L$25</f>
        <v>6.0717763017597894</v>
      </c>
    </row>
    <row r="14" spans="1:18" ht="15.4" customHeight="1">
      <c r="A14" s="281" t="s">
        <v>290</v>
      </c>
      <c r="B14" s="574" t="s">
        <v>291</v>
      </c>
      <c r="D14" s="337">
        <f>'１次効果'!X14</f>
        <v>0</v>
      </c>
      <c r="E14" s="338"/>
      <c r="F14" s="337">
        <f>'１次効果'!AD14</f>
        <v>0.41594617540063311</v>
      </c>
      <c r="G14" s="338"/>
      <c r="H14" s="337">
        <f>'１次効果'!AF14</f>
        <v>0</v>
      </c>
      <c r="I14" s="338"/>
      <c r="J14" s="337">
        <f>'１次効果'!AJ14</f>
        <v>4.6850760198291437E-2</v>
      </c>
      <c r="K14" s="338"/>
      <c r="L14" s="337">
        <f>'２次効果'!V14</f>
        <v>4.1744690043240273E-2</v>
      </c>
      <c r="M14" s="338"/>
      <c r="N14" s="342">
        <f t="shared" si="0"/>
        <v>0.50454162564216487</v>
      </c>
      <c r="O14" s="338"/>
      <c r="P14" s="361">
        <f>各種係数!$G14*N14*入力シート!L$25</f>
        <v>4.0963228701205043</v>
      </c>
      <c r="Q14" s="338"/>
      <c r="R14" s="361">
        <f>各種係数!$H14*N14*入力シート!L$25</f>
        <v>3.6533497901189773</v>
      </c>
    </row>
    <row r="15" spans="1:18" ht="15.4" customHeight="1">
      <c r="A15" s="281" t="s">
        <v>292</v>
      </c>
      <c r="B15" s="574" t="s">
        <v>293</v>
      </c>
      <c r="D15" s="337">
        <f>'１次効果'!X15</f>
        <v>0</v>
      </c>
      <c r="E15" s="338"/>
      <c r="F15" s="337">
        <f>'１次効果'!AD15</f>
        <v>0.19792729850570412</v>
      </c>
      <c r="G15" s="338"/>
      <c r="H15" s="337">
        <f>'１次効果'!AF15</f>
        <v>0</v>
      </c>
      <c r="I15" s="338"/>
      <c r="J15" s="337">
        <f>'１次効果'!AJ15</f>
        <v>0.27300347685094939</v>
      </c>
      <c r="K15" s="338"/>
      <c r="L15" s="337">
        <f>'２次効果'!V15</f>
        <v>7.6073849985880029E-2</v>
      </c>
      <c r="M15" s="338"/>
      <c r="N15" s="342">
        <f t="shared" si="0"/>
        <v>0.54700462534253358</v>
      </c>
      <c r="O15" s="338"/>
      <c r="P15" s="361">
        <f>各種係数!$G15*N15*入力シート!L$25</f>
        <v>1.2468442206625745</v>
      </c>
      <c r="Q15" s="338"/>
      <c r="R15" s="361">
        <f>各種係数!$H15*N15*入力シート!L$25</f>
        <v>1.2306328617705946</v>
      </c>
    </row>
    <row r="16" spans="1:18" ht="15.4" customHeight="1">
      <c r="A16" s="281" t="s">
        <v>294</v>
      </c>
      <c r="B16" s="574" t="s">
        <v>295</v>
      </c>
      <c r="D16" s="337">
        <f>'１次効果'!X16</f>
        <v>0</v>
      </c>
      <c r="E16" s="338"/>
      <c r="F16" s="337">
        <f>'１次効果'!AD16</f>
        <v>0.24082961593469129</v>
      </c>
      <c r="G16" s="338"/>
      <c r="H16" s="337">
        <f>'１次効果'!AF16</f>
        <v>0</v>
      </c>
      <c r="I16" s="338"/>
      <c r="J16" s="337">
        <f>'１次効果'!AJ16</f>
        <v>0.15243098660576487</v>
      </c>
      <c r="K16" s="338"/>
      <c r="L16" s="337">
        <f>'２次効果'!V16</f>
        <v>0.16546939389878504</v>
      </c>
      <c r="M16" s="338"/>
      <c r="N16" s="342">
        <f t="shared" si="0"/>
        <v>0.55872999643924115</v>
      </c>
      <c r="O16" s="338"/>
      <c r="P16" s="361">
        <f>各種係数!$G16*N16*入力シート!L$25</f>
        <v>3.3049397800602516</v>
      </c>
      <c r="Q16" s="338"/>
      <c r="R16" s="361">
        <f>各種係数!$H16*N16*入力シート!L$25</f>
        <v>3.140993948450963</v>
      </c>
    </row>
    <row r="17" spans="1:18" ht="15.4" customHeight="1">
      <c r="A17" s="282" t="s">
        <v>296</v>
      </c>
      <c r="B17" s="576" t="s">
        <v>297</v>
      </c>
      <c r="D17" s="343">
        <f>'１次効果'!X17</f>
        <v>0</v>
      </c>
      <c r="E17" s="338"/>
      <c r="F17" s="343">
        <f>'１次効果'!AD17</f>
        <v>9.5633910656289969E-2</v>
      </c>
      <c r="G17" s="338"/>
      <c r="H17" s="343">
        <f>'１次効果'!AF17</f>
        <v>0</v>
      </c>
      <c r="I17" s="338"/>
      <c r="J17" s="343">
        <f>'１次効果'!AJ17</f>
        <v>0.17344052845038163</v>
      </c>
      <c r="K17" s="338"/>
      <c r="L17" s="343">
        <f>'２次効果'!V17</f>
        <v>9.4347363661477973E-2</v>
      </c>
      <c r="M17" s="338"/>
      <c r="N17" s="344">
        <f t="shared" si="0"/>
        <v>0.36342180276814962</v>
      </c>
      <c r="O17" s="338"/>
      <c r="P17" s="362">
        <f>各種係数!$G17*N17*入力シート!L$25</f>
        <v>0.65029382893026733</v>
      </c>
      <c r="Q17" s="338"/>
      <c r="R17" s="362">
        <f>各種係数!$H17*N17*入力シート!L$25</f>
        <v>0.64803625618619409</v>
      </c>
    </row>
    <row r="18" spans="1:18" ht="15.4" customHeight="1">
      <c r="A18" s="281" t="s">
        <v>298</v>
      </c>
      <c r="B18" s="574" t="s">
        <v>299</v>
      </c>
      <c r="D18" s="337">
        <f>'１次効果'!X18</f>
        <v>0</v>
      </c>
      <c r="E18" s="338"/>
      <c r="F18" s="337">
        <f>'１次効果'!AD18</f>
        <v>0.25457288226893859</v>
      </c>
      <c r="G18" s="338"/>
      <c r="H18" s="337">
        <f>'１次効果'!AF18</f>
        <v>0</v>
      </c>
      <c r="I18" s="338"/>
      <c r="J18" s="337">
        <f>'１次効果'!AJ18</f>
        <v>6.2268011048917708E-2</v>
      </c>
      <c r="K18" s="338"/>
      <c r="L18" s="337">
        <f>'２次効果'!V18</f>
        <v>0.13761070755611735</v>
      </c>
      <c r="M18" s="338"/>
      <c r="N18" s="342">
        <f t="shared" si="0"/>
        <v>0.45445160087397363</v>
      </c>
      <c r="O18" s="338"/>
      <c r="P18" s="361">
        <f>各種係数!$G18*N18*入力シート!L$25</f>
        <v>0.32515526076789819</v>
      </c>
      <c r="Q18" s="338"/>
      <c r="R18" s="361">
        <f>各種係数!$H18*N18*入力シート!L$25</f>
        <v>0.32515526076789819</v>
      </c>
    </row>
    <row r="19" spans="1:18" ht="15.4" customHeight="1">
      <c r="A19" s="281" t="s">
        <v>300</v>
      </c>
      <c r="B19" s="574" t="s">
        <v>301</v>
      </c>
      <c r="D19" s="337">
        <f>'１次効果'!X19</f>
        <v>0</v>
      </c>
      <c r="E19" s="338"/>
      <c r="F19" s="337">
        <f>'１次効果'!AD19</f>
        <v>0.65820893962105331</v>
      </c>
      <c r="G19" s="338"/>
      <c r="H19" s="337">
        <f>'１次効果'!AF19</f>
        <v>0</v>
      </c>
      <c r="I19" s="338"/>
      <c r="J19" s="337">
        <f>'１次効果'!AJ19</f>
        <v>1.6693354354168601</v>
      </c>
      <c r="K19" s="338"/>
      <c r="L19" s="337">
        <f>'２次効果'!V19</f>
        <v>0.10507259034230787</v>
      </c>
      <c r="M19" s="338"/>
      <c r="N19" s="342">
        <f t="shared" si="0"/>
        <v>2.432616965380221</v>
      </c>
      <c r="O19" s="338"/>
      <c r="P19" s="361">
        <f>各種係数!$G19*N19*入力シート!L$25</f>
        <v>5.7910098395338592</v>
      </c>
      <c r="Q19" s="338"/>
      <c r="R19" s="361">
        <f>各種係数!$H19*N19*入力シート!L$25</f>
        <v>5.7293569177449646</v>
      </c>
    </row>
    <row r="20" spans="1:18" ht="15.4" customHeight="1">
      <c r="A20" s="281" t="s">
        <v>302</v>
      </c>
      <c r="B20" s="574" t="s">
        <v>303</v>
      </c>
      <c r="D20" s="337">
        <f>'１次効果'!X20</f>
        <v>0</v>
      </c>
      <c r="E20" s="338"/>
      <c r="F20" s="337">
        <f>'１次効果'!AD20</f>
        <v>0.15557995862123616</v>
      </c>
      <c r="G20" s="338"/>
      <c r="H20" s="337">
        <f>'１次効果'!AF20</f>
        <v>0</v>
      </c>
      <c r="I20" s="338"/>
      <c r="J20" s="337">
        <f>'１次効果'!AJ20</f>
        <v>0.10282369130250005</v>
      </c>
      <c r="K20" s="338"/>
      <c r="L20" s="337">
        <f>'２次効果'!V20</f>
        <v>2.236848939779679E-2</v>
      </c>
      <c r="M20" s="338"/>
      <c r="N20" s="342">
        <f t="shared" si="0"/>
        <v>0.280772139321533</v>
      </c>
      <c r="O20" s="338"/>
      <c r="P20" s="361">
        <f>各種係数!$G20*N20*入力シート!L$25</f>
        <v>1.3666248724850134</v>
      </c>
      <c r="Q20" s="338"/>
      <c r="R20" s="361">
        <f>各種係数!$H20*N20*入力シート!L$25</f>
        <v>1.3512311004545188</v>
      </c>
    </row>
    <row r="21" spans="1:18" ht="15.4" customHeight="1">
      <c r="A21" s="281" t="s">
        <v>304</v>
      </c>
      <c r="B21" s="574" t="s">
        <v>305</v>
      </c>
      <c r="D21" s="337">
        <f>'１次効果'!X21</f>
        <v>0</v>
      </c>
      <c r="E21" s="338"/>
      <c r="F21" s="337">
        <f>'１次効果'!AD21</f>
        <v>1.3236594512828954E-3</v>
      </c>
      <c r="G21" s="338"/>
      <c r="H21" s="337">
        <f>'１次効果'!AF21</f>
        <v>0</v>
      </c>
      <c r="I21" s="338"/>
      <c r="J21" s="337">
        <f>'１次効果'!AJ21</f>
        <v>9.6115414977236886E-4</v>
      </c>
      <c r="K21" s="338"/>
      <c r="L21" s="337">
        <f>'２次効果'!V21</f>
        <v>1.3118592626241364E-2</v>
      </c>
      <c r="M21" s="338"/>
      <c r="N21" s="342">
        <f t="shared" si="0"/>
        <v>1.5403406227296629E-2</v>
      </c>
      <c r="O21" s="338"/>
      <c r="P21" s="361">
        <f>各種係数!$G21*N21*入力シート!L$25</f>
        <v>9.6470939042795148E-2</v>
      </c>
      <c r="Q21" s="338"/>
      <c r="R21" s="361">
        <f>各種係数!$H21*N21*入力シート!L$25</f>
        <v>9.3915417478747598E-2</v>
      </c>
    </row>
    <row r="22" spans="1:18" ht="15.4" customHeight="1">
      <c r="A22" s="282" t="s">
        <v>306</v>
      </c>
      <c r="B22" s="574" t="s">
        <v>307</v>
      </c>
      <c r="D22" s="343">
        <f>'１次効果'!X22</f>
        <v>0</v>
      </c>
      <c r="E22" s="338"/>
      <c r="F22" s="343">
        <f>'１次効果'!AD22</f>
        <v>1.6278721706156343</v>
      </c>
      <c r="G22" s="338"/>
      <c r="H22" s="343">
        <f>'１次効果'!AF22</f>
        <v>0</v>
      </c>
      <c r="I22" s="338"/>
      <c r="J22" s="343">
        <f>'１次効果'!AJ22</f>
        <v>0.35810974495392728</v>
      </c>
      <c r="K22" s="338"/>
      <c r="L22" s="343">
        <f>'２次効果'!V22</f>
        <v>1.8171892582659967E-2</v>
      </c>
      <c r="M22" s="338"/>
      <c r="N22" s="344">
        <f t="shared" si="0"/>
        <v>2.0041538081522217</v>
      </c>
      <c r="O22" s="338"/>
      <c r="P22" s="362">
        <f>各種係数!$G22*N22*入力シート!L$25</f>
        <v>9.2324052204926996</v>
      </c>
      <c r="Q22" s="338"/>
      <c r="R22" s="362">
        <f>各種係数!$H22*N22*入力シート!L$25</f>
        <v>8.9968459103402108</v>
      </c>
    </row>
    <row r="23" spans="1:18" ht="15.4" customHeight="1">
      <c r="A23" s="281" t="s">
        <v>308</v>
      </c>
      <c r="B23" s="575" t="s">
        <v>309</v>
      </c>
      <c r="D23" s="337">
        <f>'１次効果'!X23</f>
        <v>0</v>
      </c>
      <c r="E23" s="338"/>
      <c r="F23" s="337">
        <f>'１次効果'!AD23</f>
        <v>8.7791439472506188</v>
      </c>
      <c r="G23" s="338"/>
      <c r="H23" s="337">
        <f>'１次効果'!AF23</f>
        <v>0</v>
      </c>
      <c r="I23" s="338"/>
      <c r="J23" s="337">
        <f>'１次効果'!AJ23</f>
        <v>7.2643872574103412</v>
      </c>
      <c r="K23" s="338"/>
      <c r="L23" s="337">
        <f>'２次効果'!V23</f>
        <v>5.037936835727079E-2</v>
      </c>
      <c r="M23" s="338"/>
      <c r="N23" s="342">
        <f t="shared" si="0"/>
        <v>16.093910573018228</v>
      </c>
      <c r="O23" s="338"/>
      <c r="P23" s="361">
        <f>各種係数!$G23*N23*入力シート!L$25</f>
        <v>9.1633851184896429</v>
      </c>
      <c r="Q23" s="338"/>
      <c r="R23" s="361">
        <f>各種係数!$H23*N23*入力シート!L$25</f>
        <v>9.1054867289456904</v>
      </c>
    </row>
    <row r="24" spans="1:18" ht="15.4" customHeight="1">
      <c r="A24" s="281" t="s">
        <v>310</v>
      </c>
      <c r="B24" s="574" t="s">
        <v>311</v>
      </c>
      <c r="D24" s="337">
        <f>'１次効果'!X24</f>
        <v>0</v>
      </c>
      <c r="E24" s="338"/>
      <c r="F24" s="337">
        <f>'１次効果'!AD24</f>
        <v>0.32773035631531844</v>
      </c>
      <c r="G24" s="338"/>
      <c r="H24" s="337">
        <f>'１次効果'!AF24</f>
        <v>0</v>
      </c>
      <c r="I24" s="338"/>
      <c r="J24" s="337">
        <f>'１次効果'!AJ24</f>
        <v>1.525401073256317</v>
      </c>
      <c r="K24" s="338"/>
      <c r="L24" s="337">
        <f>'２次効果'!V24</f>
        <v>1.3645403636626337E-2</v>
      </c>
      <c r="M24" s="338"/>
      <c r="N24" s="342">
        <f t="shared" si="0"/>
        <v>1.8667768332082617</v>
      </c>
      <c r="O24" s="338"/>
      <c r="P24" s="361">
        <f>各種係数!$G24*N24*入力シート!L$25</f>
        <v>3.69379954902075</v>
      </c>
      <c r="Q24" s="338"/>
      <c r="R24" s="361">
        <f>各種係数!$H24*N24*入力シート!L$25</f>
        <v>3.5550460207290171</v>
      </c>
    </row>
    <row r="25" spans="1:18" ht="15.4" customHeight="1">
      <c r="A25" s="281" t="s">
        <v>312</v>
      </c>
      <c r="B25" s="574" t="s">
        <v>313</v>
      </c>
      <c r="D25" s="337">
        <f>'１次効果'!X25</f>
        <v>0</v>
      </c>
      <c r="E25" s="338"/>
      <c r="F25" s="337">
        <f>'１次効果'!AD25</f>
        <v>2.3646518147828517</v>
      </c>
      <c r="G25" s="338"/>
      <c r="H25" s="337">
        <f>'１次効果'!AF25</f>
        <v>0</v>
      </c>
      <c r="I25" s="338"/>
      <c r="J25" s="337">
        <f>'１次効果'!AJ25</f>
        <v>0.69383308509950548</v>
      </c>
      <c r="K25" s="338"/>
      <c r="L25" s="337">
        <f>'２次効果'!V25</f>
        <v>3.6026658795247232E-2</v>
      </c>
      <c r="M25" s="338"/>
      <c r="N25" s="342">
        <f t="shared" si="0"/>
        <v>3.0945115586776044</v>
      </c>
      <c r="O25" s="338"/>
      <c r="P25" s="361">
        <f>各種係数!$G25*N25*入力シート!L$25</f>
        <v>17.08156772233022</v>
      </c>
      <c r="Q25" s="338"/>
      <c r="R25" s="361">
        <f>各種係数!$H25*N25*入力シート!L$25</f>
        <v>16.703299022072489</v>
      </c>
    </row>
    <row r="26" spans="1:18" ht="15.4" customHeight="1">
      <c r="A26" s="281" t="s">
        <v>314</v>
      </c>
      <c r="B26" s="574" t="s">
        <v>315</v>
      </c>
      <c r="D26" s="337">
        <f>'１次効果'!X26</f>
        <v>0</v>
      </c>
      <c r="E26" s="338"/>
      <c r="F26" s="337">
        <f>'１次効果'!AD26</f>
        <v>0.28122046171216514</v>
      </c>
      <c r="G26" s="338"/>
      <c r="H26" s="337">
        <f>'１次効果'!AF26</f>
        <v>0</v>
      </c>
      <c r="I26" s="338"/>
      <c r="J26" s="337">
        <f>'１次効果'!AJ26</f>
        <v>0.12092486397608389</v>
      </c>
      <c r="K26" s="338"/>
      <c r="L26" s="337">
        <f>'２次効果'!V26</f>
        <v>6.2334829168844341E-3</v>
      </c>
      <c r="M26" s="338"/>
      <c r="N26" s="342">
        <f t="shared" si="0"/>
        <v>0.40837880860513343</v>
      </c>
      <c r="O26" s="338"/>
      <c r="P26" s="361">
        <f>各種係数!$G26*N26*入力シート!L$25</f>
        <v>1.1982118071649588</v>
      </c>
      <c r="Q26" s="338"/>
      <c r="R26" s="361">
        <f>各種係数!$H26*N26*入力シート!L$25</f>
        <v>1.1723703859131052</v>
      </c>
    </row>
    <row r="27" spans="1:18" ht="15.4" customHeight="1">
      <c r="A27" s="282" t="s">
        <v>316</v>
      </c>
      <c r="B27" s="576" t="s">
        <v>317</v>
      </c>
      <c r="D27" s="343">
        <f>'１次効果'!X27</f>
        <v>34.636506617304349</v>
      </c>
      <c r="E27" s="338"/>
      <c r="F27" s="343">
        <f>'１次効果'!AD27</f>
        <v>1.3840377755182169</v>
      </c>
      <c r="G27" s="338"/>
      <c r="H27" s="343">
        <f>'１次効果'!AF27</f>
        <v>0</v>
      </c>
      <c r="I27" s="338"/>
      <c r="J27" s="343">
        <f>'１次効果'!AJ27</f>
        <v>8.5853647800914493E-2</v>
      </c>
      <c r="K27" s="338"/>
      <c r="L27" s="343">
        <f>'２次効果'!V27</f>
        <v>1.3239915606069481E-2</v>
      </c>
      <c r="M27" s="338"/>
      <c r="N27" s="344">
        <f t="shared" si="0"/>
        <v>36.119637956229553</v>
      </c>
      <c r="O27" s="338"/>
      <c r="P27" s="362">
        <f>各種係数!$G27*N27*入力シート!L$25</f>
        <v>93.009994282065747</v>
      </c>
      <c r="Q27" s="338"/>
      <c r="R27" s="362">
        <f>各種係数!$H27*N27*入力シート!L$25</f>
        <v>90.721299959335482</v>
      </c>
    </row>
    <row r="28" spans="1:18" ht="15.4" customHeight="1">
      <c r="A28" s="281" t="s">
        <v>318</v>
      </c>
      <c r="B28" s="574" t="s">
        <v>319</v>
      </c>
      <c r="D28" s="337">
        <f>'１次効果'!X28</f>
        <v>0</v>
      </c>
      <c r="E28" s="338"/>
      <c r="F28" s="337">
        <f>'１次効果'!AD28</f>
        <v>6.9713201411087583E-2</v>
      </c>
      <c r="G28" s="338"/>
      <c r="H28" s="337">
        <f>'１次効果'!AF28</f>
        <v>0</v>
      </c>
      <c r="I28" s="338"/>
      <c r="J28" s="337">
        <f>'１次効果'!AJ28</f>
        <v>2.3843240307852717E-2</v>
      </c>
      <c r="K28" s="338"/>
      <c r="L28" s="337">
        <f>'２次効果'!V28</f>
        <v>1.5538926979894412E-2</v>
      </c>
      <c r="M28" s="338"/>
      <c r="N28" s="342">
        <f t="shared" si="0"/>
        <v>0.10909536869883471</v>
      </c>
      <c r="O28" s="338"/>
      <c r="P28" s="361">
        <f>各種係数!$G28*N28*入力シート!L$25</f>
        <v>0.27051393732548923</v>
      </c>
      <c r="Q28" s="338"/>
      <c r="R28" s="361">
        <f>各種係数!$H28*N28*入力シート!L$25</f>
        <v>0.26926656288347189</v>
      </c>
    </row>
    <row r="29" spans="1:18" ht="15.4" customHeight="1">
      <c r="A29" s="281" t="s">
        <v>320</v>
      </c>
      <c r="B29" s="574" t="s">
        <v>321</v>
      </c>
      <c r="D29" s="337">
        <f>'１次効果'!X29</f>
        <v>0</v>
      </c>
      <c r="E29" s="338"/>
      <c r="F29" s="337">
        <f>'１次効果'!AD29</f>
        <v>2.6425846066056444E-2</v>
      </c>
      <c r="G29" s="338"/>
      <c r="H29" s="337">
        <f>'１次効果'!AF29</f>
        <v>0</v>
      </c>
      <c r="I29" s="338"/>
      <c r="J29" s="337">
        <f>'１次効果'!AJ29</f>
        <v>0.54662367697126346</v>
      </c>
      <c r="K29" s="338"/>
      <c r="L29" s="337">
        <f>'２次効果'!V29</f>
        <v>4.5804789750795698E-3</v>
      </c>
      <c r="M29" s="338"/>
      <c r="N29" s="342">
        <f t="shared" si="0"/>
        <v>0.57763000201239945</v>
      </c>
      <c r="O29" s="338"/>
      <c r="P29" s="361">
        <f>各種係数!$G29*N29*入力シート!L$25</f>
        <v>1.2318546502916254</v>
      </c>
      <c r="Q29" s="338"/>
      <c r="R29" s="361">
        <f>各種係数!$H29*N29*入力シート!L$25</f>
        <v>1.2302454345498988</v>
      </c>
    </row>
    <row r="30" spans="1:18" ht="15.4" customHeight="1">
      <c r="A30" s="281" t="s">
        <v>322</v>
      </c>
      <c r="B30" s="574" t="s">
        <v>323</v>
      </c>
      <c r="D30" s="337">
        <f>'１次効果'!X30</f>
        <v>0</v>
      </c>
      <c r="E30" s="338"/>
      <c r="F30" s="337">
        <f>'１次効果'!AD30</f>
        <v>0.14155643463613488</v>
      </c>
      <c r="G30" s="338"/>
      <c r="H30" s="337">
        <f>'１次効果'!AF30</f>
        <v>100</v>
      </c>
      <c r="I30" s="338"/>
      <c r="J30" s="337">
        <f>'１次効果'!AJ30</f>
        <v>0</v>
      </c>
      <c r="K30" s="338"/>
      <c r="L30" s="337">
        <f>'２次効果'!V30</f>
        <v>7.5090629095495479E-2</v>
      </c>
      <c r="M30" s="338"/>
      <c r="N30" s="342">
        <f t="shared" si="0"/>
        <v>100.21664706373163</v>
      </c>
      <c r="O30" s="338"/>
      <c r="P30" s="361">
        <f>各種係数!$G30*N30*入力シート!L$25</f>
        <v>329.81563559700709</v>
      </c>
      <c r="Q30" s="338"/>
      <c r="R30" s="361">
        <f>各種係数!$H30*N30*入力シート!L$25</f>
        <v>327.40205611953172</v>
      </c>
    </row>
    <row r="31" spans="1:18" ht="15.4" customHeight="1">
      <c r="A31" s="281" t="s">
        <v>324</v>
      </c>
      <c r="B31" s="574" t="s">
        <v>325</v>
      </c>
      <c r="D31" s="337">
        <f>'１次効果'!X31</f>
        <v>0</v>
      </c>
      <c r="E31" s="338"/>
      <c r="F31" s="337">
        <f>'１次効果'!AD31</f>
        <v>2.520366174683604E-3</v>
      </c>
      <c r="G31" s="338"/>
      <c r="H31" s="337">
        <f>'１次効果'!AF31</f>
        <v>0</v>
      </c>
      <c r="I31" s="338"/>
      <c r="J31" s="337">
        <f>'１次効果'!AJ31</f>
        <v>2.2463528600731188E-4</v>
      </c>
      <c r="K31" s="338"/>
      <c r="L31" s="337">
        <f>'２次効果'!V31</f>
        <v>1.4929217811804152E-2</v>
      </c>
      <c r="M31" s="338"/>
      <c r="N31" s="342">
        <f t="shared" si="0"/>
        <v>1.7674219272495066E-2</v>
      </c>
      <c r="O31" s="338"/>
      <c r="P31" s="361">
        <f>各種係数!$G31*N31*入力シート!L$25</f>
        <v>2.9685023438903755E-2</v>
      </c>
      <c r="Q31" s="338"/>
      <c r="R31" s="361">
        <f>各種係数!$H31*N31*入力シート!L$25</f>
        <v>2.9666562603431802E-2</v>
      </c>
    </row>
    <row r="32" spans="1:18" ht="15.4" customHeight="1">
      <c r="A32" s="282" t="s">
        <v>326</v>
      </c>
      <c r="B32" s="574" t="s">
        <v>327</v>
      </c>
      <c r="D32" s="343">
        <f>'１次効果'!X32</f>
        <v>0</v>
      </c>
      <c r="E32" s="338"/>
      <c r="F32" s="343">
        <f>'１次効果'!AD32</f>
        <v>0.20564529977489468</v>
      </c>
      <c r="G32" s="338"/>
      <c r="H32" s="343">
        <f>'１次効果'!AF32</f>
        <v>0</v>
      </c>
      <c r="I32" s="338"/>
      <c r="J32" s="343">
        <f>'１次効果'!AJ32</f>
        <v>4.6272781817314805E-2</v>
      </c>
      <c r="K32" s="338"/>
      <c r="L32" s="343">
        <f>'２次効果'!V32</f>
        <v>0.36534794150515076</v>
      </c>
      <c r="M32" s="338"/>
      <c r="N32" s="344">
        <f t="shared" si="0"/>
        <v>0.61726602309736023</v>
      </c>
      <c r="O32" s="338"/>
      <c r="P32" s="362">
        <f>各種係数!$G32*N32*入力シート!L$25</f>
        <v>0.83104013359998585</v>
      </c>
      <c r="Q32" s="338"/>
      <c r="R32" s="362">
        <f>各種係数!$H32*N32*入力シート!L$25</f>
        <v>0.82774420978602192</v>
      </c>
    </row>
    <row r="33" spans="1:18" ht="15.4" customHeight="1">
      <c r="A33" s="281" t="s">
        <v>328</v>
      </c>
      <c r="B33" s="575" t="s">
        <v>329</v>
      </c>
      <c r="D33" s="337">
        <f>'１次効果'!X33</f>
        <v>0</v>
      </c>
      <c r="E33" s="338"/>
      <c r="F33" s="337">
        <f>'１次効果'!AD33</f>
        <v>9.751123272257519E-3</v>
      </c>
      <c r="G33" s="338"/>
      <c r="H33" s="337">
        <f>'１次効果'!AF33</f>
        <v>0</v>
      </c>
      <c r="I33" s="338"/>
      <c r="J33" s="337">
        <f>'１次効果'!AJ33</f>
        <v>3.5386140800264102E-3</v>
      </c>
      <c r="K33" s="338"/>
      <c r="L33" s="337">
        <f>'２次効果'!V33</f>
        <v>6.5276775631879459E-3</v>
      </c>
      <c r="M33" s="338"/>
      <c r="N33" s="342">
        <f t="shared" si="0"/>
        <v>1.9817414915471874E-2</v>
      </c>
      <c r="O33" s="338"/>
      <c r="P33" s="361">
        <f>各種係数!$G33*N33*入力シート!L$25</f>
        <v>6.0824907214915333E-2</v>
      </c>
      <c r="Q33" s="338"/>
      <c r="R33" s="361">
        <f>各種係数!$H33*N33*入力シート!L$25</f>
        <v>6.0152360797310012E-2</v>
      </c>
    </row>
    <row r="34" spans="1:18" ht="15.4" customHeight="1">
      <c r="A34" s="281" t="s">
        <v>330</v>
      </c>
      <c r="B34" s="574" t="s">
        <v>331</v>
      </c>
      <c r="D34" s="337">
        <f>'１次効果'!X34</f>
        <v>0</v>
      </c>
      <c r="E34" s="338"/>
      <c r="F34" s="337">
        <f>'１次効果'!AD34</f>
        <v>1.1652080413191393E-2</v>
      </c>
      <c r="G34" s="338"/>
      <c r="H34" s="337">
        <f>'１次効果'!AF34</f>
        <v>0</v>
      </c>
      <c r="I34" s="338"/>
      <c r="J34" s="337">
        <f>'１次効果'!AJ34</f>
        <v>3.8686528714363608E-3</v>
      </c>
      <c r="K34" s="338"/>
      <c r="L34" s="337">
        <f>'２次効果'!V34</f>
        <v>1.3145069108468627E-2</v>
      </c>
      <c r="M34" s="338"/>
      <c r="N34" s="342">
        <f t="shared" si="0"/>
        <v>2.8665802393096379E-2</v>
      </c>
      <c r="O34" s="338"/>
      <c r="P34" s="361">
        <f>各種係数!$G34*N34*入力シート!L$25</f>
        <v>0.13977068034435275</v>
      </c>
      <c r="Q34" s="338"/>
      <c r="R34" s="361">
        <f>各種係数!$H34*N34*入力シート!L$25</f>
        <v>0.13863582149399262</v>
      </c>
    </row>
    <row r="35" spans="1:18" ht="15.4" customHeight="1">
      <c r="A35" s="281" t="s">
        <v>332</v>
      </c>
      <c r="B35" s="574" t="s">
        <v>333</v>
      </c>
      <c r="D35" s="337">
        <f>'１次効果'!X35</f>
        <v>0</v>
      </c>
      <c r="E35" s="338"/>
      <c r="F35" s="337">
        <f>'１次効果'!AD35</f>
        <v>0.14167228177308869</v>
      </c>
      <c r="G35" s="338"/>
      <c r="H35" s="337">
        <f>'１次効果'!AF35</f>
        <v>0</v>
      </c>
      <c r="I35" s="338"/>
      <c r="J35" s="337">
        <f>'１次効果'!AJ35</f>
        <v>7.7632441449201436E-2</v>
      </c>
      <c r="K35" s="338"/>
      <c r="L35" s="337">
        <f>'２次効果'!V35</f>
        <v>0.11232093701107572</v>
      </c>
      <c r="M35" s="338"/>
      <c r="N35" s="342">
        <f t="shared" si="0"/>
        <v>0.33162566023336582</v>
      </c>
      <c r="O35" s="338"/>
      <c r="P35" s="361">
        <f>各種係数!$G35*N35*入力シート!L$25</f>
        <v>2.2702366524541033</v>
      </c>
      <c r="Q35" s="338"/>
      <c r="R35" s="361">
        <f>各種係数!$H35*N35*入力シート!L$25</f>
        <v>2.0006863214389754</v>
      </c>
    </row>
    <row r="36" spans="1:18" ht="15.4" customHeight="1">
      <c r="A36" s="281" t="s">
        <v>334</v>
      </c>
      <c r="B36" s="574" t="s">
        <v>335</v>
      </c>
      <c r="D36" s="337">
        <f>'１次効果'!X36</f>
        <v>100</v>
      </c>
      <c r="E36" s="338"/>
      <c r="F36" s="337">
        <f>'１次効果'!AD36</f>
        <v>0.11636836140196911</v>
      </c>
      <c r="G36" s="338"/>
      <c r="H36" s="337">
        <f>'１次効果'!AF36</f>
        <v>0</v>
      </c>
      <c r="I36" s="338"/>
      <c r="J36" s="337">
        <f>'１次効果'!AJ36</f>
        <v>0.11095985079427956</v>
      </c>
      <c r="K36" s="338"/>
      <c r="L36" s="337">
        <f>'２次効果'!V36</f>
        <v>7.1040187746231581E-2</v>
      </c>
      <c r="M36" s="338"/>
      <c r="N36" s="342">
        <f t="shared" si="0"/>
        <v>100.29836839994248</v>
      </c>
      <c r="O36" s="338"/>
      <c r="P36" s="361">
        <f>各種係数!$G36*N36*入力シート!L$25</f>
        <v>899.78565129940478</v>
      </c>
      <c r="Q36" s="338"/>
      <c r="R36" s="361">
        <f>各種係数!$H36*N36*入力シート!L$25</f>
        <v>774.2313572991917</v>
      </c>
    </row>
    <row r="37" spans="1:18" ht="15.4" customHeight="1">
      <c r="A37" s="282" t="s">
        <v>336</v>
      </c>
      <c r="B37" s="576" t="s">
        <v>337</v>
      </c>
      <c r="D37" s="343">
        <f>'１次効果'!X37</f>
        <v>0</v>
      </c>
      <c r="E37" s="338"/>
      <c r="F37" s="343">
        <f>'１次効果'!AD37</f>
        <v>0.7963894890695673</v>
      </c>
      <c r="G37" s="338"/>
      <c r="H37" s="343">
        <f>'１次効果'!AF37</f>
        <v>0</v>
      </c>
      <c r="I37" s="338"/>
      <c r="J37" s="343">
        <f>'１次効果'!AJ37</f>
        <v>0.84100926777967644</v>
      </c>
      <c r="K37" s="338"/>
      <c r="L37" s="343">
        <f>'２次効果'!V37</f>
        <v>1.0927619138202123</v>
      </c>
      <c r="M37" s="338"/>
      <c r="N37" s="344">
        <f t="shared" si="0"/>
        <v>2.7301606706694561</v>
      </c>
      <c r="O37" s="338"/>
      <c r="P37" s="362">
        <f>各種係数!$G37*N37*入力シート!L$25</f>
        <v>4.5908521721452704</v>
      </c>
      <c r="Q37" s="338"/>
      <c r="R37" s="362">
        <f>各種係数!$H37*N37*入力シート!L$25</f>
        <v>4.5908521721452704</v>
      </c>
    </row>
    <row r="38" spans="1:18" ht="15.4" customHeight="1">
      <c r="A38" s="281" t="s">
        <v>338</v>
      </c>
      <c r="B38" s="574" t="s">
        <v>339</v>
      </c>
      <c r="D38" s="337">
        <f>'１次効果'!X38</f>
        <v>0</v>
      </c>
      <c r="E38" s="338"/>
      <c r="F38" s="337">
        <f>'１次効果'!AD38</f>
        <v>0.19834291727631032</v>
      </c>
      <c r="G38" s="338"/>
      <c r="H38" s="337">
        <f>'１次効果'!AF38</f>
        <v>0</v>
      </c>
      <c r="I38" s="338"/>
      <c r="J38" s="337">
        <f>'１次効果'!AJ38</f>
        <v>0.12285899258240003</v>
      </c>
      <c r="K38" s="338"/>
      <c r="L38" s="337">
        <f>'２次効果'!V38</f>
        <v>0.64615593604245258</v>
      </c>
      <c r="M38" s="338"/>
      <c r="N38" s="342">
        <f t="shared" si="0"/>
        <v>0.96735784590116292</v>
      </c>
      <c r="O38" s="338"/>
      <c r="P38" s="361">
        <f>各種係数!$G38*N38*入力シート!L$25</f>
        <v>2.2651580278490173</v>
      </c>
      <c r="Q38" s="338"/>
      <c r="R38" s="361">
        <f>各種係数!$H38*N38*入力シート!L$25</f>
        <v>2.2651580278490173</v>
      </c>
    </row>
    <row r="39" spans="1:18" ht="15.4" customHeight="1">
      <c r="A39" s="281" t="s">
        <v>340</v>
      </c>
      <c r="B39" s="574" t="s">
        <v>341</v>
      </c>
      <c r="D39" s="337">
        <f>'１次効果'!X39</f>
        <v>0</v>
      </c>
      <c r="E39" s="338"/>
      <c r="F39" s="337">
        <f>'１次効果'!AD39</f>
        <v>0.27777019458124003</v>
      </c>
      <c r="G39" s="338"/>
      <c r="H39" s="337">
        <f>'１次効果'!AF39</f>
        <v>0</v>
      </c>
      <c r="I39" s="338"/>
      <c r="J39" s="337">
        <f>'１次効果'!AJ39</f>
        <v>6.6660872269858409E-2</v>
      </c>
      <c r="K39" s="338"/>
      <c r="L39" s="337">
        <f>'２次効果'!V39</f>
        <v>0.24586493329971162</v>
      </c>
      <c r="M39" s="338"/>
      <c r="N39" s="342">
        <f t="shared" si="0"/>
        <v>0.59029600015081007</v>
      </c>
      <c r="O39" s="338"/>
      <c r="P39" s="361">
        <f>各種係数!$G39*N39*入力シート!L$25</f>
        <v>5.5297529425892238</v>
      </c>
      <c r="Q39" s="338"/>
      <c r="R39" s="361">
        <f>各種係数!$H39*N39*入力シート!L$25</f>
        <v>5.5075382367011958</v>
      </c>
    </row>
    <row r="40" spans="1:18" ht="15.4" customHeight="1">
      <c r="A40" s="281" t="s">
        <v>342</v>
      </c>
      <c r="B40" s="574" t="s">
        <v>343</v>
      </c>
      <c r="D40" s="337">
        <f>'１次効果'!X40</f>
        <v>4.8980876049124014</v>
      </c>
      <c r="E40" s="338"/>
      <c r="F40" s="337">
        <f>'１次効果'!AD40</f>
        <v>5.6107594288050207</v>
      </c>
      <c r="G40" s="338"/>
      <c r="H40" s="337">
        <f>'１次効果'!AF40</f>
        <v>0</v>
      </c>
      <c r="I40" s="338"/>
      <c r="J40" s="337">
        <f>'１次効果'!AJ40</f>
        <v>4.1790535634398109</v>
      </c>
      <c r="K40" s="338"/>
      <c r="L40" s="337">
        <f>'２次効果'!V40</f>
        <v>6.5685918266845693</v>
      </c>
      <c r="M40" s="338"/>
      <c r="N40" s="342">
        <f t="shared" si="0"/>
        <v>21.256492423841806</v>
      </c>
      <c r="O40" s="338"/>
      <c r="P40" s="361">
        <f>各種係数!$G40*N40*入力シート!L$25</f>
        <v>234.35327926716246</v>
      </c>
      <c r="Q40" s="338"/>
      <c r="R40" s="361">
        <f>各種係数!$H40*N40*入力シート!L$25</f>
        <v>220.64862726079554</v>
      </c>
    </row>
    <row r="41" spans="1:18" ht="15.4" customHeight="1">
      <c r="A41" s="281" t="s">
        <v>344</v>
      </c>
      <c r="B41" s="574" t="s">
        <v>345</v>
      </c>
      <c r="D41" s="337">
        <f>'１次効果'!X41</f>
        <v>0</v>
      </c>
      <c r="E41" s="338"/>
      <c r="F41" s="337">
        <f>'１次効果'!AD41</f>
        <v>2.3072584876316236</v>
      </c>
      <c r="G41" s="338"/>
      <c r="H41" s="337">
        <f>'１次効果'!AF41</f>
        <v>0</v>
      </c>
      <c r="I41" s="338"/>
      <c r="J41" s="337">
        <f>'１次効果'!AJ41</f>
        <v>1.0163793945430677</v>
      </c>
      <c r="K41" s="338"/>
      <c r="L41" s="337">
        <f>'２次効果'!V41</f>
        <v>3.9977234343987469</v>
      </c>
      <c r="M41" s="338"/>
      <c r="N41" s="342">
        <f t="shared" si="0"/>
        <v>7.3213613165734381</v>
      </c>
      <c r="O41" s="338"/>
      <c r="P41" s="361">
        <f>各種係数!$G41*N41*入力シート!L$25</f>
        <v>29.422508461254932</v>
      </c>
      <c r="Q41" s="338"/>
      <c r="R41" s="361">
        <f>各種係数!$H41*N41*入力シート!L$25</f>
        <v>26.714388714159991</v>
      </c>
    </row>
    <row r="42" spans="1:18" ht="15.4" customHeight="1">
      <c r="A42" s="282" t="s">
        <v>346</v>
      </c>
      <c r="B42" s="574" t="s">
        <v>347</v>
      </c>
      <c r="D42" s="343">
        <f>'１次効果'!X42</f>
        <v>0</v>
      </c>
      <c r="E42" s="338"/>
      <c r="F42" s="343">
        <f>'１次効果'!AD42</f>
        <v>1.311350139517157</v>
      </c>
      <c r="G42" s="338"/>
      <c r="H42" s="343">
        <f>'１次効果'!AF42</f>
        <v>0</v>
      </c>
      <c r="I42" s="338"/>
      <c r="J42" s="343">
        <f>'１次効果'!AJ42</f>
        <v>0.59679500368266158</v>
      </c>
      <c r="K42" s="338"/>
      <c r="L42" s="343">
        <f>'２次効果'!V42</f>
        <v>9.7013156263751412</v>
      </c>
      <c r="M42" s="338"/>
      <c r="N42" s="344">
        <f t="shared" si="0"/>
        <v>11.609460769574959</v>
      </c>
      <c r="O42" s="338"/>
      <c r="P42" s="362">
        <f>各種係数!$G42*N42*入力シート!L$25</f>
        <v>17.042347562784784</v>
      </c>
      <c r="Q42" s="338"/>
      <c r="R42" s="362">
        <f>各種係数!$H42*N42*入力シート!L$25</f>
        <v>13.097611753246092</v>
      </c>
    </row>
    <row r="43" spans="1:18" ht="15.4" customHeight="1">
      <c r="A43" s="281" t="s">
        <v>348</v>
      </c>
      <c r="B43" s="575" t="s">
        <v>349</v>
      </c>
      <c r="D43" s="337">
        <f>'１次効果'!X43</f>
        <v>0.46540577778324299</v>
      </c>
      <c r="E43" s="338"/>
      <c r="F43" s="337">
        <f>'１次効果'!AD43</f>
        <v>5.8602257085799829</v>
      </c>
      <c r="G43" s="338"/>
      <c r="H43" s="337">
        <f>'１次効果'!AF43</f>
        <v>0</v>
      </c>
      <c r="I43" s="338"/>
      <c r="J43" s="337">
        <f>'１次効果'!AJ43</f>
        <v>2.4476902225192791</v>
      </c>
      <c r="K43" s="338"/>
      <c r="L43" s="337">
        <f>'２次効果'!V43</f>
        <v>2.7585778894291066</v>
      </c>
      <c r="M43" s="338"/>
      <c r="N43" s="342">
        <f t="shared" si="0"/>
        <v>11.531899598311613</v>
      </c>
      <c r="O43" s="338"/>
      <c r="P43" s="361">
        <f>各種係数!$G43*N43*入力シート!L$25</f>
        <v>81.228956674040447</v>
      </c>
      <c r="Q43" s="338"/>
      <c r="R43" s="361">
        <f>各種係数!$H43*N43*入力シート!L$25</f>
        <v>77.097356559574479</v>
      </c>
    </row>
    <row r="44" spans="1:18" ht="15.4" customHeight="1">
      <c r="A44" s="281" t="s">
        <v>350</v>
      </c>
      <c r="B44" s="574" t="s">
        <v>351</v>
      </c>
      <c r="D44" s="337">
        <f>'１次効果'!X44</f>
        <v>0</v>
      </c>
      <c r="E44" s="338"/>
      <c r="F44" s="337">
        <f>'１次効果'!AD44</f>
        <v>2.723508202194159</v>
      </c>
      <c r="G44" s="338"/>
      <c r="H44" s="337">
        <f>'１次効果'!AF44</f>
        <v>0</v>
      </c>
      <c r="I44" s="338"/>
      <c r="J44" s="337">
        <f>'１次効果'!AJ44</f>
        <v>1.4674733700476903</v>
      </c>
      <c r="K44" s="338"/>
      <c r="L44" s="337">
        <f>'２次効果'!V44</f>
        <v>2.8139000373036196</v>
      </c>
      <c r="M44" s="338"/>
      <c r="N44" s="342">
        <f t="shared" si="0"/>
        <v>7.0048816095454693</v>
      </c>
      <c r="O44" s="338"/>
      <c r="P44" s="361">
        <f>各種係数!$G44*N44*入力シート!L$25</f>
        <v>24.207038446310321</v>
      </c>
      <c r="Q44" s="338"/>
      <c r="R44" s="361">
        <f>各種係数!$H44*N44*入力シート!L$25</f>
        <v>23.931315141356677</v>
      </c>
    </row>
    <row r="45" spans="1:18" ht="15.4" customHeight="1">
      <c r="A45" s="281" t="s">
        <v>352</v>
      </c>
      <c r="B45" s="574" t="s">
        <v>353</v>
      </c>
      <c r="D45" s="337">
        <f>'１次効果'!X45</f>
        <v>0</v>
      </c>
      <c r="E45" s="338"/>
      <c r="F45" s="337">
        <f>'１次効果'!AD45</f>
        <v>0.25041287148253483</v>
      </c>
      <c r="G45" s="338"/>
      <c r="H45" s="337">
        <f>'１次効果'!AF45</f>
        <v>0</v>
      </c>
      <c r="I45" s="338"/>
      <c r="J45" s="337">
        <f>'１次効果'!AJ45</f>
        <v>5.8601371671366295E-2</v>
      </c>
      <c r="K45" s="338"/>
      <c r="L45" s="337">
        <f>'２次効果'!V45</f>
        <v>0.22795071337486902</v>
      </c>
      <c r="M45" s="338"/>
      <c r="N45" s="342">
        <f t="shared" si="0"/>
        <v>0.53696495652877019</v>
      </c>
      <c r="O45" s="338"/>
      <c r="P45" s="361">
        <f>各種係数!$G45*N45*入力シート!L$25</f>
        <v>2.8029306545420392</v>
      </c>
      <c r="Q45" s="338"/>
      <c r="R45" s="361">
        <f>各種係数!$H45*N45*入力シート!L$25</f>
        <v>2.8029306545420392</v>
      </c>
    </row>
    <row r="46" spans="1:18" ht="15.4" customHeight="1">
      <c r="A46" s="281" t="s">
        <v>354</v>
      </c>
      <c r="B46" s="574" t="s">
        <v>355</v>
      </c>
      <c r="D46" s="337">
        <f>'１次効果'!X46</f>
        <v>0</v>
      </c>
      <c r="E46" s="338"/>
      <c r="F46" s="337">
        <f>'１次効果'!AD46</f>
        <v>7.6924535943195177E-2</v>
      </c>
      <c r="G46" s="338"/>
      <c r="H46" s="337">
        <f>'１次効果'!AF46</f>
        <v>0</v>
      </c>
      <c r="I46" s="338"/>
      <c r="J46" s="337">
        <f>'１次効果'!AJ46</f>
        <v>0.13856727026635554</v>
      </c>
      <c r="K46" s="338"/>
      <c r="L46" s="337">
        <f>'２次効果'!V46</f>
        <v>1.4565919789635711</v>
      </c>
      <c r="M46" s="338"/>
      <c r="N46" s="342">
        <f t="shared" si="0"/>
        <v>1.6720837851731218</v>
      </c>
      <c r="O46" s="338"/>
      <c r="P46" s="361">
        <f>各種係数!$G46*N46*入力シート!L$25</f>
        <v>14.59924247582418</v>
      </c>
      <c r="Q46" s="338"/>
      <c r="R46" s="361">
        <f>各種係数!$H46*N46*入力シート!L$25</f>
        <v>14.565096978090885</v>
      </c>
    </row>
    <row r="47" spans="1:18" ht="15.4" customHeight="1">
      <c r="A47" s="282" t="s">
        <v>356</v>
      </c>
      <c r="B47" s="576" t="s">
        <v>357</v>
      </c>
      <c r="D47" s="343">
        <f>'１次効果'!X47</f>
        <v>0</v>
      </c>
      <c r="E47" s="338"/>
      <c r="F47" s="343">
        <f>'１次効果'!AD47</f>
        <v>1.2356515704414704E-2</v>
      </c>
      <c r="G47" s="338"/>
      <c r="H47" s="343">
        <f>'１次効果'!AF47</f>
        <v>0</v>
      </c>
      <c r="I47" s="338"/>
      <c r="J47" s="343">
        <f>'１次効果'!AJ47</f>
        <v>4.4654843944266377E-3</v>
      </c>
      <c r="K47" s="338"/>
      <c r="L47" s="343">
        <f>'２次効果'!V47</f>
        <v>2.7386111322975211</v>
      </c>
      <c r="M47" s="338"/>
      <c r="N47" s="344">
        <f t="shared" si="0"/>
        <v>2.7554331323963623</v>
      </c>
      <c r="O47" s="338"/>
      <c r="P47" s="362">
        <f>各種係数!$G47*N47*入力シート!L$25</f>
        <v>29.71249432611215</v>
      </c>
      <c r="Q47" s="338"/>
      <c r="R47" s="362">
        <f>各種係数!$H47*N47*入力シート!L$25</f>
        <v>28.972630135713338</v>
      </c>
    </row>
    <row r="48" spans="1:18" ht="15.4" customHeight="1">
      <c r="A48" s="281" t="s">
        <v>358</v>
      </c>
      <c r="B48" s="574" t="s">
        <v>359</v>
      </c>
      <c r="D48" s="337">
        <f>'１次効果'!X48</f>
        <v>0</v>
      </c>
      <c r="E48" s="338"/>
      <c r="F48" s="337">
        <f>'１次効果'!AD48</f>
        <v>0.19130494808442827</v>
      </c>
      <c r="G48" s="338"/>
      <c r="H48" s="337">
        <f>'１次効果'!AF48</f>
        <v>0</v>
      </c>
      <c r="I48" s="338"/>
      <c r="J48" s="337">
        <f>'１次効果'!AJ48</f>
        <v>8.2903427819881692E-2</v>
      </c>
      <c r="K48" s="338"/>
      <c r="L48" s="337">
        <f>'２次効果'!V48</f>
        <v>0.65883399838617029</v>
      </c>
      <c r="M48" s="338"/>
      <c r="N48" s="342">
        <f t="shared" si="0"/>
        <v>0.93304237429048031</v>
      </c>
      <c r="O48" s="338"/>
      <c r="P48" s="361">
        <f>各種係数!$G48*N48*入力シート!L$25</f>
        <v>16.993941233508206</v>
      </c>
      <c r="Q48" s="338"/>
      <c r="R48" s="361">
        <f>各種係数!$H48*N48*入力シート!L$25</f>
        <v>16.27178227132395</v>
      </c>
    </row>
    <row r="49" spans="1:18" ht="15.4" customHeight="1">
      <c r="A49" s="281" t="s">
        <v>360</v>
      </c>
      <c r="B49" s="574" t="s">
        <v>361</v>
      </c>
      <c r="D49" s="337">
        <f>'１次効果'!X49</f>
        <v>10</v>
      </c>
      <c r="E49" s="338"/>
      <c r="F49" s="337">
        <f>'１次効果'!AD49</f>
        <v>14.428498900413038</v>
      </c>
      <c r="G49" s="338"/>
      <c r="H49" s="337">
        <f>'１次効果'!AF49</f>
        <v>0</v>
      </c>
      <c r="I49" s="338"/>
      <c r="J49" s="337">
        <f>'１次効果'!AJ49</f>
        <v>5.7225633961272795</v>
      </c>
      <c r="K49" s="338"/>
      <c r="L49" s="337">
        <f>'２次効果'!V49</f>
        <v>3.5094258580379742</v>
      </c>
      <c r="M49" s="338"/>
      <c r="N49" s="342">
        <f t="shared" si="0"/>
        <v>33.660488154578289</v>
      </c>
      <c r="O49" s="338"/>
      <c r="P49" s="361">
        <f>各種係数!$G49*N49*入力シート!L$25</f>
        <v>274.20728100025485</v>
      </c>
      <c r="Q49" s="338"/>
      <c r="R49" s="361">
        <f>各種係数!$H49*N49*入力シート!L$25</f>
        <v>260.36223895534147</v>
      </c>
    </row>
    <row r="50" spans="1:18" ht="15.4" customHeight="1">
      <c r="A50" s="281" t="s">
        <v>362</v>
      </c>
      <c r="B50" s="574" t="s">
        <v>363</v>
      </c>
      <c r="D50" s="337">
        <f>'１次効果'!X50</f>
        <v>0</v>
      </c>
      <c r="E50" s="338"/>
      <c r="F50" s="337">
        <f>'１次効果'!AD50</f>
        <v>9.358692197478885E-2</v>
      </c>
      <c r="G50" s="338"/>
      <c r="H50" s="337">
        <f>'１次効果'!AF50</f>
        <v>0</v>
      </c>
      <c r="I50" s="338"/>
      <c r="J50" s="337">
        <f>'１次効果'!AJ50</f>
        <v>3.5183049136138067E-2</v>
      </c>
      <c r="K50" s="338"/>
      <c r="L50" s="337">
        <f>'２次効果'!V50</f>
        <v>5.8832754908700835</v>
      </c>
      <c r="M50" s="338"/>
      <c r="N50" s="342">
        <f t="shared" si="0"/>
        <v>6.0120454619810104</v>
      </c>
      <c r="O50" s="338"/>
      <c r="P50" s="361">
        <f>各種係数!$G50*N50*入力シート!L$25</f>
        <v>95.797919730770843</v>
      </c>
      <c r="Q50" s="338"/>
      <c r="R50" s="361">
        <f>各種係数!$H50*N50*入力シート!L$25</f>
        <v>83.192260586174584</v>
      </c>
    </row>
    <row r="51" spans="1:18" ht="15.4" customHeight="1">
      <c r="A51" s="281" t="s">
        <v>364</v>
      </c>
      <c r="B51" s="574" t="s">
        <v>365</v>
      </c>
      <c r="D51" s="337">
        <f>'１次効果'!X51</f>
        <v>0</v>
      </c>
      <c r="E51" s="338"/>
      <c r="F51" s="337">
        <f>'１次効果'!AD51</f>
        <v>0.22290216509988628</v>
      </c>
      <c r="G51" s="338"/>
      <c r="H51" s="337">
        <f>'１次効果'!AF51</f>
        <v>0</v>
      </c>
      <c r="I51" s="338"/>
      <c r="J51" s="337">
        <f>'１次効果'!AJ51</f>
        <v>0.14170994858115513</v>
      </c>
      <c r="K51" s="338"/>
      <c r="L51" s="337">
        <f>'２次効果'!V51</f>
        <v>7.7484482522169218E-2</v>
      </c>
      <c r="M51" s="338"/>
      <c r="N51" s="342">
        <f t="shared" si="0"/>
        <v>0.44209659620321062</v>
      </c>
      <c r="O51" s="338"/>
      <c r="P51" s="361">
        <f>各種係数!$G51*N51*入力シート!L$25</f>
        <v>0</v>
      </c>
      <c r="Q51" s="338"/>
      <c r="R51" s="361">
        <f>各種係数!$H51*N51*入力シート!L$25</f>
        <v>0</v>
      </c>
    </row>
    <row r="52" spans="1:18" ht="15.4" customHeight="1" thickBot="1">
      <c r="A52" s="285" t="s">
        <v>366</v>
      </c>
      <c r="B52" s="577" t="s">
        <v>367</v>
      </c>
      <c r="D52" s="345">
        <f>'１次効果'!X52</f>
        <v>0</v>
      </c>
      <c r="E52" s="338"/>
      <c r="F52" s="345">
        <f>'１次効果'!AD52</f>
        <v>1.7461094615281687</v>
      </c>
      <c r="G52" s="338"/>
      <c r="H52" s="345">
        <f>'１次効果'!AF52</f>
        <v>0</v>
      </c>
      <c r="I52" s="338"/>
      <c r="J52" s="345">
        <f>'１次効果'!AJ52</f>
        <v>0.40862277249998524</v>
      </c>
      <c r="K52" s="338"/>
      <c r="L52" s="345">
        <f>'２次効果'!V52</f>
        <v>0.18588535201882891</v>
      </c>
      <c r="M52" s="338"/>
      <c r="N52" s="342">
        <f t="shared" si="0"/>
        <v>2.3406175860469829</v>
      </c>
      <c r="O52" s="338"/>
      <c r="P52" s="363">
        <f>各種係数!$G52*N52*入力シート!L$25</f>
        <v>0.53020839552329035</v>
      </c>
      <c r="Q52" s="338"/>
      <c r="R52" s="363">
        <f>各種係数!$H52*N52*入力シート!L$25</f>
        <v>0.53020839552329035</v>
      </c>
    </row>
    <row r="53" spans="1:18" ht="15.4" customHeight="1" thickBot="1">
      <c r="A53" s="286"/>
      <c r="B53" s="287" t="s">
        <v>163</v>
      </c>
      <c r="D53" s="346">
        <f>SUM(D8:D52)</f>
        <v>150</v>
      </c>
      <c r="E53" s="338"/>
      <c r="F53" s="346">
        <f>SUM(F8:F52)</f>
        <v>56.464903463059755</v>
      </c>
      <c r="G53" s="338"/>
      <c r="H53" s="346">
        <f>SUM(H8:H52)</f>
        <v>100</v>
      </c>
      <c r="I53" s="338"/>
      <c r="J53" s="346">
        <f>SUM(J8:J52)</f>
        <v>30.790634762359218</v>
      </c>
      <c r="K53" s="338"/>
      <c r="L53" s="346">
        <f>SUM(L8:L52)</f>
        <v>46.349237950476976</v>
      </c>
      <c r="M53" s="338"/>
      <c r="N53" s="364">
        <f>SUM(N8:N52)</f>
        <v>383.60477617589601</v>
      </c>
      <c r="O53" s="338"/>
      <c r="P53" s="365">
        <f>SUM(P8:P52)</f>
        <v>2251.9154494342579</v>
      </c>
      <c r="Q53" s="338"/>
      <c r="R53" s="365">
        <f>SUM(R8:R52)</f>
        <v>2052.3191311789683</v>
      </c>
    </row>
  </sheetData>
  <mergeCells count="1">
    <mergeCell ref="D1:N1"/>
  </mergeCells>
  <phoneticPr fontId="3"/>
  <pageMargins left="0.7" right="0.7" top="0.75" bottom="0.75" header="0.3" footer="0.3"/>
  <pageSetup paperSize="9" scale="65" fitToWidth="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S53"/>
  <sheetViews>
    <sheetView showGridLines="0" workbookViewId="0"/>
  </sheetViews>
  <sheetFormatPr defaultRowHeight="13.5"/>
  <cols>
    <col min="1" max="1" width="2.625" style="367" customWidth="1"/>
    <col min="2" max="2" width="3.375" style="367" customWidth="1"/>
    <col min="3" max="3" width="25.5" style="367" customWidth="1"/>
    <col min="4" max="4" width="14.125" style="367" customWidth="1"/>
    <col min="5" max="6" width="13.125" style="367" customWidth="1"/>
    <col min="7" max="8" width="14.625" style="367" customWidth="1"/>
    <col min="9" max="11" width="13.125" style="367" customWidth="1"/>
    <col min="12" max="12" width="13.875" style="367" bestFit="1" customWidth="1"/>
    <col min="13" max="13" width="11.625" style="367" customWidth="1"/>
    <col min="14" max="14" width="10.625" style="367" customWidth="1"/>
    <col min="15" max="17" width="9" style="367"/>
    <col min="18" max="18" width="13" style="367" customWidth="1"/>
    <col min="19" max="19" width="9.5" style="367" bestFit="1" customWidth="1"/>
    <col min="20" max="256" width="9" style="367"/>
    <col min="257" max="257" width="2.625" style="367" customWidth="1"/>
    <col min="258" max="258" width="3.375" style="367" customWidth="1"/>
    <col min="259" max="259" width="25.5" style="367" customWidth="1"/>
    <col min="260" max="260" width="14.125" style="367" customWidth="1"/>
    <col min="261" max="262" width="13.125" style="367" customWidth="1"/>
    <col min="263" max="264" width="14.625" style="367" customWidth="1"/>
    <col min="265" max="267" width="13.125" style="367" customWidth="1"/>
    <col min="268" max="268" width="13.875" style="367" bestFit="1" customWidth="1"/>
    <col min="269" max="269" width="11.625" style="367" customWidth="1"/>
    <col min="270" max="270" width="10.625" style="367" customWidth="1"/>
    <col min="271" max="273" width="9" style="367"/>
    <col min="274" max="274" width="13" style="367" customWidth="1"/>
    <col min="275" max="275" width="9.5" style="367" bestFit="1" customWidth="1"/>
    <col min="276" max="512" width="9" style="367"/>
    <col min="513" max="513" width="2.625" style="367" customWidth="1"/>
    <col min="514" max="514" width="3.375" style="367" customWidth="1"/>
    <col min="515" max="515" width="25.5" style="367" customWidth="1"/>
    <col min="516" max="516" width="14.125" style="367" customWidth="1"/>
    <col min="517" max="518" width="13.125" style="367" customWidth="1"/>
    <col min="519" max="520" width="14.625" style="367" customWidth="1"/>
    <col min="521" max="523" width="13.125" style="367" customWidth="1"/>
    <col min="524" max="524" width="13.875" style="367" bestFit="1" customWidth="1"/>
    <col min="525" max="525" width="11.625" style="367" customWidth="1"/>
    <col min="526" max="526" width="10.625" style="367" customWidth="1"/>
    <col min="527" max="529" width="9" style="367"/>
    <col min="530" max="530" width="13" style="367" customWidth="1"/>
    <col min="531" max="531" width="9.5" style="367" bestFit="1" customWidth="1"/>
    <col min="532" max="768" width="9" style="367"/>
    <col min="769" max="769" width="2.625" style="367" customWidth="1"/>
    <col min="770" max="770" width="3.375" style="367" customWidth="1"/>
    <col min="771" max="771" width="25.5" style="367" customWidth="1"/>
    <col min="772" max="772" width="14.125" style="367" customWidth="1"/>
    <col min="773" max="774" width="13.125" style="367" customWidth="1"/>
    <col min="775" max="776" width="14.625" style="367" customWidth="1"/>
    <col min="777" max="779" width="13.125" style="367" customWidth="1"/>
    <col min="780" max="780" width="13.875" style="367" bestFit="1" customWidth="1"/>
    <col min="781" max="781" width="11.625" style="367" customWidth="1"/>
    <col min="782" max="782" width="10.625" style="367" customWidth="1"/>
    <col min="783" max="785" width="9" style="367"/>
    <col min="786" max="786" width="13" style="367" customWidth="1"/>
    <col min="787" max="787" width="9.5" style="367" bestFit="1" customWidth="1"/>
    <col min="788" max="1024" width="9" style="367"/>
    <col min="1025" max="1025" width="2.625" style="367" customWidth="1"/>
    <col min="1026" max="1026" width="3.375" style="367" customWidth="1"/>
    <col min="1027" max="1027" width="25.5" style="367" customWidth="1"/>
    <col min="1028" max="1028" width="14.125" style="367" customWidth="1"/>
    <col min="1029" max="1030" width="13.125" style="367" customWidth="1"/>
    <col min="1031" max="1032" width="14.625" style="367" customWidth="1"/>
    <col min="1033" max="1035" width="13.125" style="367" customWidth="1"/>
    <col min="1036" max="1036" width="13.875" style="367" bestFit="1" customWidth="1"/>
    <col min="1037" max="1037" width="11.625" style="367" customWidth="1"/>
    <col min="1038" max="1038" width="10.625" style="367" customWidth="1"/>
    <col min="1039" max="1041" width="9" style="367"/>
    <col min="1042" max="1042" width="13" style="367" customWidth="1"/>
    <col min="1043" max="1043" width="9.5" style="367" bestFit="1" customWidth="1"/>
    <col min="1044" max="1280" width="9" style="367"/>
    <col min="1281" max="1281" width="2.625" style="367" customWidth="1"/>
    <col min="1282" max="1282" width="3.375" style="367" customWidth="1"/>
    <col min="1283" max="1283" width="25.5" style="367" customWidth="1"/>
    <col min="1284" max="1284" width="14.125" style="367" customWidth="1"/>
    <col min="1285" max="1286" width="13.125" style="367" customWidth="1"/>
    <col min="1287" max="1288" width="14.625" style="367" customWidth="1"/>
    <col min="1289" max="1291" width="13.125" style="367" customWidth="1"/>
    <col min="1292" max="1292" width="13.875" style="367" bestFit="1" customWidth="1"/>
    <col min="1293" max="1293" width="11.625" style="367" customWidth="1"/>
    <col min="1294" max="1294" width="10.625" style="367" customWidth="1"/>
    <col min="1295" max="1297" width="9" style="367"/>
    <col min="1298" max="1298" width="13" style="367" customWidth="1"/>
    <col min="1299" max="1299" width="9.5" style="367" bestFit="1" customWidth="1"/>
    <col min="1300" max="1536" width="9" style="367"/>
    <col min="1537" max="1537" width="2.625" style="367" customWidth="1"/>
    <col min="1538" max="1538" width="3.375" style="367" customWidth="1"/>
    <col min="1539" max="1539" width="25.5" style="367" customWidth="1"/>
    <col min="1540" max="1540" width="14.125" style="367" customWidth="1"/>
    <col min="1541" max="1542" width="13.125" style="367" customWidth="1"/>
    <col min="1543" max="1544" width="14.625" style="367" customWidth="1"/>
    <col min="1545" max="1547" width="13.125" style="367" customWidth="1"/>
    <col min="1548" max="1548" width="13.875" style="367" bestFit="1" customWidth="1"/>
    <col min="1549" max="1549" width="11.625" style="367" customWidth="1"/>
    <col min="1550" max="1550" width="10.625" style="367" customWidth="1"/>
    <col min="1551" max="1553" width="9" style="367"/>
    <col min="1554" max="1554" width="13" style="367" customWidth="1"/>
    <col min="1555" max="1555" width="9.5" style="367" bestFit="1" customWidth="1"/>
    <col min="1556" max="1792" width="9" style="367"/>
    <col min="1793" max="1793" width="2.625" style="367" customWidth="1"/>
    <col min="1794" max="1794" width="3.375" style="367" customWidth="1"/>
    <col min="1795" max="1795" width="25.5" style="367" customWidth="1"/>
    <col min="1796" max="1796" width="14.125" style="367" customWidth="1"/>
    <col min="1797" max="1798" width="13.125" style="367" customWidth="1"/>
    <col min="1799" max="1800" width="14.625" style="367" customWidth="1"/>
    <col min="1801" max="1803" width="13.125" style="367" customWidth="1"/>
    <col min="1804" max="1804" width="13.875" style="367" bestFit="1" customWidth="1"/>
    <col min="1805" max="1805" width="11.625" style="367" customWidth="1"/>
    <col min="1806" max="1806" width="10.625" style="367" customWidth="1"/>
    <col min="1807" max="1809" width="9" style="367"/>
    <col min="1810" max="1810" width="13" style="367" customWidth="1"/>
    <col min="1811" max="1811" width="9.5" style="367" bestFit="1" customWidth="1"/>
    <col min="1812" max="2048" width="9" style="367"/>
    <col min="2049" max="2049" width="2.625" style="367" customWidth="1"/>
    <col min="2050" max="2050" width="3.375" style="367" customWidth="1"/>
    <col min="2051" max="2051" width="25.5" style="367" customWidth="1"/>
    <col min="2052" max="2052" width="14.125" style="367" customWidth="1"/>
    <col min="2053" max="2054" width="13.125" style="367" customWidth="1"/>
    <col min="2055" max="2056" width="14.625" style="367" customWidth="1"/>
    <col min="2057" max="2059" width="13.125" style="367" customWidth="1"/>
    <col min="2060" max="2060" width="13.875" style="367" bestFit="1" customWidth="1"/>
    <col min="2061" max="2061" width="11.625" style="367" customWidth="1"/>
    <col min="2062" max="2062" width="10.625" style="367" customWidth="1"/>
    <col min="2063" max="2065" width="9" style="367"/>
    <col min="2066" max="2066" width="13" style="367" customWidth="1"/>
    <col min="2067" max="2067" width="9.5" style="367" bestFit="1" customWidth="1"/>
    <col min="2068" max="2304" width="9" style="367"/>
    <col min="2305" max="2305" width="2.625" style="367" customWidth="1"/>
    <col min="2306" max="2306" width="3.375" style="367" customWidth="1"/>
    <col min="2307" max="2307" width="25.5" style="367" customWidth="1"/>
    <col min="2308" max="2308" width="14.125" style="367" customWidth="1"/>
    <col min="2309" max="2310" width="13.125" style="367" customWidth="1"/>
    <col min="2311" max="2312" width="14.625" style="367" customWidth="1"/>
    <col min="2313" max="2315" width="13.125" style="367" customWidth="1"/>
    <col min="2316" max="2316" width="13.875" style="367" bestFit="1" customWidth="1"/>
    <col min="2317" max="2317" width="11.625" style="367" customWidth="1"/>
    <col min="2318" max="2318" width="10.625" style="367" customWidth="1"/>
    <col min="2319" max="2321" width="9" style="367"/>
    <col min="2322" max="2322" width="13" style="367" customWidth="1"/>
    <col min="2323" max="2323" width="9.5" style="367" bestFit="1" customWidth="1"/>
    <col min="2324" max="2560" width="9" style="367"/>
    <col min="2561" max="2561" width="2.625" style="367" customWidth="1"/>
    <col min="2562" max="2562" width="3.375" style="367" customWidth="1"/>
    <col min="2563" max="2563" width="25.5" style="367" customWidth="1"/>
    <col min="2564" max="2564" width="14.125" style="367" customWidth="1"/>
    <col min="2565" max="2566" width="13.125" style="367" customWidth="1"/>
    <col min="2567" max="2568" width="14.625" style="367" customWidth="1"/>
    <col min="2569" max="2571" width="13.125" style="367" customWidth="1"/>
    <col min="2572" max="2572" width="13.875" style="367" bestFit="1" customWidth="1"/>
    <col min="2573" max="2573" width="11.625" style="367" customWidth="1"/>
    <col min="2574" max="2574" width="10.625" style="367" customWidth="1"/>
    <col min="2575" max="2577" width="9" style="367"/>
    <col min="2578" max="2578" width="13" style="367" customWidth="1"/>
    <col min="2579" max="2579" width="9.5" style="367" bestFit="1" customWidth="1"/>
    <col min="2580" max="2816" width="9" style="367"/>
    <col min="2817" max="2817" width="2.625" style="367" customWidth="1"/>
    <col min="2818" max="2818" width="3.375" style="367" customWidth="1"/>
    <col min="2819" max="2819" width="25.5" style="367" customWidth="1"/>
    <col min="2820" max="2820" width="14.125" style="367" customWidth="1"/>
    <col min="2821" max="2822" width="13.125" style="367" customWidth="1"/>
    <col min="2823" max="2824" width="14.625" style="367" customWidth="1"/>
    <col min="2825" max="2827" width="13.125" style="367" customWidth="1"/>
    <col min="2828" max="2828" width="13.875" style="367" bestFit="1" customWidth="1"/>
    <col min="2829" max="2829" width="11.625" style="367" customWidth="1"/>
    <col min="2830" max="2830" width="10.625" style="367" customWidth="1"/>
    <col min="2831" max="2833" width="9" style="367"/>
    <col min="2834" max="2834" width="13" style="367" customWidth="1"/>
    <col min="2835" max="2835" width="9.5" style="367" bestFit="1" customWidth="1"/>
    <col min="2836" max="3072" width="9" style="367"/>
    <col min="3073" max="3073" width="2.625" style="367" customWidth="1"/>
    <col min="3074" max="3074" width="3.375" style="367" customWidth="1"/>
    <col min="3075" max="3075" width="25.5" style="367" customWidth="1"/>
    <col min="3076" max="3076" width="14.125" style="367" customWidth="1"/>
    <col min="3077" max="3078" width="13.125" style="367" customWidth="1"/>
    <col min="3079" max="3080" width="14.625" style="367" customWidth="1"/>
    <col min="3081" max="3083" width="13.125" style="367" customWidth="1"/>
    <col min="3084" max="3084" width="13.875" style="367" bestFit="1" customWidth="1"/>
    <col min="3085" max="3085" width="11.625" style="367" customWidth="1"/>
    <col min="3086" max="3086" width="10.625" style="367" customWidth="1"/>
    <col min="3087" max="3089" width="9" style="367"/>
    <col min="3090" max="3090" width="13" style="367" customWidth="1"/>
    <col min="3091" max="3091" width="9.5" style="367" bestFit="1" customWidth="1"/>
    <col min="3092" max="3328" width="9" style="367"/>
    <col min="3329" max="3329" width="2.625" style="367" customWidth="1"/>
    <col min="3330" max="3330" width="3.375" style="367" customWidth="1"/>
    <col min="3331" max="3331" width="25.5" style="367" customWidth="1"/>
    <col min="3332" max="3332" width="14.125" style="367" customWidth="1"/>
    <col min="3333" max="3334" width="13.125" style="367" customWidth="1"/>
    <col min="3335" max="3336" width="14.625" style="367" customWidth="1"/>
    <col min="3337" max="3339" width="13.125" style="367" customWidth="1"/>
    <col min="3340" max="3340" width="13.875" style="367" bestFit="1" customWidth="1"/>
    <col min="3341" max="3341" width="11.625" style="367" customWidth="1"/>
    <col min="3342" max="3342" width="10.625" style="367" customWidth="1"/>
    <col min="3343" max="3345" width="9" style="367"/>
    <col min="3346" max="3346" width="13" style="367" customWidth="1"/>
    <col min="3347" max="3347" width="9.5" style="367" bestFit="1" customWidth="1"/>
    <col min="3348" max="3584" width="9" style="367"/>
    <col min="3585" max="3585" width="2.625" style="367" customWidth="1"/>
    <col min="3586" max="3586" width="3.375" style="367" customWidth="1"/>
    <col min="3587" max="3587" width="25.5" style="367" customWidth="1"/>
    <col min="3588" max="3588" width="14.125" style="367" customWidth="1"/>
    <col min="3589" max="3590" width="13.125" style="367" customWidth="1"/>
    <col min="3591" max="3592" width="14.625" style="367" customWidth="1"/>
    <col min="3593" max="3595" width="13.125" style="367" customWidth="1"/>
    <col min="3596" max="3596" width="13.875" style="367" bestFit="1" customWidth="1"/>
    <col min="3597" max="3597" width="11.625" style="367" customWidth="1"/>
    <col min="3598" max="3598" width="10.625" style="367" customWidth="1"/>
    <col min="3599" max="3601" width="9" style="367"/>
    <col min="3602" max="3602" width="13" style="367" customWidth="1"/>
    <col min="3603" max="3603" width="9.5" style="367" bestFit="1" customWidth="1"/>
    <col min="3604" max="3840" width="9" style="367"/>
    <col min="3841" max="3841" width="2.625" style="367" customWidth="1"/>
    <col min="3842" max="3842" width="3.375" style="367" customWidth="1"/>
    <col min="3843" max="3843" width="25.5" style="367" customWidth="1"/>
    <col min="3844" max="3844" width="14.125" style="367" customWidth="1"/>
    <col min="3845" max="3846" width="13.125" style="367" customWidth="1"/>
    <col min="3847" max="3848" width="14.625" style="367" customWidth="1"/>
    <col min="3849" max="3851" width="13.125" style="367" customWidth="1"/>
    <col min="3852" max="3852" width="13.875" style="367" bestFit="1" customWidth="1"/>
    <col min="3853" max="3853" width="11.625" style="367" customWidth="1"/>
    <col min="3854" max="3854" width="10.625" style="367" customWidth="1"/>
    <col min="3855" max="3857" width="9" style="367"/>
    <col min="3858" max="3858" width="13" style="367" customWidth="1"/>
    <col min="3859" max="3859" width="9.5" style="367" bestFit="1" customWidth="1"/>
    <col min="3860" max="4096" width="9" style="367"/>
    <col min="4097" max="4097" width="2.625" style="367" customWidth="1"/>
    <col min="4098" max="4098" width="3.375" style="367" customWidth="1"/>
    <col min="4099" max="4099" width="25.5" style="367" customWidth="1"/>
    <col min="4100" max="4100" width="14.125" style="367" customWidth="1"/>
    <col min="4101" max="4102" width="13.125" style="367" customWidth="1"/>
    <col min="4103" max="4104" width="14.625" style="367" customWidth="1"/>
    <col min="4105" max="4107" width="13.125" style="367" customWidth="1"/>
    <col min="4108" max="4108" width="13.875" style="367" bestFit="1" customWidth="1"/>
    <col min="4109" max="4109" width="11.625" style="367" customWidth="1"/>
    <col min="4110" max="4110" width="10.625" style="367" customWidth="1"/>
    <col min="4111" max="4113" width="9" style="367"/>
    <col min="4114" max="4114" width="13" style="367" customWidth="1"/>
    <col min="4115" max="4115" width="9.5" style="367" bestFit="1" customWidth="1"/>
    <col min="4116" max="4352" width="9" style="367"/>
    <col min="4353" max="4353" width="2.625" style="367" customWidth="1"/>
    <col min="4354" max="4354" width="3.375" style="367" customWidth="1"/>
    <col min="4355" max="4355" width="25.5" style="367" customWidth="1"/>
    <col min="4356" max="4356" width="14.125" style="367" customWidth="1"/>
    <col min="4357" max="4358" width="13.125" style="367" customWidth="1"/>
    <col min="4359" max="4360" width="14.625" style="367" customWidth="1"/>
    <col min="4361" max="4363" width="13.125" style="367" customWidth="1"/>
    <col min="4364" max="4364" width="13.875" style="367" bestFit="1" customWidth="1"/>
    <col min="4365" max="4365" width="11.625" style="367" customWidth="1"/>
    <col min="4366" max="4366" width="10.625" style="367" customWidth="1"/>
    <col min="4367" max="4369" width="9" style="367"/>
    <col min="4370" max="4370" width="13" style="367" customWidth="1"/>
    <col min="4371" max="4371" width="9.5" style="367" bestFit="1" customWidth="1"/>
    <col min="4372" max="4608" width="9" style="367"/>
    <col min="4609" max="4609" width="2.625" style="367" customWidth="1"/>
    <col min="4610" max="4610" width="3.375" style="367" customWidth="1"/>
    <col min="4611" max="4611" width="25.5" style="367" customWidth="1"/>
    <col min="4612" max="4612" width="14.125" style="367" customWidth="1"/>
    <col min="4613" max="4614" width="13.125" style="367" customWidth="1"/>
    <col min="4615" max="4616" width="14.625" style="367" customWidth="1"/>
    <col min="4617" max="4619" width="13.125" style="367" customWidth="1"/>
    <col min="4620" max="4620" width="13.875" style="367" bestFit="1" customWidth="1"/>
    <col min="4621" max="4621" width="11.625" style="367" customWidth="1"/>
    <col min="4622" max="4622" width="10.625" style="367" customWidth="1"/>
    <col min="4623" max="4625" width="9" style="367"/>
    <col min="4626" max="4626" width="13" style="367" customWidth="1"/>
    <col min="4627" max="4627" width="9.5" style="367" bestFit="1" customWidth="1"/>
    <col min="4628" max="4864" width="9" style="367"/>
    <col min="4865" max="4865" width="2.625" style="367" customWidth="1"/>
    <col min="4866" max="4866" width="3.375" style="367" customWidth="1"/>
    <col min="4867" max="4867" width="25.5" style="367" customWidth="1"/>
    <col min="4868" max="4868" width="14.125" style="367" customWidth="1"/>
    <col min="4869" max="4870" width="13.125" style="367" customWidth="1"/>
    <col min="4871" max="4872" width="14.625" style="367" customWidth="1"/>
    <col min="4873" max="4875" width="13.125" style="367" customWidth="1"/>
    <col min="4876" max="4876" width="13.875" style="367" bestFit="1" customWidth="1"/>
    <col min="4877" max="4877" width="11.625" style="367" customWidth="1"/>
    <col min="4878" max="4878" width="10.625" style="367" customWidth="1"/>
    <col min="4879" max="4881" width="9" style="367"/>
    <col min="4882" max="4882" width="13" style="367" customWidth="1"/>
    <col min="4883" max="4883" width="9.5" style="367" bestFit="1" customWidth="1"/>
    <col min="4884" max="5120" width="9" style="367"/>
    <col min="5121" max="5121" width="2.625" style="367" customWidth="1"/>
    <col min="5122" max="5122" width="3.375" style="367" customWidth="1"/>
    <col min="5123" max="5123" width="25.5" style="367" customWidth="1"/>
    <col min="5124" max="5124" width="14.125" style="367" customWidth="1"/>
    <col min="5125" max="5126" width="13.125" style="367" customWidth="1"/>
    <col min="5127" max="5128" width="14.625" style="367" customWidth="1"/>
    <col min="5129" max="5131" width="13.125" style="367" customWidth="1"/>
    <col min="5132" max="5132" width="13.875" style="367" bestFit="1" customWidth="1"/>
    <col min="5133" max="5133" width="11.625" style="367" customWidth="1"/>
    <col min="5134" max="5134" width="10.625" style="367" customWidth="1"/>
    <col min="5135" max="5137" width="9" style="367"/>
    <col min="5138" max="5138" width="13" style="367" customWidth="1"/>
    <col min="5139" max="5139" width="9.5" style="367" bestFit="1" customWidth="1"/>
    <col min="5140" max="5376" width="9" style="367"/>
    <col min="5377" max="5377" width="2.625" style="367" customWidth="1"/>
    <col min="5378" max="5378" width="3.375" style="367" customWidth="1"/>
    <col min="5379" max="5379" width="25.5" style="367" customWidth="1"/>
    <col min="5380" max="5380" width="14.125" style="367" customWidth="1"/>
    <col min="5381" max="5382" width="13.125" style="367" customWidth="1"/>
    <col min="5383" max="5384" width="14.625" style="367" customWidth="1"/>
    <col min="5385" max="5387" width="13.125" style="367" customWidth="1"/>
    <col min="5388" max="5388" width="13.875" style="367" bestFit="1" customWidth="1"/>
    <col min="5389" max="5389" width="11.625" style="367" customWidth="1"/>
    <col min="5390" max="5390" width="10.625" style="367" customWidth="1"/>
    <col min="5391" max="5393" width="9" style="367"/>
    <col min="5394" max="5394" width="13" style="367" customWidth="1"/>
    <col min="5395" max="5395" width="9.5" style="367" bestFit="1" customWidth="1"/>
    <col min="5396" max="5632" width="9" style="367"/>
    <col min="5633" max="5633" width="2.625" style="367" customWidth="1"/>
    <col min="5634" max="5634" width="3.375" style="367" customWidth="1"/>
    <col min="5635" max="5635" width="25.5" style="367" customWidth="1"/>
    <col min="5636" max="5636" width="14.125" style="367" customWidth="1"/>
    <col min="5637" max="5638" width="13.125" style="367" customWidth="1"/>
    <col min="5639" max="5640" width="14.625" style="367" customWidth="1"/>
    <col min="5641" max="5643" width="13.125" style="367" customWidth="1"/>
    <col min="5644" max="5644" width="13.875" style="367" bestFit="1" customWidth="1"/>
    <col min="5645" max="5645" width="11.625" style="367" customWidth="1"/>
    <col min="5646" max="5646" width="10.625" style="367" customWidth="1"/>
    <col min="5647" max="5649" width="9" style="367"/>
    <col min="5650" max="5650" width="13" style="367" customWidth="1"/>
    <col min="5651" max="5651" width="9.5" style="367" bestFit="1" customWidth="1"/>
    <col min="5652" max="5888" width="9" style="367"/>
    <col min="5889" max="5889" width="2.625" style="367" customWidth="1"/>
    <col min="5890" max="5890" width="3.375" style="367" customWidth="1"/>
    <col min="5891" max="5891" width="25.5" style="367" customWidth="1"/>
    <col min="5892" max="5892" width="14.125" style="367" customWidth="1"/>
    <col min="5893" max="5894" width="13.125" style="367" customWidth="1"/>
    <col min="5895" max="5896" width="14.625" style="367" customWidth="1"/>
    <col min="5897" max="5899" width="13.125" style="367" customWidth="1"/>
    <col min="5900" max="5900" width="13.875" style="367" bestFit="1" customWidth="1"/>
    <col min="5901" max="5901" width="11.625" style="367" customWidth="1"/>
    <col min="5902" max="5902" width="10.625" style="367" customWidth="1"/>
    <col min="5903" max="5905" width="9" style="367"/>
    <col min="5906" max="5906" width="13" style="367" customWidth="1"/>
    <col min="5907" max="5907" width="9.5" style="367" bestFit="1" customWidth="1"/>
    <col min="5908" max="6144" width="9" style="367"/>
    <col min="6145" max="6145" width="2.625" style="367" customWidth="1"/>
    <col min="6146" max="6146" width="3.375" style="367" customWidth="1"/>
    <col min="6147" max="6147" width="25.5" style="367" customWidth="1"/>
    <col min="6148" max="6148" width="14.125" style="367" customWidth="1"/>
    <col min="6149" max="6150" width="13.125" style="367" customWidth="1"/>
    <col min="6151" max="6152" width="14.625" style="367" customWidth="1"/>
    <col min="6153" max="6155" width="13.125" style="367" customWidth="1"/>
    <col min="6156" max="6156" width="13.875" style="367" bestFit="1" customWidth="1"/>
    <col min="6157" max="6157" width="11.625" style="367" customWidth="1"/>
    <col min="6158" max="6158" width="10.625" style="367" customWidth="1"/>
    <col min="6159" max="6161" width="9" style="367"/>
    <col min="6162" max="6162" width="13" style="367" customWidth="1"/>
    <col min="6163" max="6163" width="9.5" style="367" bestFit="1" customWidth="1"/>
    <col min="6164" max="6400" width="9" style="367"/>
    <col min="6401" max="6401" width="2.625" style="367" customWidth="1"/>
    <col min="6402" max="6402" width="3.375" style="367" customWidth="1"/>
    <col min="6403" max="6403" width="25.5" style="367" customWidth="1"/>
    <col min="6404" max="6404" width="14.125" style="367" customWidth="1"/>
    <col min="6405" max="6406" width="13.125" style="367" customWidth="1"/>
    <col min="6407" max="6408" width="14.625" style="367" customWidth="1"/>
    <col min="6409" max="6411" width="13.125" style="367" customWidth="1"/>
    <col min="6412" max="6412" width="13.875" style="367" bestFit="1" customWidth="1"/>
    <col min="6413" max="6413" width="11.625" style="367" customWidth="1"/>
    <col min="6414" max="6414" width="10.625" style="367" customWidth="1"/>
    <col min="6415" max="6417" width="9" style="367"/>
    <col min="6418" max="6418" width="13" style="367" customWidth="1"/>
    <col min="6419" max="6419" width="9.5" style="367" bestFit="1" customWidth="1"/>
    <col min="6420" max="6656" width="9" style="367"/>
    <col min="6657" max="6657" width="2.625" style="367" customWidth="1"/>
    <col min="6658" max="6658" width="3.375" style="367" customWidth="1"/>
    <col min="6659" max="6659" width="25.5" style="367" customWidth="1"/>
    <col min="6660" max="6660" width="14.125" style="367" customWidth="1"/>
    <col min="6661" max="6662" width="13.125" style="367" customWidth="1"/>
    <col min="6663" max="6664" width="14.625" style="367" customWidth="1"/>
    <col min="6665" max="6667" width="13.125" style="367" customWidth="1"/>
    <col min="6668" max="6668" width="13.875" style="367" bestFit="1" customWidth="1"/>
    <col min="6669" max="6669" width="11.625" style="367" customWidth="1"/>
    <col min="6670" max="6670" width="10.625" style="367" customWidth="1"/>
    <col min="6671" max="6673" width="9" style="367"/>
    <col min="6674" max="6674" width="13" style="367" customWidth="1"/>
    <col min="6675" max="6675" width="9.5" style="367" bestFit="1" customWidth="1"/>
    <col min="6676" max="6912" width="9" style="367"/>
    <col min="6913" max="6913" width="2.625" style="367" customWidth="1"/>
    <col min="6914" max="6914" width="3.375" style="367" customWidth="1"/>
    <col min="6915" max="6915" width="25.5" style="367" customWidth="1"/>
    <col min="6916" max="6916" width="14.125" style="367" customWidth="1"/>
    <col min="6917" max="6918" width="13.125" style="367" customWidth="1"/>
    <col min="6919" max="6920" width="14.625" style="367" customWidth="1"/>
    <col min="6921" max="6923" width="13.125" style="367" customWidth="1"/>
    <col min="6924" max="6924" width="13.875" style="367" bestFit="1" customWidth="1"/>
    <col min="6925" max="6925" width="11.625" style="367" customWidth="1"/>
    <col min="6926" max="6926" width="10.625" style="367" customWidth="1"/>
    <col min="6927" max="6929" width="9" style="367"/>
    <col min="6930" max="6930" width="13" style="367" customWidth="1"/>
    <col min="6931" max="6931" width="9.5" style="367" bestFit="1" customWidth="1"/>
    <col min="6932" max="7168" width="9" style="367"/>
    <col min="7169" max="7169" width="2.625" style="367" customWidth="1"/>
    <col min="7170" max="7170" width="3.375" style="367" customWidth="1"/>
    <col min="7171" max="7171" width="25.5" style="367" customWidth="1"/>
    <col min="7172" max="7172" width="14.125" style="367" customWidth="1"/>
    <col min="7173" max="7174" width="13.125" style="367" customWidth="1"/>
    <col min="7175" max="7176" width="14.625" style="367" customWidth="1"/>
    <col min="7177" max="7179" width="13.125" style="367" customWidth="1"/>
    <col min="7180" max="7180" width="13.875" style="367" bestFit="1" customWidth="1"/>
    <col min="7181" max="7181" width="11.625" style="367" customWidth="1"/>
    <col min="7182" max="7182" width="10.625" style="367" customWidth="1"/>
    <col min="7183" max="7185" width="9" style="367"/>
    <col min="7186" max="7186" width="13" style="367" customWidth="1"/>
    <col min="7187" max="7187" width="9.5" style="367" bestFit="1" customWidth="1"/>
    <col min="7188" max="7424" width="9" style="367"/>
    <col min="7425" max="7425" width="2.625" style="367" customWidth="1"/>
    <col min="7426" max="7426" width="3.375" style="367" customWidth="1"/>
    <col min="7427" max="7427" width="25.5" style="367" customWidth="1"/>
    <col min="7428" max="7428" width="14.125" style="367" customWidth="1"/>
    <col min="7429" max="7430" width="13.125" style="367" customWidth="1"/>
    <col min="7431" max="7432" width="14.625" style="367" customWidth="1"/>
    <col min="7433" max="7435" width="13.125" style="367" customWidth="1"/>
    <col min="7436" max="7436" width="13.875" style="367" bestFit="1" customWidth="1"/>
    <col min="7437" max="7437" width="11.625" style="367" customWidth="1"/>
    <col min="7438" max="7438" width="10.625" style="367" customWidth="1"/>
    <col min="7439" max="7441" width="9" style="367"/>
    <col min="7442" max="7442" width="13" style="367" customWidth="1"/>
    <col min="7443" max="7443" width="9.5" style="367" bestFit="1" customWidth="1"/>
    <col min="7444" max="7680" width="9" style="367"/>
    <col min="7681" max="7681" width="2.625" style="367" customWidth="1"/>
    <col min="7682" max="7682" width="3.375" style="367" customWidth="1"/>
    <col min="7683" max="7683" width="25.5" style="367" customWidth="1"/>
    <col min="7684" max="7684" width="14.125" style="367" customWidth="1"/>
    <col min="7685" max="7686" width="13.125" style="367" customWidth="1"/>
    <col min="7687" max="7688" width="14.625" style="367" customWidth="1"/>
    <col min="7689" max="7691" width="13.125" style="367" customWidth="1"/>
    <col min="7692" max="7692" width="13.875" style="367" bestFit="1" customWidth="1"/>
    <col min="7693" max="7693" width="11.625" style="367" customWidth="1"/>
    <col min="7694" max="7694" width="10.625" style="367" customWidth="1"/>
    <col min="7695" max="7697" width="9" style="367"/>
    <col min="7698" max="7698" width="13" style="367" customWidth="1"/>
    <col min="7699" max="7699" width="9.5" style="367" bestFit="1" customWidth="1"/>
    <col min="7700" max="7936" width="9" style="367"/>
    <col min="7937" max="7937" width="2.625" style="367" customWidth="1"/>
    <col min="7938" max="7938" width="3.375" style="367" customWidth="1"/>
    <col min="7939" max="7939" width="25.5" style="367" customWidth="1"/>
    <col min="7940" max="7940" width="14.125" style="367" customWidth="1"/>
    <col min="7941" max="7942" width="13.125" style="367" customWidth="1"/>
    <col min="7943" max="7944" width="14.625" style="367" customWidth="1"/>
    <col min="7945" max="7947" width="13.125" style="367" customWidth="1"/>
    <col min="7948" max="7948" width="13.875" style="367" bestFit="1" customWidth="1"/>
    <col min="7949" max="7949" width="11.625" style="367" customWidth="1"/>
    <col min="7950" max="7950" width="10.625" style="367" customWidth="1"/>
    <col min="7951" max="7953" width="9" style="367"/>
    <col min="7954" max="7954" width="13" style="367" customWidth="1"/>
    <col min="7955" max="7955" width="9.5" style="367" bestFit="1" customWidth="1"/>
    <col min="7956" max="8192" width="9" style="367"/>
    <col min="8193" max="8193" width="2.625" style="367" customWidth="1"/>
    <col min="8194" max="8194" width="3.375" style="367" customWidth="1"/>
    <col min="8195" max="8195" width="25.5" style="367" customWidth="1"/>
    <col min="8196" max="8196" width="14.125" style="367" customWidth="1"/>
    <col min="8197" max="8198" width="13.125" style="367" customWidth="1"/>
    <col min="8199" max="8200" width="14.625" style="367" customWidth="1"/>
    <col min="8201" max="8203" width="13.125" style="367" customWidth="1"/>
    <col min="8204" max="8204" width="13.875" style="367" bestFit="1" customWidth="1"/>
    <col min="8205" max="8205" width="11.625" style="367" customWidth="1"/>
    <col min="8206" max="8206" width="10.625" style="367" customWidth="1"/>
    <col min="8207" max="8209" width="9" style="367"/>
    <col min="8210" max="8210" width="13" style="367" customWidth="1"/>
    <col min="8211" max="8211" width="9.5" style="367" bestFit="1" customWidth="1"/>
    <col min="8212" max="8448" width="9" style="367"/>
    <col min="8449" max="8449" width="2.625" style="367" customWidth="1"/>
    <col min="8450" max="8450" width="3.375" style="367" customWidth="1"/>
    <col min="8451" max="8451" width="25.5" style="367" customWidth="1"/>
    <col min="8452" max="8452" width="14.125" style="367" customWidth="1"/>
    <col min="8453" max="8454" width="13.125" style="367" customWidth="1"/>
    <col min="8455" max="8456" width="14.625" style="367" customWidth="1"/>
    <col min="8457" max="8459" width="13.125" style="367" customWidth="1"/>
    <col min="8460" max="8460" width="13.875" style="367" bestFit="1" customWidth="1"/>
    <col min="8461" max="8461" width="11.625" style="367" customWidth="1"/>
    <col min="8462" max="8462" width="10.625" style="367" customWidth="1"/>
    <col min="8463" max="8465" width="9" style="367"/>
    <col min="8466" max="8466" width="13" style="367" customWidth="1"/>
    <col min="8467" max="8467" width="9.5" style="367" bestFit="1" customWidth="1"/>
    <col min="8468" max="8704" width="9" style="367"/>
    <col min="8705" max="8705" width="2.625" style="367" customWidth="1"/>
    <col min="8706" max="8706" width="3.375" style="367" customWidth="1"/>
    <col min="8707" max="8707" width="25.5" style="367" customWidth="1"/>
    <col min="8708" max="8708" width="14.125" style="367" customWidth="1"/>
    <col min="8709" max="8710" width="13.125" style="367" customWidth="1"/>
    <col min="8711" max="8712" width="14.625" style="367" customWidth="1"/>
    <col min="8713" max="8715" width="13.125" style="367" customWidth="1"/>
    <col min="8716" max="8716" width="13.875" style="367" bestFit="1" customWidth="1"/>
    <col min="8717" max="8717" width="11.625" style="367" customWidth="1"/>
    <col min="8718" max="8718" width="10.625" style="367" customWidth="1"/>
    <col min="8719" max="8721" width="9" style="367"/>
    <col min="8722" max="8722" width="13" style="367" customWidth="1"/>
    <col min="8723" max="8723" width="9.5" style="367" bestFit="1" customWidth="1"/>
    <col min="8724" max="8960" width="9" style="367"/>
    <col min="8961" max="8961" width="2.625" style="367" customWidth="1"/>
    <col min="8962" max="8962" width="3.375" style="367" customWidth="1"/>
    <col min="8963" max="8963" width="25.5" style="367" customWidth="1"/>
    <col min="8964" max="8964" width="14.125" style="367" customWidth="1"/>
    <col min="8965" max="8966" width="13.125" style="367" customWidth="1"/>
    <col min="8967" max="8968" width="14.625" style="367" customWidth="1"/>
    <col min="8969" max="8971" width="13.125" style="367" customWidth="1"/>
    <col min="8972" max="8972" width="13.875" style="367" bestFit="1" customWidth="1"/>
    <col min="8973" max="8973" width="11.625" style="367" customWidth="1"/>
    <col min="8974" max="8974" width="10.625" style="367" customWidth="1"/>
    <col min="8975" max="8977" width="9" style="367"/>
    <col min="8978" max="8978" width="13" style="367" customWidth="1"/>
    <col min="8979" max="8979" width="9.5" style="367" bestFit="1" customWidth="1"/>
    <col min="8980" max="9216" width="9" style="367"/>
    <col min="9217" max="9217" width="2.625" style="367" customWidth="1"/>
    <col min="9218" max="9218" width="3.375" style="367" customWidth="1"/>
    <col min="9219" max="9219" width="25.5" style="367" customWidth="1"/>
    <col min="9220" max="9220" width="14.125" style="367" customWidth="1"/>
    <col min="9221" max="9222" width="13.125" style="367" customWidth="1"/>
    <col min="9223" max="9224" width="14.625" style="367" customWidth="1"/>
    <col min="9225" max="9227" width="13.125" style="367" customWidth="1"/>
    <col min="9228" max="9228" width="13.875" style="367" bestFit="1" customWidth="1"/>
    <col min="9229" max="9229" width="11.625" style="367" customWidth="1"/>
    <col min="9230" max="9230" width="10.625" style="367" customWidth="1"/>
    <col min="9231" max="9233" width="9" style="367"/>
    <col min="9234" max="9234" width="13" style="367" customWidth="1"/>
    <col min="9235" max="9235" width="9.5" style="367" bestFit="1" customWidth="1"/>
    <col min="9236" max="9472" width="9" style="367"/>
    <col min="9473" max="9473" width="2.625" style="367" customWidth="1"/>
    <col min="9474" max="9474" width="3.375" style="367" customWidth="1"/>
    <col min="9475" max="9475" width="25.5" style="367" customWidth="1"/>
    <col min="9476" max="9476" width="14.125" style="367" customWidth="1"/>
    <col min="9477" max="9478" width="13.125" style="367" customWidth="1"/>
    <col min="9479" max="9480" width="14.625" style="367" customWidth="1"/>
    <col min="9481" max="9483" width="13.125" style="367" customWidth="1"/>
    <col min="9484" max="9484" width="13.875" style="367" bestFit="1" customWidth="1"/>
    <col min="9485" max="9485" width="11.625" style="367" customWidth="1"/>
    <col min="9486" max="9486" width="10.625" style="367" customWidth="1"/>
    <col min="9487" max="9489" width="9" style="367"/>
    <col min="9490" max="9490" width="13" style="367" customWidth="1"/>
    <col min="9491" max="9491" width="9.5" style="367" bestFit="1" customWidth="1"/>
    <col min="9492" max="9728" width="9" style="367"/>
    <col min="9729" max="9729" width="2.625" style="367" customWidth="1"/>
    <col min="9730" max="9730" width="3.375" style="367" customWidth="1"/>
    <col min="9731" max="9731" width="25.5" style="367" customWidth="1"/>
    <col min="9732" max="9732" width="14.125" style="367" customWidth="1"/>
    <col min="9733" max="9734" width="13.125" style="367" customWidth="1"/>
    <col min="9735" max="9736" width="14.625" style="367" customWidth="1"/>
    <col min="9737" max="9739" width="13.125" style="367" customWidth="1"/>
    <col min="9740" max="9740" width="13.875" style="367" bestFit="1" customWidth="1"/>
    <col min="9741" max="9741" width="11.625" style="367" customWidth="1"/>
    <col min="9742" max="9742" width="10.625" style="367" customWidth="1"/>
    <col min="9743" max="9745" width="9" style="367"/>
    <col min="9746" max="9746" width="13" style="367" customWidth="1"/>
    <col min="9747" max="9747" width="9.5" style="367" bestFit="1" customWidth="1"/>
    <col min="9748" max="9984" width="9" style="367"/>
    <col min="9985" max="9985" width="2.625" style="367" customWidth="1"/>
    <col min="9986" max="9986" width="3.375" style="367" customWidth="1"/>
    <col min="9987" max="9987" width="25.5" style="367" customWidth="1"/>
    <col min="9988" max="9988" width="14.125" style="367" customWidth="1"/>
    <col min="9989" max="9990" width="13.125" style="367" customWidth="1"/>
    <col min="9991" max="9992" width="14.625" style="367" customWidth="1"/>
    <col min="9993" max="9995" width="13.125" style="367" customWidth="1"/>
    <col min="9996" max="9996" width="13.875" style="367" bestFit="1" customWidth="1"/>
    <col min="9997" max="9997" width="11.625" style="367" customWidth="1"/>
    <col min="9998" max="9998" width="10.625" style="367" customWidth="1"/>
    <col min="9999" max="10001" width="9" style="367"/>
    <col min="10002" max="10002" width="13" style="367" customWidth="1"/>
    <col min="10003" max="10003" width="9.5" style="367" bestFit="1" customWidth="1"/>
    <col min="10004" max="10240" width="9" style="367"/>
    <col min="10241" max="10241" width="2.625" style="367" customWidth="1"/>
    <col min="10242" max="10242" width="3.375" style="367" customWidth="1"/>
    <col min="10243" max="10243" width="25.5" style="367" customWidth="1"/>
    <col min="10244" max="10244" width="14.125" style="367" customWidth="1"/>
    <col min="10245" max="10246" width="13.125" style="367" customWidth="1"/>
    <col min="10247" max="10248" width="14.625" style="367" customWidth="1"/>
    <col min="10249" max="10251" width="13.125" style="367" customWidth="1"/>
    <col min="10252" max="10252" width="13.875" style="367" bestFit="1" customWidth="1"/>
    <col min="10253" max="10253" width="11.625" style="367" customWidth="1"/>
    <col min="10254" max="10254" width="10.625" style="367" customWidth="1"/>
    <col min="10255" max="10257" width="9" style="367"/>
    <col min="10258" max="10258" width="13" style="367" customWidth="1"/>
    <col min="10259" max="10259" width="9.5" style="367" bestFit="1" customWidth="1"/>
    <col min="10260" max="10496" width="9" style="367"/>
    <col min="10497" max="10497" width="2.625" style="367" customWidth="1"/>
    <col min="10498" max="10498" width="3.375" style="367" customWidth="1"/>
    <col min="10499" max="10499" width="25.5" style="367" customWidth="1"/>
    <col min="10500" max="10500" width="14.125" style="367" customWidth="1"/>
    <col min="10501" max="10502" width="13.125" style="367" customWidth="1"/>
    <col min="10503" max="10504" width="14.625" style="367" customWidth="1"/>
    <col min="10505" max="10507" width="13.125" style="367" customWidth="1"/>
    <col min="10508" max="10508" width="13.875" style="367" bestFit="1" customWidth="1"/>
    <col min="10509" max="10509" width="11.625" style="367" customWidth="1"/>
    <col min="10510" max="10510" width="10.625" style="367" customWidth="1"/>
    <col min="10511" max="10513" width="9" style="367"/>
    <col min="10514" max="10514" width="13" style="367" customWidth="1"/>
    <col min="10515" max="10515" width="9.5" style="367" bestFit="1" customWidth="1"/>
    <col min="10516" max="10752" width="9" style="367"/>
    <col min="10753" max="10753" width="2.625" style="367" customWidth="1"/>
    <col min="10754" max="10754" width="3.375" style="367" customWidth="1"/>
    <col min="10755" max="10755" width="25.5" style="367" customWidth="1"/>
    <col min="10756" max="10756" width="14.125" style="367" customWidth="1"/>
    <col min="10757" max="10758" width="13.125" style="367" customWidth="1"/>
    <col min="10759" max="10760" width="14.625" style="367" customWidth="1"/>
    <col min="10761" max="10763" width="13.125" style="367" customWidth="1"/>
    <col min="10764" max="10764" width="13.875" style="367" bestFit="1" customWidth="1"/>
    <col min="10765" max="10765" width="11.625" style="367" customWidth="1"/>
    <col min="10766" max="10766" width="10.625" style="367" customWidth="1"/>
    <col min="10767" max="10769" width="9" style="367"/>
    <col min="10770" max="10770" width="13" style="367" customWidth="1"/>
    <col min="10771" max="10771" width="9.5" style="367" bestFit="1" customWidth="1"/>
    <col min="10772" max="11008" width="9" style="367"/>
    <col min="11009" max="11009" width="2.625" style="367" customWidth="1"/>
    <col min="11010" max="11010" width="3.375" style="367" customWidth="1"/>
    <col min="11011" max="11011" width="25.5" style="367" customWidth="1"/>
    <col min="11012" max="11012" width="14.125" style="367" customWidth="1"/>
    <col min="11013" max="11014" width="13.125" style="367" customWidth="1"/>
    <col min="11015" max="11016" width="14.625" style="367" customWidth="1"/>
    <col min="11017" max="11019" width="13.125" style="367" customWidth="1"/>
    <col min="11020" max="11020" width="13.875" style="367" bestFit="1" customWidth="1"/>
    <col min="11021" max="11021" width="11.625" style="367" customWidth="1"/>
    <col min="11022" max="11022" width="10.625" style="367" customWidth="1"/>
    <col min="11023" max="11025" width="9" style="367"/>
    <col min="11026" max="11026" width="13" style="367" customWidth="1"/>
    <col min="11027" max="11027" width="9.5" style="367" bestFit="1" customWidth="1"/>
    <col min="11028" max="11264" width="9" style="367"/>
    <col min="11265" max="11265" width="2.625" style="367" customWidth="1"/>
    <col min="11266" max="11266" width="3.375" style="367" customWidth="1"/>
    <col min="11267" max="11267" width="25.5" style="367" customWidth="1"/>
    <col min="11268" max="11268" width="14.125" style="367" customWidth="1"/>
    <col min="11269" max="11270" width="13.125" style="367" customWidth="1"/>
    <col min="11271" max="11272" width="14.625" style="367" customWidth="1"/>
    <col min="11273" max="11275" width="13.125" style="367" customWidth="1"/>
    <col min="11276" max="11276" width="13.875" style="367" bestFit="1" customWidth="1"/>
    <col min="11277" max="11277" width="11.625" style="367" customWidth="1"/>
    <col min="11278" max="11278" width="10.625" style="367" customWidth="1"/>
    <col min="11279" max="11281" width="9" style="367"/>
    <col min="11282" max="11282" width="13" style="367" customWidth="1"/>
    <col min="11283" max="11283" width="9.5" style="367" bestFit="1" customWidth="1"/>
    <col min="11284" max="11520" width="9" style="367"/>
    <col min="11521" max="11521" width="2.625" style="367" customWidth="1"/>
    <col min="11522" max="11522" width="3.375" style="367" customWidth="1"/>
    <col min="11523" max="11523" width="25.5" style="367" customWidth="1"/>
    <col min="11524" max="11524" width="14.125" style="367" customWidth="1"/>
    <col min="11525" max="11526" width="13.125" style="367" customWidth="1"/>
    <col min="11527" max="11528" width="14.625" style="367" customWidth="1"/>
    <col min="11529" max="11531" width="13.125" style="367" customWidth="1"/>
    <col min="11532" max="11532" width="13.875" style="367" bestFit="1" customWidth="1"/>
    <col min="11533" max="11533" width="11.625" style="367" customWidth="1"/>
    <col min="11534" max="11534" width="10.625" style="367" customWidth="1"/>
    <col min="11535" max="11537" width="9" style="367"/>
    <col min="11538" max="11538" width="13" style="367" customWidth="1"/>
    <col min="11539" max="11539" width="9.5" style="367" bestFit="1" customWidth="1"/>
    <col min="11540" max="11776" width="9" style="367"/>
    <col min="11777" max="11777" width="2.625" style="367" customWidth="1"/>
    <col min="11778" max="11778" width="3.375" style="367" customWidth="1"/>
    <col min="11779" max="11779" width="25.5" style="367" customWidth="1"/>
    <col min="11780" max="11780" width="14.125" style="367" customWidth="1"/>
    <col min="11781" max="11782" width="13.125" style="367" customWidth="1"/>
    <col min="11783" max="11784" width="14.625" style="367" customWidth="1"/>
    <col min="11785" max="11787" width="13.125" style="367" customWidth="1"/>
    <col min="11788" max="11788" width="13.875" style="367" bestFit="1" customWidth="1"/>
    <col min="11789" max="11789" width="11.625" style="367" customWidth="1"/>
    <col min="11790" max="11790" width="10.625" style="367" customWidth="1"/>
    <col min="11791" max="11793" width="9" style="367"/>
    <col min="11794" max="11794" width="13" style="367" customWidth="1"/>
    <col min="11795" max="11795" width="9.5" style="367" bestFit="1" customWidth="1"/>
    <col min="11796" max="12032" width="9" style="367"/>
    <col min="12033" max="12033" width="2.625" style="367" customWidth="1"/>
    <col min="12034" max="12034" width="3.375" style="367" customWidth="1"/>
    <col min="12035" max="12035" width="25.5" style="367" customWidth="1"/>
    <col min="12036" max="12036" width="14.125" style="367" customWidth="1"/>
    <col min="12037" max="12038" width="13.125" style="367" customWidth="1"/>
    <col min="12039" max="12040" width="14.625" style="367" customWidth="1"/>
    <col min="12041" max="12043" width="13.125" style="367" customWidth="1"/>
    <col min="12044" max="12044" width="13.875" style="367" bestFit="1" customWidth="1"/>
    <col min="12045" max="12045" width="11.625" style="367" customWidth="1"/>
    <col min="12046" max="12046" width="10.625" style="367" customWidth="1"/>
    <col min="12047" max="12049" width="9" style="367"/>
    <col min="12050" max="12050" width="13" style="367" customWidth="1"/>
    <col min="12051" max="12051" width="9.5" style="367" bestFit="1" customWidth="1"/>
    <col min="12052" max="12288" width="9" style="367"/>
    <col min="12289" max="12289" width="2.625" style="367" customWidth="1"/>
    <col min="12290" max="12290" width="3.375" style="367" customWidth="1"/>
    <col min="12291" max="12291" width="25.5" style="367" customWidth="1"/>
    <col min="12292" max="12292" width="14.125" style="367" customWidth="1"/>
    <col min="12293" max="12294" width="13.125" style="367" customWidth="1"/>
    <col min="12295" max="12296" width="14.625" style="367" customWidth="1"/>
    <col min="12297" max="12299" width="13.125" style="367" customWidth="1"/>
    <col min="12300" max="12300" width="13.875" style="367" bestFit="1" customWidth="1"/>
    <col min="12301" max="12301" width="11.625" style="367" customWidth="1"/>
    <col min="12302" max="12302" width="10.625" style="367" customWidth="1"/>
    <col min="12303" max="12305" width="9" style="367"/>
    <col min="12306" max="12306" width="13" style="367" customWidth="1"/>
    <col min="12307" max="12307" width="9.5" style="367" bestFit="1" customWidth="1"/>
    <col min="12308" max="12544" width="9" style="367"/>
    <col min="12545" max="12545" width="2.625" style="367" customWidth="1"/>
    <col min="12546" max="12546" width="3.375" style="367" customWidth="1"/>
    <col min="12547" max="12547" width="25.5" style="367" customWidth="1"/>
    <col min="12548" max="12548" width="14.125" style="367" customWidth="1"/>
    <col min="12549" max="12550" width="13.125" style="367" customWidth="1"/>
    <col min="12551" max="12552" width="14.625" style="367" customWidth="1"/>
    <col min="12553" max="12555" width="13.125" style="367" customWidth="1"/>
    <col min="12556" max="12556" width="13.875" style="367" bestFit="1" customWidth="1"/>
    <col min="12557" max="12557" width="11.625" style="367" customWidth="1"/>
    <col min="12558" max="12558" width="10.625" style="367" customWidth="1"/>
    <col min="12559" max="12561" width="9" style="367"/>
    <col min="12562" max="12562" width="13" style="367" customWidth="1"/>
    <col min="12563" max="12563" width="9.5" style="367" bestFit="1" customWidth="1"/>
    <col min="12564" max="12800" width="9" style="367"/>
    <col min="12801" max="12801" width="2.625" style="367" customWidth="1"/>
    <col min="12802" max="12802" width="3.375" style="367" customWidth="1"/>
    <col min="12803" max="12803" width="25.5" style="367" customWidth="1"/>
    <col min="12804" max="12804" width="14.125" style="367" customWidth="1"/>
    <col min="12805" max="12806" width="13.125" style="367" customWidth="1"/>
    <col min="12807" max="12808" width="14.625" style="367" customWidth="1"/>
    <col min="12809" max="12811" width="13.125" style="367" customWidth="1"/>
    <col min="12812" max="12812" width="13.875" style="367" bestFit="1" customWidth="1"/>
    <col min="12813" max="12813" width="11.625" style="367" customWidth="1"/>
    <col min="12814" max="12814" width="10.625" style="367" customWidth="1"/>
    <col min="12815" max="12817" width="9" style="367"/>
    <col min="12818" max="12818" width="13" style="367" customWidth="1"/>
    <col min="12819" max="12819" width="9.5" style="367" bestFit="1" customWidth="1"/>
    <col min="12820" max="13056" width="9" style="367"/>
    <col min="13057" max="13057" width="2.625" style="367" customWidth="1"/>
    <col min="13058" max="13058" width="3.375" style="367" customWidth="1"/>
    <col min="13059" max="13059" width="25.5" style="367" customWidth="1"/>
    <col min="13060" max="13060" width="14.125" style="367" customWidth="1"/>
    <col min="13061" max="13062" width="13.125" style="367" customWidth="1"/>
    <col min="13063" max="13064" width="14.625" style="367" customWidth="1"/>
    <col min="13065" max="13067" width="13.125" style="367" customWidth="1"/>
    <col min="13068" max="13068" width="13.875" style="367" bestFit="1" customWidth="1"/>
    <col min="13069" max="13069" width="11.625" style="367" customWidth="1"/>
    <col min="13070" max="13070" width="10.625" style="367" customWidth="1"/>
    <col min="13071" max="13073" width="9" style="367"/>
    <col min="13074" max="13074" width="13" style="367" customWidth="1"/>
    <col min="13075" max="13075" width="9.5" style="367" bestFit="1" customWidth="1"/>
    <col min="13076" max="13312" width="9" style="367"/>
    <col min="13313" max="13313" width="2.625" style="367" customWidth="1"/>
    <col min="13314" max="13314" width="3.375" style="367" customWidth="1"/>
    <col min="13315" max="13315" width="25.5" style="367" customWidth="1"/>
    <col min="13316" max="13316" width="14.125" style="367" customWidth="1"/>
    <col min="13317" max="13318" width="13.125" style="367" customWidth="1"/>
    <col min="13319" max="13320" width="14.625" style="367" customWidth="1"/>
    <col min="13321" max="13323" width="13.125" style="367" customWidth="1"/>
    <col min="13324" max="13324" width="13.875" style="367" bestFit="1" customWidth="1"/>
    <col min="13325" max="13325" width="11.625" style="367" customWidth="1"/>
    <col min="13326" max="13326" width="10.625" style="367" customWidth="1"/>
    <col min="13327" max="13329" width="9" style="367"/>
    <col min="13330" max="13330" width="13" style="367" customWidth="1"/>
    <col min="13331" max="13331" width="9.5" style="367" bestFit="1" customWidth="1"/>
    <col min="13332" max="13568" width="9" style="367"/>
    <col min="13569" max="13569" width="2.625" style="367" customWidth="1"/>
    <col min="13570" max="13570" width="3.375" style="367" customWidth="1"/>
    <col min="13571" max="13571" width="25.5" style="367" customWidth="1"/>
    <col min="13572" max="13572" width="14.125" style="367" customWidth="1"/>
    <col min="13573" max="13574" width="13.125" style="367" customWidth="1"/>
    <col min="13575" max="13576" width="14.625" style="367" customWidth="1"/>
    <col min="13577" max="13579" width="13.125" style="367" customWidth="1"/>
    <col min="13580" max="13580" width="13.875" style="367" bestFit="1" customWidth="1"/>
    <col min="13581" max="13581" width="11.625" style="367" customWidth="1"/>
    <col min="13582" max="13582" width="10.625" style="367" customWidth="1"/>
    <col min="13583" max="13585" width="9" style="367"/>
    <col min="13586" max="13586" width="13" style="367" customWidth="1"/>
    <col min="13587" max="13587" width="9.5" style="367" bestFit="1" customWidth="1"/>
    <col min="13588" max="13824" width="9" style="367"/>
    <col min="13825" max="13825" width="2.625" style="367" customWidth="1"/>
    <col min="13826" max="13826" width="3.375" style="367" customWidth="1"/>
    <col min="13827" max="13827" width="25.5" style="367" customWidth="1"/>
    <col min="13828" max="13828" width="14.125" style="367" customWidth="1"/>
    <col min="13829" max="13830" width="13.125" style="367" customWidth="1"/>
    <col min="13831" max="13832" width="14.625" style="367" customWidth="1"/>
    <col min="13833" max="13835" width="13.125" style="367" customWidth="1"/>
    <col min="13836" max="13836" width="13.875" style="367" bestFit="1" customWidth="1"/>
    <col min="13837" max="13837" width="11.625" style="367" customWidth="1"/>
    <col min="13838" max="13838" width="10.625" style="367" customWidth="1"/>
    <col min="13839" max="13841" width="9" style="367"/>
    <col min="13842" max="13842" width="13" style="367" customWidth="1"/>
    <col min="13843" max="13843" width="9.5" style="367" bestFit="1" customWidth="1"/>
    <col min="13844" max="14080" width="9" style="367"/>
    <col min="14081" max="14081" width="2.625" style="367" customWidth="1"/>
    <col min="14082" max="14082" width="3.375" style="367" customWidth="1"/>
    <col min="14083" max="14083" width="25.5" style="367" customWidth="1"/>
    <col min="14084" max="14084" width="14.125" style="367" customWidth="1"/>
    <col min="14085" max="14086" width="13.125" style="367" customWidth="1"/>
    <col min="14087" max="14088" width="14.625" style="367" customWidth="1"/>
    <col min="14089" max="14091" width="13.125" style="367" customWidth="1"/>
    <col min="14092" max="14092" width="13.875" style="367" bestFit="1" customWidth="1"/>
    <col min="14093" max="14093" width="11.625" style="367" customWidth="1"/>
    <col min="14094" max="14094" width="10.625" style="367" customWidth="1"/>
    <col min="14095" max="14097" width="9" style="367"/>
    <col min="14098" max="14098" width="13" style="367" customWidth="1"/>
    <col min="14099" max="14099" width="9.5" style="367" bestFit="1" customWidth="1"/>
    <col min="14100" max="14336" width="9" style="367"/>
    <col min="14337" max="14337" width="2.625" style="367" customWidth="1"/>
    <col min="14338" max="14338" width="3.375" style="367" customWidth="1"/>
    <col min="14339" max="14339" width="25.5" style="367" customWidth="1"/>
    <col min="14340" max="14340" width="14.125" style="367" customWidth="1"/>
    <col min="14341" max="14342" width="13.125" style="367" customWidth="1"/>
    <col min="14343" max="14344" width="14.625" style="367" customWidth="1"/>
    <col min="14345" max="14347" width="13.125" style="367" customWidth="1"/>
    <col min="14348" max="14348" width="13.875" style="367" bestFit="1" customWidth="1"/>
    <col min="14349" max="14349" width="11.625" style="367" customWidth="1"/>
    <col min="14350" max="14350" width="10.625" style="367" customWidth="1"/>
    <col min="14351" max="14353" width="9" style="367"/>
    <col min="14354" max="14354" width="13" style="367" customWidth="1"/>
    <col min="14355" max="14355" width="9.5" style="367" bestFit="1" customWidth="1"/>
    <col min="14356" max="14592" width="9" style="367"/>
    <col min="14593" max="14593" width="2.625" style="367" customWidth="1"/>
    <col min="14594" max="14594" width="3.375" style="367" customWidth="1"/>
    <col min="14595" max="14595" width="25.5" style="367" customWidth="1"/>
    <col min="14596" max="14596" width="14.125" style="367" customWidth="1"/>
    <col min="14597" max="14598" width="13.125" style="367" customWidth="1"/>
    <col min="14599" max="14600" width="14.625" style="367" customWidth="1"/>
    <col min="14601" max="14603" width="13.125" style="367" customWidth="1"/>
    <col min="14604" max="14604" width="13.875" style="367" bestFit="1" customWidth="1"/>
    <col min="14605" max="14605" width="11.625" style="367" customWidth="1"/>
    <col min="14606" max="14606" width="10.625" style="367" customWidth="1"/>
    <col min="14607" max="14609" width="9" style="367"/>
    <col min="14610" max="14610" width="13" style="367" customWidth="1"/>
    <col min="14611" max="14611" width="9.5" style="367" bestFit="1" customWidth="1"/>
    <col min="14612" max="14848" width="9" style="367"/>
    <col min="14849" max="14849" width="2.625" style="367" customWidth="1"/>
    <col min="14850" max="14850" width="3.375" style="367" customWidth="1"/>
    <col min="14851" max="14851" width="25.5" style="367" customWidth="1"/>
    <col min="14852" max="14852" width="14.125" style="367" customWidth="1"/>
    <col min="14853" max="14854" width="13.125" style="367" customWidth="1"/>
    <col min="14855" max="14856" width="14.625" style="367" customWidth="1"/>
    <col min="14857" max="14859" width="13.125" style="367" customWidth="1"/>
    <col min="14860" max="14860" width="13.875" style="367" bestFit="1" customWidth="1"/>
    <col min="14861" max="14861" width="11.625" style="367" customWidth="1"/>
    <col min="14862" max="14862" width="10.625" style="367" customWidth="1"/>
    <col min="14863" max="14865" width="9" style="367"/>
    <col min="14866" max="14866" width="13" style="367" customWidth="1"/>
    <col min="14867" max="14867" width="9.5" style="367" bestFit="1" customWidth="1"/>
    <col min="14868" max="15104" width="9" style="367"/>
    <col min="15105" max="15105" width="2.625" style="367" customWidth="1"/>
    <col min="15106" max="15106" width="3.375" style="367" customWidth="1"/>
    <col min="15107" max="15107" width="25.5" style="367" customWidth="1"/>
    <col min="15108" max="15108" width="14.125" style="367" customWidth="1"/>
    <col min="15109" max="15110" width="13.125" style="367" customWidth="1"/>
    <col min="15111" max="15112" width="14.625" style="367" customWidth="1"/>
    <col min="15113" max="15115" width="13.125" style="367" customWidth="1"/>
    <col min="15116" max="15116" width="13.875" style="367" bestFit="1" customWidth="1"/>
    <col min="15117" max="15117" width="11.625" style="367" customWidth="1"/>
    <col min="15118" max="15118" width="10.625" style="367" customWidth="1"/>
    <col min="15119" max="15121" width="9" style="367"/>
    <col min="15122" max="15122" width="13" style="367" customWidth="1"/>
    <col min="15123" max="15123" width="9.5" style="367" bestFit="1" customWidth="1"/>
    <col min="15124" max="15360" width="9" style="367"/>
    <col min="15361" max="15361" width="2.625" style="367" customWidth="1"/>
    <col min="15362" max="15362" width="3.375" style="367" customWidth="1"/>
    <col min="15363" max="15363" width="25.5" style="367" customWidth="1"/>
    <col min="15364" max="15364" width="14.125" style="367" customWidth="1"/>
    <col min="15365" max="15366" width="13.125" style="367" customWidth="1"/>
    <col min="15367" max="15368" width="14.625" style="367" customWidth="1"/>
    <col min="15369" max="15371" width="13.125" style="367" customWidth="1"/>
    <col min="15372" max="15372" width="13.875" style="367" bestFit="1" customWidth="1"/>
    <col min="15373" max="15373" width="11.625" style="367" customWidth="1"/>
    <col min="15374" max="15374" width="10.625" style="367" customWidth="1"/>
    <col min="15375" max="15377" width="9" style="367"/>
    <col min="15378" max="15378" width="13" style="367" customWidth="1"/>
    <col min="15379" max="15379" width="9.5" style="367" bestFit="1" customWidth="1"/>
    <col min="15380" max="15616" width="9" style="367"/>
    <col min="15617" max="15617" width="2.625" style="367" customWidth="1"/>
    <col min="15618" max="15618" width="3.375" style="367" customWidth="1"/>
    <col min="15619" max="15619" width="25.5" style="367" customWidth="1"/>
    <col min="15620" max="15620" width="14.125" style="367" customWidth="1"/>
    <col min="15621" max="15622" width="13.125" style="367" customWidth="1"/>
    <col min="15623" max="15624" width="14.625" style="367" customWidth="1"/>
    <col min="15625" max="15627" width="13.125" style="367" customWidth="1"/>
    <col min="15628" max="15628" width="13.875" style="367" bestFit="1" customWidth="1"/>
    <col min="15629" max="15629" width="11.625" style="367" customWidth="1"/>
    <col min="15630" max="15630" width="10.625" style="367" customWidth="1"/>
    <col min="15631" max="15633" width="9" style="367"/>
    <col min="15634" max="15634" width="13" style="367" customWidth="1"/>
    <col min="15635" max="15635" width="9.5" style="367" bestFit="1" customWidth="1"/>
    <col min="15636" max="15872" width="9" style="367"/>
    <col min="15873" max="15873" width="2.625" style="367" customWidth="1"/>
    <col min="15874" max="15874" width="3.375" style="367" customWidth="1"/>
    <col min="15875" max="15875" width="25.5" style="367" customWidth="1"/>
    <col min="15876" max="15876" width="14.125" style="367" customWidth="1"/>
    <col min="15877" max="15878" width="13.125" style="367" customWidth="1"/>
    <col min="15879" max="15880" width="14.625" style="367" customWidth="1"/>
    <col min="15881" max="15883" width="13.125" style="367" customWidth="1"/>
    <col min="15884" max="15884" width="13.875" style="367" bestFit="1" customWidth="1"/>
    <col min="15885" max="15885" width="11.625" style="367" customWidth="1"/>
    <col min="15886" max="15886" width="10.625" style="367" customWidth="1"/>
    <col min="15887" max="15889" width="9" style="367"/>
    <col min="15890" max="15890" width="13" style="367" customWidth="1"/>
    <col min="15891" max="15891" width="9.5" style="367" bestFit="1" customWidth="1"/>
    <col min="15892" max="16128" width="9" style="367"/>
    <col min="16129" max="16129" width="2.625" style="367" customWidth="1"/>
    <col min="16130" max="16130" width="3.375" style="367" customWidth="1"/>
    <col min="16131" max="16131" width="25.5" style="367" customWidth="1"/>
    <col min="16132" max="16132" width="14.125" style="367" customWidth="1"/>
    <col min="16133" max="16134" width="13.125" style="367" customWidth="1"/>
    <col min="16135" max="16136" width="14.625" style="367" customWidth="1"/>
    <col min="16137" max="16139" width="13.125" style="367" customWidth="1"/>
    <col min="16140" max="16140" width="13.875" style="367" bestFit="1" customWidth="1"/>
    <col min="16141" max="16141" width="11.625" style="367" customWidth="1"/>
    <col min="16142" max="16142" width="10.625" style="367" customWidth="1"/>
    <col min="16143" max="16145" width="9" style="367"/>
    <col min="16146" max="16146" width="13" style="367" customWidth="1"/>
    <col min="16147" max="16147" width="9.5" style="367" bestFit="1" customWidth="1"/>
    <col min="16148" max="16384" width="9" style="367"/>
  </cols>
  <sheetData>
    <row r="2" spans="2:19" ht="14.25">
      <c r="B2" s="366" t="s">
        <v>209</v>
      </c>
    </row>
    <row r="4" spans="2:19" ht="14.25" thickBot="1"/>
    <row r="5" spans="2:19">
      <c r="B5" s="368"/>
      <c r="C5" s="369"/>
      <c r="D5" s="370" t="s">
        <v>229</v>
      </c>
      <c r="E5" s="370" t="s">
        <v>230</v>
      </c>
      <c r="F5" s="370" t="s">
        <v>210</v>
      </c>
      <c r="G5" s="370" t="s">
        <v>211</v>
      </c>
      <c r="H5" s="370" t="s">
        <v>212</v>
      </c>
      <c r="I5" s="370" t="s">
        <v>213</v>
      </c>
      <c r="J5" s="370" t="s">
        <v>214</v>
      </c>
      <c r="K5" s="370" t="s">
        <v>185</v>
      </c>
      <c r="M5" s="371" t="s">
        <v>215</v>
      </c>
      <c r="N5" s="372" t="s">
        <v>216</v>
      </c>
      <c r="O5" s="373"/>
      <c r="P5" s="373"/>
      <c r="Q5" s="373"/>
      <c r="R5" s="374"/>
    </row>
    <row r="6" spans="2:19" ht="14.25" thickBot="1">
      <c r="B6" s="375" t="s">
        <v>231</v>
      </c>
      <c r="C6" s="376"/>
      <c r="D6" s="377"/>
      <c r="E6" s="377"/>
      <c r="F6" s="377"/>
      <c r="G6" s="377" t="s">
        <v>217</v>
      </c>
      <c r="H6" s="377" t="s">
        <v>217</v>
      </c>
      <c r="I6" s="377"/>
      <c r="J6" s="377"/>
      <c r="K6" s="377" t="s">
        <v>218</v>
      </c>
      <c r="M6" s="617">
        <v>116587.38</v>
      </c>
      <c r="N6" s="378" t="s">
        <v>274</v>
      </c>
      <c r="O6" s="379"/>
      <c r="P6" s="379"/>
      <c r="Q6" s="379"/>
      <c r="R6" s="380"/>
    </row>
    <row r="7" spans="2:19" ht="14.25" thickBot="1">
      <c r="B7" s="381"/>
      <c r="C7" s="382"/>
      <c r="D7" s="542" t="s">
        <v>219</v>
      </c>
      <c r="E7" s="542" t="s">
        <v>220</v>
      </c>
      <c r="F7" s="542" t="s">
        <v>221</v>
      </c>
      <c r="G7" s="542" t="s">
        <v>222</v>
      </c>
      <c r="H7" s="542" t="s">
        <v>223</v>
      </c>
      <c r="I7" s="542" t="s">
        <v>224</v>
      </c>
      <c r="J7" s="542" t="s">
        <v>225</v>
      </c>
      <c r="K7" s="542" t="s">
        <v>226</v>
      </c>
      <c r="M7" s="383"/>
      <c r="N7" s="383"/>
      <c r="O7" s="383"/>
      <c r="P7" s="383"/>
      <c r="Q7" s="383"/>
      <c r="R7" s="383"/>
    </row>
    <row r="8" spans="2:19" ht="14.25" thickBot="1">
      <c r="B8" s="384" t="s">
        <v>278</v>
      </c>
      <c r="C8" s="578" t="s">
        <v>279</v>
      </c>
      <c r="D8" s="385">
        <v>0.25706674911276395</v>
      </c>
      <c r="E8" s="385">
        <v>3.9449704571388383E-2</v>
      </c>
      <c r="F8" s="385">
        <v>0.35697482453119822</v>
      </c>
      <c r="G8" s="385">
        <v>0.26132068868980962</v>
      </c>
      <c r="H8" s="385">
        <v>5.000699888017917E-2</v>
      </c>
      <c r="I8" s="385">
        <v>0.52510848264277721</v>
      </c>
      <c r="J8" s="385">
        <v>0.11597727696901829</v>
      </c>
      <c r="K8" s="385">
        <v>1.4657066324052831E-2</v>
      </c>
      <c r="M8" s="386" t="s">
        <v>227</v>
      </c>
      <c r="N8" s="387" t="s">
        <v>228</v>
      </c>
      <c r="O8" s="387"/>
      <c r="P8" s="387"/>
      <c r="Q8" s="387"/>
      <c r="R8" s="388"/>
      <c r="S8" s="389"/>
    </row>
    <row r="9" spans="2:19">
      <c r="B9" s="384" t="s">
        <v>280</v>
      </c>
      <c r="C9" s="578" t="s">
        <v>281</v>
      </c>
      <c r="D9" s="543">
        <v>2.2528180695691236E-2</v>
      </c>
      <c r="E9" s="543">
        <v>6.6403067077407646E-2</v>
      </c>
      <c r="F9" s="543">
        <v>1.4840043487671428E-2</v>
      </c>
      <c r="G9" s="543">
        <v>0.10631626101239361</v>
      </c>
      <c r="H9" s="543">
        <v>0.10347916977751231</v>
      </c>
      <c r="I9" s="543">
        <v>0.47304763326862775</v>
      </c>
      <c r="J9" s="543">
        <v>0.20710766014633417</v>
      </c>
      <c r="K9" s="543">
        <v>-2.2124702669886727E-5</v>
      </c>
      <c r="M9" s="390" t="s">
        <v>146</v>
      </c>
      <c r="N9" s="391" t="s">
        <v>232</v>
      </c>
      <c r="O9" s="392"/>
      <c r="P9" s="392"/>
      <c r="Q9" s="392"/>
      <c r="R9" s="393"/>
      <c r="S9" s="389"/>
    </row>
    <row r="10" spans="2:19">
      <c r="B10" s="384" t="s">
        <v>282</v>
      </c>
      <c r="C10" s="578" t="s">
        <v>283</v>
      </c>
      <c r="D10" s="543">
        <v>0.32257496101304423</v>
      </c>
      <c r="E10" s="543">
        <v>3.2171338179978581E-2</v>
      </c>
      <c r="F10" s="543">
        <v>0.2775020033121427</v>
      </c>
      <c r="G10" s="543">
        <v>4.6269023073146787E-2</v>
      </c>
      <c r="H10" s="543">
        <v>4.5128969486192189E-2</v>
      </c>
      <c r="I10" s="543">
        <v>0.38220333469370854</v>
      </c>
      <c r="J10" s="543">
        <v>0.15205150498902828</v>
      </c>
      <c r="K10" s="543">
        <v>0.10062314774264483</v>
      </c>
      <c r="M10" s="394"/>
      <c r="N10" s="395" t="s">
        <v>275</v>
      </c>
      <c r="O10" s="396"/>
      <c r="P10" s="396"/>
      <c r="Q10" s="396"/>
      <c r="R10" s="397"/>
      <c r="S10" s="389"/>
    </row>
    <row r="11" spans="2:19">
      <c r="B11" s="384" t="s">
        <v>284</v>
      </c>
      <c r="C11" s="578" t="s">
        <v>285</v>
      </c>
      <c r="D11" s="543">
        <v>0.17392155446433646</v>
      </c>
      <c r="E11" s="543">
        <v>1.7587822644652897E-2</v>
      </c>
      <c r="F11" s="543">
        <v>0.28928412394897451</v>
      </c>
      <c r="G11" s="543">
        <v>5.0522128294380908E-2</v>
      </c>
      <c r="H11" s="543">
        <v>4.7538538040775735E-2</v>
      </c>
      <c r="I11" s="543">
        <v>0.31183490800596719</v>
      </c>
      <c r="J11" s="543">
        <v>0.25892590750870215</v>
      </c>
      <c r="K11" s="543">
        <v>3.7549229424850312E-4</v>
      </c>
      <c r="M11" s="398"/>
      <c r="N11" s="399" t="s">
        <v>233</v>
      </c>
      <c r="O11" s="400"/>
      <c r="P11" s="400"/>
      <c r="Q11" s="400"/>
      <c r="R11" s="401"/>
      <c r="S11" s="389"/>
    </row>
    <row r="12" spans="2:19">
      <c r="B12" s="402" t="s">
        <v>286</v>
      </c>
      <c r="C12" s="578" t="s">
        <v>287</v>
      </c>
      <c r="D12" s="543">
        <v>0.48392850814247823</v>
      </c>
      <c r="E12" s="543">
        <v>2.5714558803366604E-2</v>
      </c>
      <c r="F12" s="543">
        <v>0.17737491698393593</v>
      </c>
      <c r="G12" s="543">
        <v>7.2346016678733277E-2</v>
      </c>
      <c r="H12" s="543">
        <v>5.7517496581127828E-2</v>
      </c>
      <c r="I12" s="543">
        <v>0.45206875284906012</v>
      </c>
      <c r="J12" s="543">
        <v>0.28556297428471833</v>
      </c>
      <c r="K12" s="543">
        <v>1.5708852721189361E-2</v>
      </c>
      <c r="M12" s="390" t="s">
        <v>147</v>
      </c>
      <c r="N12" s="391" t="s">
        <v>234</v>
      </c>
      <c r="O12" s="392"/>
      <c r="P12" s="392"/>
      <c r="Q12" s="392"/>
      <c r="R12" s="393"/>
      <c r="S12" s="389"/>
    </row>
    <row r="13" spans="2:19">
      <c r="B13" s="384" t="s">
        <v>288</v>
      </c>
      <c r="C13" s="579" t="s">
        <v>289</v>
      </c>
      <c r="D13" s="544">
        <v>0.13671131953196264</v>
      </c>
      <c r="E13" s="544">
        <v>7.0129734400430993E-2</v>
      </c>
      <c r="F13" s="544">
        <v>0.60202157745888762</v>
      </c>
      <c r="G13" s="544">
        <v>2.47887285671585E-2</v>
      </c>
      <c r="H13" s="544">
        <v>2.3470829597021819E-2</v>
      </c>
      <c r="I13" s="544">
        <v>0.43700578788619876</v>
      </c>
      <c r="J13" s="544">
        <v>0.13859677726148745</v>
      </c>
      <c r="K13" s="544">
        <v>2.1120460846572718E-4</v>
      </c>
      <c r="M13" s="394"/>
      <c r="N13" s="395" t="s">
        <v>255</v>
      </c>
      <c r="O13" s="396"/>
      <c r="P13" s="396"/>
      <c r="Q13" s="396"/>
      <c r="R13" s="397"/>
      <c r="S13" s="389"/>
    </row>
    <row r="14" spans="2:19">
      <c r="B14" s="384" t="s">
        <v>290</v>
      </c>
      <c r="C14" s="578" t="s">
        <v>291</v>
      </c>
      <c r="D14" s="543">
        <v>0.40920737376117189</v>
      </c>
      <c r="E14" s="543">
        <v>2.1614367049815491E-2</v>
      </c>
      <c r="F14" s="543">
        <v>0.43327864369701941</v>
      </c>
      <c r="G14" s="543">
        <v>8.1188997338065658E-2</v>
      </c>
      <c r="H14" s="543">
        <v>7.240928407976463E-2</v>
      </c>
      <c r="I14" s="543">
        <v>0.44680801382337831</v>
      </c>
      <c r="J14" s="543">
        <v>0.23929388689114089</v>
      </c>
      <c r="K14" s="543">
        <v>5.1812601571607074E-4</v>
      </c>
      <c r="M14" s="398"/>
      <c r="N14" s="399" t="s">
        <v>235</v>
      </c>
      <c r="O14" s="400"/>
      <c r="P14" s="400"/>
      <c r="Q14" s="400"/>
      <c r="R14" s="401"/>
      <c r="S14" s="389"/>
    </row>
    <row r="15" spans="2:19">
      <c r="B15" s="384" t="s">
        <v>292</v>
      </c>
      <c r="C15" s="578" t="s">
        <v>293</v>
      </c>
      <c r="D15" s="543">
        <v>0.2019599485333963</v>
      </c>
      <c r="E15" s="543">
        <v>6.7722731285729518E-2</v>
      </c>
      <c r="F15" s="543">
        <v>0.32630562626173965</v>
      </c>
      <c r="G15" s="543">
        <v>2.2794034326159531E-2</v>
      </c>
      <c r="H15" s="543">
        <v>2.2497668296679828E-2</v>
      </c>
      <c r="I15" s="543">
        <v>0.33267086809096696</v>
      </c>
      <c r="J15" s="543">
        <v>0.11288930728798934</v>
      </c>
      <c r="K15" s="543">
        <v>6.8555195719670293E-4</v>
      </c>
      <c r="M15" s="390" t="s">
        <v>210</v>
      </c>
      <c r="N15" s="391" t="s">
        <v>236</v>
      </c>
      <c r="O15" s="392"/>
      <c r="P15" s="392"/>
      <c r="Q15" s="392"/>
      <c r="R15" s="393"/>
      <c r="S15" s="389"/>
    </row>
    <row r="16" spans="2:19">
      <c r="B16" s="384" t="s">
        <v>294</v>
      </c>
      <c r="C16" s="578" t="s">
        <v>295</v>
      </c>
      <c r="D16" s="543">
        <v>5.5435777480309159E-2</v>
      </c>
      <c r="E16" s="543">
        <v>3.4918690171664116E-2</v>
      </c>
      <c r="F16" s="543">
        <v>0.68401848983997371</v>
      </c>
      <c r="G16" s="543">
        <v>5.91509280175124E-2</v>
      </c>
      <c r="H16" s="543">
        <v>5.6216669383572809E-2</v>
      </c>
      <c r="I16" s="543">
        <v>0.60441070305768385</v>
      </c>
      <c r="J16" s="543">
        <v>0.25073938660021888</v>
      </c>
      <c r="K16" s="543">
        <v>2.0759561441319248E-4</v>
      </c>
      <c r="M16" s="398"/>
      <c r="N16" s="399" t="s">
        <v>237</v>
      </c>
      <c r="O16" s="400"/>
      <c r="P16" s="400"/>
      <c r="Q16" s="400"/>
      <c r="R16" s="401"/>
      <c r="S16" s="389"/>
    </row>
    <row r="17" spans="2:19">
      <c r="B17" s="402" t="s">
        <v>296</v>
      </c>
      <c r="C17" s="580" t="s">
        <v>297</v>
      </c>
      <c r="D17" s="403">
        <v>0.20029497135644653</v>
      </c>
      <c r="E17" s="403">
        <v>2.6939157259421205E-2</v>
      </c>
      <c r="F17" s="403">
        <v>8.9660959313858202E-2</v>
      </c>
      <c r="G17" s="403">
        <v>1.7893638300647909E-2</v>
      </c>
      <c r="H17" s="403">
        <v>1.783151839680952E-2</v>
      </c>
      <c r="I17" s="403">
        <v>0.33973064809695674</v>
      </c>
      <c r="J17" s="403">
        <v>9.2114499406754924E-2</v>
      </c>
      <c r="K17" s="403">
        <v>1.0538419546186258E-2</v>
      </c>
      <c r="M17" s="390" t="s">
        <v>211</v>
      </c>
      <c r="N17" s="391" t="s">
        <v>238</v>
      </c>
      <c r="O17" s="392"/>
      <c r="P17" s="392"/>
      <c r="Q17" s="392"/>
      <c r="R17" s="397"/>
      <c r="S17" s="389"/>
    </row>
    <row r="18" spans="2:19">
      <c r="B18" s="384" t="s">
        <v>298</v>
      </c>
      <c r="C18" s="578" t="s">
        <v>299</v>
      </c>
      <c r="D18" s="543">
        <v>0.19636393192438267</v>
      </c>
      <c r="E18" s="543">
        <v>2.1219492730162302E-2</v>
      </c>
      <c r="F18" s="543">
        <v>0.10259070924845826</v>
      </c>
      <c r="G18" s="543">
        <v>7.1548930654569019E-3</v>
      </c>
      <c r="H18" s="543">
        <v>7.1548930654569019E-3</v>
      </c>
      <c r="I18" s="543">
        <v>0.19274141283214516</v>
      </c>
      <c r="J18" s="543">
        <v>3.5515230071289698E-2</v>
      </c>
      <c r="K18" s="543">
        <v>1.8946591124667678E-2</v>
      </c>
      <c r="M18" s="398"/>
      <c r="N18" s="399" t="s">
        <v>239</v>
      </c>
      <c r="O18" s="400"/>
      <c r="P18" s="400"/>
      <c r="Q18" s="400"/>
      <c r="R18" s="397"/>
      <c r="S18" s="389"/>
    </row>
    <row r="19" spans="2:19">
      <c r="B19" s="384" t="s">
        <v>300</v>
      </c>
      <c r="C19" s="578" t="s">
        <v>301</v>
      </c>
      <c r="D19" s="543">
        <v>0.17252148642986123</v>
      </c>
      <c r="E19" s="543">
        <v>3.0991639895507905E-2</v>
      </c>
      <c r="F19" s="543">
        <v>0.42509735885273436</v>
      </c>
      <c r="G19" s="543">
        <v>2.3805678912663168E-2</v>
      </c>
      <c r="H19" s="543">
        <v>2.3552236127932533E-2</v>
      </c>
      <c r="I19" s="543">
        <v>0.38741757502355001</v>
      </c>
      <c r="J19" s="543">
        <v>0.24247521643565245</v>
      </c>
      <c r="K19" s="543">
        <v>1.3009638995463181E-3</v>
      </c>
      <c r="M19" s="390" t="s">
        <v>212</v>
      </c>
      <c r="N19" s="391" t="s">
        <v>240</v>
      </c>
      <c r="O19" s="392"/>
      <c r="P19" s="392"/>
      <c r="Q19" s="392"/>
      <c r="R19" s="393"/>
      <c r="S19" s="389"/>
    </row>
    <row r="20" spans="2:19">
      <c r="B20" s="384" t="s">
        <v>302</v>
      </c>
      <c r="C20" s="578" t="s">
        <v>303</v>
      </c>
      <c r="D20" s="543">
        <v>0.20865009614368171</v>
      </c>
      <c r="E20" s="543">
        <v>2.8758235958243918E-2</v>
      </c>
      <c r="F20" s="543">
        <v>0.15023142387896282</v>
      </c>
      <c r="G20" s="543">
        <v>4.8673806303836643E-2</v>
      </c>
      <c r="H20" s="543">
        <v>4.8125540650852248E-2</v>
      </c>
      <c r="I20" s="543">
        <v>0.54563397785006762</v>
      </c>
      <c r="J20" s="543">
        <v>0.27152551872022612</v>
      </c>
      <c r="K20" s="543">
        <v>1.8592595881949492E-3</v>
      </c>
      <c r="M20" s="398"/>
      <c r="N20" s="399" t="s">
        <v>241</v>
      </c>
      <c r="O20" s="400"/>
      <c r="P20" s="400"/>
      <c r="Q20" s="400"/>
      <c r="R20" s="401"/>
      <c r="S20" s="389"/>
    </row>
    <row r="21" spans="2:19">
      <c r="B21" s="384" t="s">
        <v>304</v>
      </c>
      <c r="C21" s="578" t="s">
        <v>305</v>
      </c>
      <c r="D21" s="543">
        <v>0.405784057769148</v>
      </c>
      <c r="E21" s="543">
        <v>1.7091534353111022E-2</v>
      </c>
      <c r="F21" s="543">
        <v>6.4048497627833378E-2</v>
      </c>
      <c r="G21" s="543">
        <v>6.2629614267938616E-2</v>
      </c>
      <c r="H21" s="543">
        <v>6.097055163832435E-2</v>
      </c>
      <c r="I21" s="543">
        <v>0.47532144338448779</v>
      </c>
      <c r="J21" s="543">
        <v>0.2600580671920365</v>
      </c>
      <c r="K21" s="543">
        <v>3.9134048552267727E-3</v>
      </c>
      <c r="M21" s="390" t="s">
        <v>213</v>
      </c>
      <c r="N21" s="391" t="s">
        <v>242</v>
      </c>
      <c r="O21" s="392"/>
      <c r="P21" s="392"/>
      <c r="Q21" s="392"/>
      <c r="R21" s="393"/>
      <c r="S21" s="389"/>
    </row>
    <row r="22" spans="2:19">
      <c r="B22" s="402" t="s">
        <v>306</v>
      </c>
      <c r="C22" s="578" t="s">
        <v>307</v>
      </c>
      <c r="D22" s="543">
        <v>0.17440420627094513</v>
      </c>
      <c r="E22" s="543">
        <v>5.2555253025537728E-2</v>
      </c>
      <c r="F22" s="543">
        <v>0.29664310810701155</v>
      </c>
      <c r="G22" s="543">
        <v>4.6066350710900476E-2</v>
      </c>
      <c r="H22" s="543">
        <v>4.4890995260663508E-2</v>
      </c>
      <c r="I22" s="543">
        <v>0.56656872037914696</v>
      </c>
      <c r="J22" s="543">
        <v>0.20844549763033177</v>
      </c>
      <c r="K22" s="543">
        <v>5.4997931104931188E-4</v>
      </c>
      <c r="M22" s="398"/>
      <c r="N22" s="399" t="s">
        <v>243</v>
      </c>
      <c r="O22" s="400"/>
      <c r="P22" s="400"/>
      <c r="Q22" s="400"/>
      <c r="R22" s="401"/>
      <c r="S22" s="389"/>
    </row>
    <row r="23" spans="2:19">
      <c r="B23" s="384" t="s">
        <v>308</v>
      </c>
      <c r="C23" s="579" t="s">
        <v>309</v>
      </c>
      <c r="D23" s="544">
        <v>5.915135091480242E-2</v>
      </c>
      <c r="E23" s="544">
        <v>2.707816710740028E-2</v>
      </c>
      <c r="F23" s="544">
        <v>0.75115987929727268</v>
      </c>
      <c r="G23" s="544">
        <v>5.693697052009377E-3</v>
      </c>
      <c r="H23" s="544">
        <v>5.6577217125906151E-3</v>
      </c>
      <c r="I23" s="544">
        <v>0.28238174563310775</v>
      </c>
      <c r="J23" s="544">
        <v>4.8050719061379414E-2</v>
      </c>
      <c r="K23" s="544">
        <v>-1.3023761146103535E-4</v>
      </c>
      <c r="M23" s="390" t="s">
        <v>214</v>
      </c>
      <c r="N23" s="391" t="s">
        <v>244</v>
      </c>
      <c r="O23" s="392"/>
      <c r="P23" s="392"/>
      <c r="Q23" s="392"/>
      <c r="R23" s="393"/>
      <c r="S23" s="389"/>
    </row>
    <row r="24" spans="2:19">
      <c r="B24" s="384" t="s">
        <v>310</v>
      </c>
      <c r="C24" s="578" t="s">
        <v>311</v>
      </c>
      <c r="D24" s="543">
        <v>0.10162141323543349</v>
      </c>
      <c r="E24" s="543">
        <v>2.9411655995861995E-2</v>
      </c>
      <c r="F24" s="543">
        <v>0.1978474152675751</v>
      </c>
      <c r="G24" s="543">
        <v>1.9787044082138883E-2</v>
      </c>
      <c r="H24" s="543">
        <v>1.9043765475808262E-2</v>
      </c>
      <c r="I24" s="543">
        <v>0.29096058864147145</v>
      </c>
      <c r="J24" s="543">
        <v>0.11499267716639325</v>
      </c>
      <c r="K24" s="543">
        <v>6.3659516831014501E-4</v>
      </c>
      <c r="M24" s="398"/>
      <c r="N24" s="399" t="s">
        <v>245</v>
      </c>
      <c r="O24" s="400"/>
      <c r="P24" s="400"/>
      <c r="Q24" s="400"/>
      <c r="R24" s="401"/>
      <c r="S24" s="389"/>
    </row>
    <row r="25" spans="2:19">
      <c r="B25" s="384" t="s">
        <v>312</v>
      </c>
      <c r="C25" s="578" t="s">
        <v>313</v>
      </c>
      <c r="D25" s="543">
        <v>0.13281570784749258</v>
      </c>
      <c r="E25" s="543">
        <v>4.3831298767209842E-2</v>
      </c>
      <c r="F25" s="543">
        <v>0.24531450939920096</v>
      </c>
      <c r="G25" s="543">
        <v>5.5199560248628661E-2</v>
      </c>
      <c r="H25" s="543">
        <v>5.3977174443679922E-2</v>
      </c>
      <c r="I25" s="543">
        <v>0.49102622747907915</v>
      </c>
      <c r="J25" s="543">
        <v>0.28701464940975679</v>
      </c>
      <c r="K25" s="543">
        <v>1.4004466051683619E-3</v>
      </c>
      <c r="M25" s="390" t="s">
        <v>185</v>
      </c>
      <c r="N25" s="391" t="s">
        <v>246</v>
      </c>
      <c r="O25" s="392"/>
      <c r="P25" s="392"/>
      <c r="Q25" s="392"/>
      <c r="R25" s="393"/>
      <c r="S25" s="389"/>
    </row>
    <row r="26" spans="2:19" ht="14.25" thickBot="1">
      <c r="B26" s="384" t="s">
        <v>314</v>
      </c>
      <c r="C26" s="578" t="s">
        <v>315</v>
      </c>
      <c r="D26" s="543">
        <v>0.1028494212078634</v>
      </c>
      <c r="E26" s="543">
        <v>1.3194883965273208E-2</v>
      </c>
      <c r="F26" s="543">
        <v>0.12432096341383603</v>
      </c>
      <c r="G26" s="543">
        <v>2.9340695009557282E-2</v>
      </c>
      <c r="H26" s="543">
        <v>2.8707914348383459E-2</v>
      </c>
      <c r="I26" s="543">
        <v>0.49109353022757152</v>
      </c>
      <c r="J26" s="543">
        <v>0.21389297810185473</v>
      </c>
      <c r="K26" s="543">
        <v>5.2879608508878201E-5</v>
      </c>
      <c r="M26" s="404" t="s">
        <v>218</v>
      </c>
      <c r="N26" s="405" t="s">
        <v>247</v>
      </c>
      <c r="O26" s="379"/>
      <c r="P26" s="379"/>
      <c r="Q26" s="379"/>
      <c r="R26" s="380"/>
      <c r="S26" s="389"/>
    </row>
    <row r="27" spans="2:19">
      <c r="B27" s="402" t="s">
        <v>316</v>
      </c>
      <c r="C27" s="580" t="s">
        <v>317</v>
      </c>
      <c r="D27" s="403">
        <v>0.12245219012281004</v>
      </c>
      <c r="E27" s="403">
        <v>1.1635144444581075E-2</v>
      </c>
      <c r="F27" s="403">
        <v>0.2358319733962515</v>
      </c>
      <c r="G27" s="403">
        <v>2.5750533378761153E-2</v>
      </c>
      <c r="H27" s="403">
        <v>2.5116890725558554E-2</v>
      </c>
      <c r="I27" s="403">
        <v>0.48905269166118726</v>
      </c>
      <c r="J27" s="403">
        <v>0.21713198751321661</v>
      </c>
      <c r="K27" s="403">
        <v>2.3223092164136421E-5</v>
      </c>
      <c r="S27" s="389"/>
    </row>
    <row r="28" spans="2:19">
      <c r="B28" s="384" t="s">
        <v>318</v>
      </c>
      <c r="C28" s="578" t="s">
        <v>319</v>
      </c>
      <c r="D28" s="543">
        <v>0.17571592604245978</v>
      </c>
      <c r="E28" s="543">
        <v>1.3860496878000344E-2</v>
      </c>
      <c r="F28" s="543">
        <v>0.20887693788799255</v>
      </c>
      <c r="G28" s="543">
        <v>2.4796097263510938E-2</v>
      </c>
      <c r="H28" s="543">
        <v>2.4681759280432959E-2</v>
      </c>
      <c r="I28" s="543">
        <v>0.50959676804634502</v>
      </c>
      <c r="J28" s="543">
        <v>0.21535177986126991</v>
      </c>
      <c r="K28" s="543">
        <v>2.5231575810764434E-4</v>
      </c>
      <c r="S28" s="389"/>
    </row>
    <row r="29" spans="2:19">
      <c r="B29" s="384" t="s">
        <v>320</v>
      </c>
      <c r="C29" s="578" t="s">
        <v>321</v>
      </c>
      <c r="D29" s="543">
        <v>5.8936764006462181E-2</v>
      </c>
      <c r="E29" s="543">
        <v>9.511640978592693E-3</v>
      </c>
      <c r="F29" s="543">
        <v>4.6927967608418442E-2</v>
      </c>
      <c r="G29" s="543">
        <v>2.1326015719404793E-2</v>
      </c>
      <c r="H29" s="543">
        <v>2.1298156783128627E-2</v>
      </c>
      <c r="I29" s="543">
        <v>0.40070900992822839</v>
      </c>
      <c r="J29" s="543">
        <v>0.18532112647608834</v>
      </c>
      <c r="K29" s="543">
        <v>5.2691313167006824E-4</v>
      </c>
      <c r="S29" s="389"/>
    </row>
    <row r="30" spans="2:19">
      <c r="B30" s="384" t="s">
        <v>322</v>
      </c>
      <c r="C30" s="578" t="s">
        <v>323</v>
      </c>
      <c r="D30" s="543">
        <v>0.17344672221905641</v>
      </c>
      <c r="E30" s="543">
        <v>9.1142445996991728E-3</v>
      </c>
      <c r="F30" s="543">
        <v>0.11013178496868481</v>
      </c>
      <c r="G30" s="543">
        <v>3.2910264438129187E-2</v>
      </c>
      <c r="H30" s="543">
        <v>3.2669428254901017E-2</v>
      </c>
      <c r="I30" s="543">
        <v>0.39737970232647751</v>
      </c>
      <c r="J30" s="543">
        <v>0.21822567955943034</v>
      </c>
      <c r="K30" s="543">
        <v>1.2928044347318918E-2</v>
      </c>
      <c r="S30" s="389"/>
    </row>
    <row r="31" spans="2:19">
      <c r="B31" s="384" t="s">
        <v>324</v>
      </c>
      <c r="C31" s="578" t="s">
        <v>325</v>
      </c>
      <c r="D31" s="543">
        <v>0.17793432092939027</v>
      </c>
      <c r="E31" s="543">
        <v>7.9091600037316089E-3</v>
      </c>
      <c r="F31" s="543">
        <v>2.1618462052325538E-2</v>
      </c>
      <c r="G31" s="543">
        <v>1.6795663209350421E-2</v>
      </c>
      <c r="H31" s="543">
        <v>1.6785218145165502E-2</v>
      </c>
      <c r="I31" s="543">
        <v>0.37741150419369329</v>
      </c>
      <c r="J31" s="543">
        <v>0.22555071600914989</v>
      </c>
      <c r="K31" s="543">
        <v>1.3882858643391689E-2</v>
      </c>
      <c r="S31" s="389"/>
    </row>
    <row r="32" spans="2:19">
      <c r="B32" s="402" t="s">
        <v>326</v>
      </c>
      <c r="C32" s="578" t="s">
        <v>327</v>
      </c>
      <c r="D32" s="543">
        <v>8.4549673490673549E-2</v>
      </c>
      <c r="E32" s="543">
        <v>1.6949442414430676E-2</v>
      </c>
      <c r="F32" s="543">
        <v>0.25180593322219902</v>
      </c>
      <c r="G32" s="543">
        <v>1.3463241171609205E-2</v>
      </c>
      <c r="H32" s="543">
        <v>1.3409845655079309E-2</v>
      </c>
      <c r="I32" s="543">
        <v>0.25794218460981821</v>
      </c>
      <c r="J32" s="543">
        <v>0.12533322388580692</v>
      </c>
      <c r="K32" s="543">
        <v>2.4184182971604906E-2</v>
      </c>
      <c r="S32" s="389"/>
    </row>
    <row r="33" spans="2:19">
      <c r="B33" s="384" t="s">
        <v>328</v>
      </c>
      <c r="C33" s="579" t="s">
        <v>329</v>
      </c>
      <c r="D33" s="544">
        <v>7.4733369826751314E-2</v>
      </c>
      <c r="E33" s="544">
        <v>3.4180252507485737E-3</v>
      </c>
      <c r="F33" s="544">
        <v>0.39276594214192373</v>
      </c>
      <c r="G33" s="544">
        <v>3.0692654654683568E-2</v>
      </c>
      <c r="H33" s="544">
        <v>3.035328323794028E-2</v>
      </c>
      <c r="I33" s="544">
        <v>0.39141799486851164</v>
      </c>
      <c r="J33" s="544">
        <v>0.16561084448124311</v>
      </c>
      <c r="K33" s="544">
        <v>5.7586992055662615E-5</v>
      </c>
      <c r="S33" s="389"/>
    </row>
    <row r="34" spans="2:19">
      <c r="B34" s="384" t="s">
        <v>330</v>
      </c>
      <c r="C34" s="578" t="s">
        <v>331</v>
      </c>
      <c r="D34" s="543">
        <v>0.10933287481096553</v>
      </c>
      <c r="E34" s="543">
        <v>1.1143146267611842E-2</v>
      </c>
      <c r="F34" s="543">
        <v>0.23368949536560246</v>
      </c>
      <c r="G34" s="543">
        <v>4.8758684102983244E-2</v>
      </c>
      <c r="H34" s="543">
        <v>4.8362791172864732E-2</v>
      </c>
      <c r="I34" s="543">
        <v>0.3870300367797303</v>
      </c>
      <c r="J34" s="543">
        <v>0.19608193706579485</v>
      </c>
      <c r="K34" s="543">
        <v>7.1222713062848119E-4</v>
      </c>
      <c r="S34" s="389"/>
    </row>
    <row r="35" spans="2:19">
      <c r="B35" s="384" t="s">
        <v>332</v>
      </c>
      <c r="C35" s="578" t="s">
        <v>333</v>
      </c>
      <c r="D35" s="543">
        <v>0.41326737908874583</v>
      </c>
      <c r="E35" s="543">
        <v>3.9724233666890763E-2</v>
      </c>
      <c r="F35" s="543">
        <v>0.26317401742525171</v>
      </c>
      <c r="G35" s="543">
        <v>6.8457810256797744E-2</v>
      </c>
      <c r="H35" s="543">
        <v>6.0329659653932922E-2</v>
      </c>
      <c r="I35" s="543">
        <v>0.41619801167949394</v>
      </c>
      <c r="J35" s="543">
        <v>0.24512904653447179</v>
      </c>
      <c r="K35" s="543">
        <v>6.9129496512377988E-3</v>
      </c>
      <c r="S35" s="389"/>
    </row>
    <row r="36" spans="2:19">
      <c r="B36" s="384" t="s">
        <v>334</v>
      </c>
      <c r="C36" s="578" t="s">
        <v>335</v>
      </c>
      <c r="D36" s="543">
        <v>0</v>
      </c>
      <c r="E36" s="543">
        <v>0</v>
      </c>
      <c r="F36" s="543">
        <v>1</v>
      </c>
      <c r="G36" s="543">
        <v>8.9710896164480469E-2</v>
      </c>
      <c r="H36" s="543">
        <v>7.7192816757688729E-2</v>
      </c>
      <c r="I36" s="543">
        <v>0.49880458314119624</v>
      </c>
      <c r="J36" s="543">
        <v>0.33380464795853171</v>
      </c>
      <c r="K36" s="543">
        <v>0</v>
      </c>
      <c r="S36" s="389"/>
    </row>
    <row r="37" spans="2:19">
      <c r="B37" s="402" t="s">
        <v>336</v>
      </c>
      <c r="C37" s="580" t="s">
        <v>337</v>
      </c>
      <c r="D37" s="403">
        <v>0</v>
      </c>
      <c r="E37" s="403">
        <v>0</v>
      </c>
      <c r="F37" s="403">
        <v>0.74403691761229229</v>
      </c>
      <c r="G37" s="403">
        <v>1.6815318678733874E-2</v>
      </c>
      <c r="H37" s="403">
        <v>1.6815318678733874E-2</v>
      </c>
      <c r="I37" s="403">
        <v>0.36660020403753635</v>
      </c>
      <c r="J37" s="403">
        <v>6.428823447359136E-2</v>
      </c>
      <c r="K37" s="403">
        <v>2.0649094840754705E-2</v>
      </c>
      <c r="S37" s="389"/>
    </row>
    <row r="38" spans="2:19">
      <c r="B38" s="384" t="s">
        <v>338</v>
      </c>
      <c r="C38" s="579" t="s">
        <v>339</v>
      </c>
      <c r="D38" s="543">
        <v>0</v>
      </c>
      <c r="E38" s="543">
        <v>0</v>
      </c>
      <c r="F38" s="543">
        <v>1</v>
      </c>
      <c r="G38" s="543">
        <v>2.3415926561683707E-2</v>
      </c>
      <c r="H38" s="543">
        <v>2.3415926561683707E-2</v>
      </c>
      <c r="I38" s="543">
        <v>0.51876072841256815</v>
      </c>
      <c r="J38" s="543">
        <v>0.10970967982685274</v>
      </c>
      <c r="K38" s="543">
        <v>9.3645550024031195E-3</v>
      </c>
      <c r="S38" s="389"/>
    </row>
    <row r="39" spans="2:19">
      <c r="B39" s="384" t="s">
        <v>340</v>
      </c>
      <c r="C39" s="578" t="s">
        <v>341</v>
      </c>
      <c r="D39" s="543">
        <v>0</v>
      </c>
      <c r="E39" s="543">
        <v>0</v>
      </c>
      <c r="F39" s="543">
        <v>0.99994187229342868</v>
      </c>
      <c r="G39" s="543">
        <v>9.3677628531727647E-2</v>
      </c>
      <c r="H39" s="543">
        <v>9.3301296896711447E-2</v>
      </c>
      <c r="I39" s="543">
        <v>0.70529373166589471</v>
      </c>
      <c r="J39" s="543">
        <v>0.44799868766404199</v>
      </c>
      <c r="K39" s="543">
        <v>1.6414646427637238E-3</v>
      </c>
      <c r="S39" s="389"/>
    </row>
    <row r="40" spans="2:19">
      <c r="B40" s="384" t="s">
        <v>342</v>
      </c>
      <c r="C40" s="578" t="s">
        <v>343</v>
      </c>
      <c r="D40" s="543">
        <v>0</v>
      </c>
      <c r="E40" s="543">
        <v>0</v>
      </c>
      <c r="F40" s="543">
        <v>0.74493241773734398</v>
      </c>
      <c r="G40" s="543">
        <v>0.11025021183848095</v>
      </c>
      <c r="H40" s="543">
        <v>0.10380293364549205</v>
      </c>
      <c r="I40" s="543">
        <v>0.75562589901480681</v>
      </c>
      <c r="J40" s="543">
        <v>0.35327962910372118</v>
      </c>
      <c r="K40" s="543">
        <v>0.15674018082943156</v>
      </c>
      <c r="S40" s="389"/>
    </row>
    <row r="41" spans="2:19">
      <c r="B41" s="384" t="s">
        <v>344</v>
      </c>
      <c r="C41" s="578" t="s">
        <v>345</v>
      </c>
      <c r="D41" s="543">
        <v>0</v>
      </c>
      <c r="E41" s="543">
        <v>0</v>
      </c>
      <c r="F41" s="543">
        <v>0.95078365927294128</v>
      </c>
      <c r="G41" s="543">
        <v>4.01872099860048E-2</v>
      </c>
      <c r="H41" s="543">
        <v>3.6488280743208736E-2</v>
      </c>
      <c r="I41" s="543">
        <v>0.68624246757226026</v>
      </c>
      <c r="J41" s="543">
        <v>0.2653346840865991</v>
      </c>
      <c r="K41" s="543">
        <v>6.1881224239824242E-2</v>
      </c>
      <c r="S41" s="389"/>
    </row>
    <row r="42" spans="2:19">
      <c r="B42" s="402" t="s">
        <v>346</v>
      </c>
      <c r="C42" s="580" t="s">
        <v>347</v>
      </c>
      <c r="D42" s="543">
        <v>0</v>
      </c>
      <c r="E42" s="543">
        <v>0</v>
      </c>
      <c r="F42" s="543">
        <v>0.99460453860779807</v>
      </c>
      <c r="G42" s="543">
        <v>1.4679706405871882E-2</v>
      </c>
      <c r="H42" s="543">
        <v>1.1281843328650669E-2</v>
      </c>
      <c r="I42" s="543">
        <v>0.88065273177295078</v>
      </c>
      <c r="J42" s="543">
        <v>4.7023197467085144E-2</v>
      </c>
      <c r="K42" s="543">
        <v>0.18287682958345775</v>
      </c>
      <c r="S42" s="389"/>
    </row>
    <row r="43" spans="2:19">
      <c r="B43" s="384" t="s">
        <v>348</v>
      </c>
      <c r="C43" s="579" t="s">
        <v>349</v>
      </c>
      <c r="D43" s="544">
        <v>0</v>
      </c>
      <c r="E43" s="544">
        <v>0</v>
      </c>
      <c r="F43" s="544">
        <v>0.79749577453069964</v>
      </c>
      <c r="G43" s="544">
        <v>7.0438487589618973E-2</v>
      </c>
      <c r="H43" s="544">
        <v>6.6855729970856079E-2</v>
      </c>
      <c r="I43" s="544">
        <v>0.55837709724593521</v>
      </c>
      <c r="J43" s="544">
        <v>0.28007543321670963</v>
      </c>
      <c r="K43" s="544">
        <v>4.0166848502432226E-2</v>
      </c>
      <c r="S43" s="389"/>
    </row>
    <row r="44" spans="2:19">
      <c r="B44" s="384" t="s">
        <v>350</v>
      </c>
      <c r="C44" s="578" t="s">
        <v>351</v>
      </c>
      <c r="D44" s="543">
        <v>4.1768910156901172E-2</v>
      </c>
      <c r="E44" s="543">
        <v>4.1083551813920855E-3</v>
      </c>
      <c r="F44" s="543">
        <v>0.79425136138819963</v>
      </c>
      <c r="G44" s="543">
        <v>3.455738411527709E-2</v>
      </c>
      <c r="H44" s="543">
        <v>3.4163768176675186E-2</v>
      </c>
      <c r="I44" s="543">
        <v>0.58267281685334738</v>
      </c>
      <c r="J44" s="543">
        <v>0.14378655539657928</v>
      </c>
      <c r="K44" s="543">
        <v>4.4110066786788631E-2</v>
      </c>
      <c r="S44" s="389"/>
    </row>
    <row r="45" spans="2:19">
      <c r="B45" s="384" t="s">
        <v>352</v>
      </c>
      <c r="C45" s="578" t="s">
        <v>353</v>
      </c>
      <c r="D45" s="543">
        <v>0</v>
      </c>
      <c r="E45" s="543">
        <v>0</v>
      </c>
      <c r="F45" s="543">
        <v>1</v>
      </c>
      <c r="G45" s="543">
        <v>5.2199508002564787E-2</v>
      </c>
      <c r="H45" s="543">
        <v>5.2199508002564787E-2</v>
      </c>
      <c r="I45" s="543">
        <v>0.71539199213885907</v>
      </c>
      <c r="J45" s="543">
        <v>0.3730582384778956</v>
      </c>
      <c r="K45" s="543">
        <v>4.0980912030456141E-3</v>
      </c>
      <c r="S45" s="389"/>
    </row>
    <row r="46" spans="2:19">
      <c r="B46" s="384" t="s">
        <v>354</v>
      </c>
      <c r="C46" s="578" t="s">
        <v>355</v>
      </c>
      <c r="D46" s="543">
        <v>0</v>
      </c>
      <c r="E46" s="543">
        <v>1.3798717042961616E-5</v>
      </c>
      <c r="F46" s="543">
        <v>0.98824788405435826</v>
      </c>
      <c r="G46" s="543">
        <v>8.731166826256033E-2</v>
      </c>
      <c r="H46" s="543">
        <v>8.7107459011588145E-2</v>
      </c>
      <c r="I46" s="543">
        <v>0.7673577863326364</v>
      </c>
      <c r="J46" s="543">
        <v>0.52309909522599807</v>
      </c>
      <c r="K46" s="543">
        <v>2.949473926351729E-2</v>
      </c>
      <c r="S46" s="389"/>
    </row>
    <row r="47" spans="2:19">
      <c r="B47" s="402" t="s">
        <v>356</v>
      </c>
      <c r="C47" s="580" t="s">
        <v>357</v>
      </c>
      <c r="D47" s="403">
        <v>0</v>
      </c>
      <c r="E47" s="403">
        <v>0</v>
      </c>
      <c r="F47" s="403">
        <v>0.99554873707621649</v>
      </c>
      <c r="G47" s="403">
        <v>0.10783239112854683</v>
      </c>
      <c r="H47" s="403">
        <v>0.10514728082156811</v>
      </c>
      <c r="I47" s="403">
        <v>0.6566979320238483</v>
      </c>
      <c r="J47" s="403">
        <v>0.47963759835161962</v>
      </c>
      <c r="K47" s="403">
        <v>5.5033864132671639E-2</v>
      </c>
      <c r="S47" s="389"/>
    </row>
    <row r="48" spans="2:19">
      <c r="B48" s="384" t="s">
        <v>358</v>
      </c>
      <c r="C48" s="578" t="s">
        <v>359</v>
      </c>
      <c r="D48" s="543">
        <v>0</v>
      </c>
      <c r="E48" s="543">
        <v>0</v>
      </c>
      <c r="F48" s="543">
        <v>0.97167077163516224</v>
      </c>
      <c r="G48" s="543">
        <v>0.18213472079905291</v>
      </c>
      <c r="H48" s="543">
        <v>0.1743948905182105</v>
      </c>
      <c r="I48" s="543">
        <v>0.61986291148937012</v>
      </c>
      <c r="J48" s="543">
        <v>0.52670639381609452</v>
      </c>
      <c r="K48" s="543">
        <v>1.2823540432580305E-2</v>
      </c>
      <c r="S48" s="389"/>
    </row>
    <row r="49" spans="2:19">
      <c r="B49" s="384" t="s">
        <v>360</v>
      </c>
      <c r="C49" s="578" t="s">
        <v>361</v>
      </c>
      <c r="D49" s="543">
        <v>0</v>
      </c>
      <c r="E49" s="543">
        <v>0</v>
      </c>
      <c r="F49" s="543">
        <v>0.9264991168292932</v>
      </c>
      <c r="G49" s="543">
        <v>8.1462657267779071E-2</v>
      </c>
      <c r="H49" s="543">
        <v>7.7349513696796643E-2</v>
      </c>
      <c r="I49" s="543">
        <v>0.66806674399928612</v>
      </c>
      <c r="J49" s="543">
        <v>0.31467261532970464</v>
      </c>
      <c r="K49" s="543">
        <v>1.7063480793169022E-2</v>
      </c>
      <c r="S49" s="389"/>
    </row>
    <row r="50" spans="2:19">
      <c r="B50" s="384" t="s">
        <v>362</v>
      </c>
      <c r="C50" s="578" t="s">
        <v>363</v>
      </c>
      <c r="D50" s="543">
        <v>1.7652529534375841E-5</v>
      </c>
      <c r="E50" s="543">
        <v>6.2586241076423432E-6</v>
      </c>
      <c r="F50" s="543">
        <v>0.88548393844740547</v>
      </c>
      <c r="G50" s="543">
        <v>0.15934330559636981</v>
      </c>
      <c r="H50" s="543">
        <v>0.13837596723488874</v>
      </c>
      <c r="I50" s="543">
        <v>0.59053487877698996</v>
      </c>
      <c r="J50" s="543">
        <v>0.25128541354288758</v>
      </c>
      <c r="K50" s="543">
        <v>0.13231450908187661</v>
      </c>
      <c r="S50" s="389"/>
    </row>
    <row r="51" spans="2:19">
      <c r="B51" s="384" t="s">
        <v>364</v>
      </c>
      <c r="C51" s="578" t="s">
        <v>365</v>
      </c>
      <c r="D51" s="543">
        <v>0</v>
      </c>
      <c r="E51" s="543">
        <v>0</v>
      </c>
      <c r="F51" s="543">
        <v>1</v>
      </c>
      <c r="G51" s="543">
        <v>0</v>
      </c>
      <c r="H51" s="543">
        <v>0</v>
      </c>
      <c r="I51" s="543">
        <v>0</v>
      </c>
      <c r="J51" s="543">
        <v>0</v>
      </c>
      <c r="K51" s="543">
        <v>0</v>
      </c>
      <c r="S51" s="389"/>
    </row>
    <row r="52" spans="2:19">
      <c r="B52" s="406" t="s">
        <v>366</v>
      </c>
      <c r="C52" s="581" t="s">
        <v>367</v>
      </c>
      <c r="D52" s="407">
        <v>2.3505125679551809E-2</v>
      </c>
      <c r="E52" s="407">
        <v>3.0097892967934352E-2</v>
      </c>
      <c r="F52" s="407">
        <v>0.92457151165960849</v>
      </c>
      <c r="G52" s="407">
        <v>2.265249986516369E-3</v>
      </c>
      <c r="H52" s="407">
        <v>2.265249986516369E-3</v>
      </c>
      <c r="I52" s="407">
        <v>0.5859356740916527</v>
      </c>
      <c r="J52" s="407">
        <v>1.267461301979397E-2</v>
      </c>
      <c r="K52" s="407">
        <v>2.2799427644925826E-4</v>
      </c>
      <c r="S52" s="389"/>
    </row>
    <row r="53" spans="2:19">
      <c r="B53" s="408"/>
      <c r="C53" s="409" t="s">
        <v>163</v>
      </c>
      <c r="D53" s="410" t="s">
        <v>151</v>
      </c>
      <c r="E53" s="410" t="s">
        <v>151</v>
      </c>
      <c r="F53" s="410" t="s">
        <v>151</v>
      </c>
      <c r="G53" s="410" t="s">
        <v>151</v>
      </c>
      <c r="H53" s="410" t="s">
        <v>151</v>
      </c>
      <c r="I53" s="410" t="s">
        <v>151</v>
      </c>
      <c r="J53" s="410" t="s">
        <v>151</v>
      </c>
      <c r="K53" s="407">
        <v>1</v>
      </c>
    </row>
  </sheetData>
  <phoneticPr fontId="3"/>
  <pageMargins left="0.7" right="0.7" top="0.75" bottom="0.75" header="0.3" footer="0.3"/>
  <pageSetup paperSize="9"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W58"/>
  <sheetViews>
    <sheetView showGridLines="0" workbookViewId="0"/>
  </sheetViews>
  <sheetFormatPr defaultRowHeight="13.5"/>
  <cols>
    <col min="1" max="1" width="1.625" style="412" customWidth="1"/>
    <col min="2" max="2" width="3" style="412" customWidth="1"/>
    <col min="3" max="3" width="26.625" style="412" customWidth="1"/>
    <col min="4" max="4" width="10.5" style="412" bestFit="1" customWidth="1"/>
    <col min="5" max="5" width="9.5" style="412" bestFit="1" customWidth="1"/>
    <col min="6" max="10" width="10.5" style="412" bestFit="1" customWidth="1"/>
    <col min="11" max="11" width="9.5" style="412" bestFit="1" customWidth="1"/>
    <col min="12" max="12" width="10.5" style="412" bestFit="1" customWidth="1"/>
    <col min="13" max="13" width="9.5" style="412" bestFit="1" customWidth="1"/>
    <col min="14" max="16" width="10.5" style="412" bestFit="1" customWidth="1"/>
    <col min="17" max="17" width="9.5" style="412" bestFit="1" customWidth="1"/>
    <col min="18" max="40" width="10.5" style="412" bestFit="1" customWidth="1"/>
    <col min="41" max="41" width="9.5" style="412" bestFit="1" customWidth="1"/>
    <col min="42" max="46" width="10.5" style="412" bestFit="1" customWidth="1"/>
    <col min="47" max="47" width="9.5" style="412" bestFit="1" customWidth="1"/>
    <col min="48" max="49" width="10.5" style="412" bestFit="1" customWidth="1"/>
    <col min="50" max="256" width="9" style="412"/>
    <col min="257" max="257" width="1.625" style="412" customWidth="1"/>
    <col min="258" max="258" width="3" style="412" customWidth="1"/>
    <col min="259" max="259" width="26.625" style="412" customWidth="1"/>
    <col min="260" max="260" width="10.5" style="412" bestFit="1" customWidth="1"/>
    <col min="261" max="261" width="9.5" style="412" bestFit="1" customWidth="1"/>
    <col min="262" max="266" width="10.5" style="412" bestFit="1" customWidth="1"/>
    <col min="267" max="267" width="9.5" style="412" bestFit="1" customWidth="1"/>
    <col min="268" max="268" width="10.5" style="412" bestFit="1" customWidth="1"/>
    <col min="269" max="269" width="9.5" style="412" bestFit="1" customWidth="1"/>
    <col min="270" max="272" width="10.5" style="412" bestFit="1" customWidth="1"/>
    <col min="273" max="273" width="9.5" style="412" bestFit="1" customWidth="1"/>
    <col min="274" max="296" width="10.5" style="412" bestFit="1" customWidth="1"/>
    <col min="297" max="297" width="9.5" style="412" bestFit="1" customWidth="1"/>
    <col min="298" max="302" width="10.5" style="412" bestFit="1" customWidth="1"/>
    <col min="303" max="303" width="9.5" style="412" bestFit="1" customWidth="1"/>
    <col min="304" max="305" width="10.5" style="412" bestFit="1" customWidth="1"/>
    <col min="306" max="512" width="9" style="412"/>
    <col min="513" max="513" width="1.625" style="412" customWidth="1"/>
    <col min="514" max="514" width="3" style="412" customWidth="1"/>
    <col min="515" max="515" width="26.625" style="412" customWidth="1"/>
    <col min="516" max="516" width="10.5" style="412" bestFit="1" customWidth="1"/>
    <col min="517" max="517" width="9.5" style="412" bestFit="1" customWidth="1"/>
    <col min="518" max="522" width="10.5" style="412" bestFit="1" customWidth="1"/>
    <col min="523" max="523" width="9.5" style="412" bestFit="1" customWidth="1"/>
    <col min="524" max="524" width="10.5" style="412" bestFit="1" customWidth="1"/>
    <col min="525" max="525" width="9.5" style="412" bestFit="1" customWidth="1"/>
    <col min="526" max="528" width="10.5" style="412" bestFit="1" customWidth="1"/>
    <col min="529" max="529" width="9.5" style="412" bestFit="1" customWidth="1"/>
    <col min="530" max="552" width="10.5" style="412" bestFit="1" customWidth="1"/>
    <col min="553" max="553" width="9.5" style="412" bestFit="1" customWidth="1"/>
    <col min="554" max="558" width="10.5" style="412" bestFit="1" customWidth="1"/>
    <col min="559" max="559" width="9.5" style="412" bestFit="1" customWidth="1"/>
    <col min="560" max="561" width="10.5" style="412" bestFit="1" customWidth="1"/>
    <col min="562" max="768" width="9" style="412"/>
    <col min="769" max="769" width="1.625" style="412" customWidth="1"/>
    <col min="770" max="770" width="3" style="412" customWidth="1"/>
    <col min="771" max="771" width="26.625" style="412" customWidth="1"/>
    <col min="772" max="772" width="10.5" style="412" bestFit="1" customWidth="1"/>
    <col min="773" max="773" width="9.5" style="412" bestFit="1" customWidth="1"/>
    <col min="774" max="778" width="10.5" style="412" bestFit="1" customWidth="1"/>
    <col min="779" max="779" width="9.5" style="412" bestFit="1" customWidth="1"/>
    <col min="780" max="780" width="10.5" style="412" bestFit="1" customWidth="1"/>
    <col min="781" max="781" width="9.5" style="412" bestFit="1" customWidth="1"/>
    <col min="782" max="784" width="10.5" style="412" bestFit="1" customWidth="1"/>
    <col min="785" max="785" width="9.5" style="412" bestFit="1" customWidth="1"/>
    <col min="786" max="808" width="10.5" style="412" bestFit="1" customWidth="1"/>
    <col min="809" max="809" width="9.5" style="412" bestFit="1" customWidth="1"/>
    <col min="810" max="814" width="10.5" style="412" bestFit="1" customWidth="1"/>
    <col min="815" max="815" width="9.5" style="412" bestFit="1" customWidth="1"/>
    <col min="816" max="817" width="10.5" style="412" bestFit="1" customWidth="1"/>
    <col min="818" max="1024" width="9" style="412"/>
    <col min="1025" max="1025" width="1.625" style="412" customWidth="1"/>
    <col min="1026" max="1026" width="3" style="412" customWidth="1"/>
    <col min="1027" max="1027" width="26.625" style="412" customWidth="1"/>
    <col min="1028" max="1028" width="10.5" style="412" bestFit="1" customWidth="1"/>
    <col min="1029" max="1029" width="9.5" style="412" bestFit="1" customWidth="1"/>
    <col min="1030" max="1034" width="10.5" style="412" bestFit="1" customWidth="1"/>
    <col min="1035" max="1035" width="9.5" style="412" bestFit="1" customWidth="1"/>
    <col min="1036" max="1036" width="10.5" style="412" bestFit="1" customWidth="1"/>
    <col min="1037" max="1037" width="9.5" style="412" bestFit="1" customWidth="1"/>
    <col min="1038" max="1040" width="10.5" style="412" bestFit="1" customWidth="1"/>
    <col min="1041" max="1041" width="9.5" style="412" bestFit="1" customWidth="1"/>
    <col min="1042" max="1064" width="10.5" style="412" bestFit="1" customWidth="1"/>
    <col min="1065" max="1065" width="9.5" style="412" bestFit="1" customWidth="1"/>
    <col min="1066" max="1070" width="10.5" style="412" bestFit="1" customWidth="1"/>
    <col min="1071" max="1071" width="9.5" style="412" bestFit="1" customWidth="1"/>
    <col min="1072" max="1073" width="10.5" style="412" bestFit="1" customWidth="1"/>
    <col min="1074" max="1280" width="9" style="412"/>
    <col min="1281" max="1281" width="1.625" style="412" customWidth="1"/>
    <col min="1282" max="1282" width="3" style="412" customWidth="1"/>
    <col min="1283" max="1283" width="26.625" style="412" customWidth="1"/>
    <col min="1284" max="1284" width="10.5" style="412" bestFit="1" customWidth="1"/>
    <col min="1285" max="1285" width="9.5" style="412" bestFit="1" customWidth="1"/>
    <col min="1286" max="1290" width="10.5" style="412" bestFit="1" customWidth="1"/>
    <col min="1291" max="1291" width="9.5" style="412" bestFit="1" customWidth="1"/>
    <col min="1292" max="1292" width="10.5" style="412" bestFit="1" customWidth="1"/>
    <col min="1293" max="1293" width="9.5" style="412" bestFit="1" customWidth="1"/>
    <col min="1294" max="1296" width="10.5" style="412" bestFit="1" customWidth="1"/>
    <col min="1297" max="1297" width="9.5" style="412" bestFit="1" customWidth="1"/>
    <col min="1298" max="1320" width="10.5" style="412" bestFit="1" customWidth="1"/>
    <col min="1321" max="1321" width="9.5" style="412" bestFit="1" customWidth="1"/>
    <col min="1322" max="1326" width="10.5" style="412" bestFit="1" customWidth="1"/>
    <col min="1327" max="1327" width="9.5" style="412" bestFit="1" customWidth="1"/>
    <col min="1328" max="1329" width="10.5" style="412" bestFit="1" customWidth="1"/>
    <col min="1330" max="1536" width="9" style="412"/>
    <col min="1537" max="1537" width="1.625" style="412" customWidth="1"/>
    <col min="1538" max="1538" width="3" style="412" customWidth="1"/>
    <col min="1539" max="1539" width="26.625" style="412" customWidth="1"/>
    <col min="1540" max="1540" width="10.5" style="412" bestFit="1" customWidth="1"/>
    <col min="1541" max="1541" width="9.5" style="412" bestFit="1" customWidth="1"/>
    <col min="1542" max="1546" width="10.5" style="412" bestFit="1" customWidth="1"/>
    <col min="1547" max="1547" width="9.5" style="412" bestFit="1" customWidth="1"/>
    <col min="1548" max="1548" width="10.5" style="412" bestFit="1" customWidth="1"/>
    <col min="1549" max="1549" width="9.5" style="412" bestFit="1" customWidth="1"/>
    <col min="1550" max="1552" width="10.5" style="412" bestFit="1" customWidth="1"/>
    <col min="1553" max="1553" width="9.5" style="412" bestFit="1" customWidth="1"/>
    <col min="1554" max="1576" width="10.5" style="412" bestFit="1" customWidth="1"/>
    <col min="1577" max="1577" width="9.5" style="412" bestFit="1" customWidth="1"/>
    <col min="1578" max="1582" width="10.5" style="412" bestFit="1" customWidth="1"/>
    <col min="1583" max="1583" width="9.5" style="412" bestFit="1" customWidth="1"/>
    <col min="1584" max="1585" width="10.5" style="412" bestFit="1" customWidth="1"/>
    <col min="1586" max="1792" width="9" style="412"/>
    <col min="1793" max="1793" width="1.625" style="412" customWidth="1"/>
    <col min="1794" max="1794" width="3" style="412" customWidth="1"/>
    <col min="1795" max="1795" width="26.625" style="412" customWidth="1"/>
    <col min="1796" max="1796" width="10.5" style="412" bestFit="1" customWidth="1"/>
    <col min="1797" max="1797" width="9.5" style="412" bestFit="1" customWidth="1"/>
    <col min="1798" max="1802" width="10.5" style="412" bestFit="1" customWidth="1"/>
    <col min="1803" max="1803" width="9.5" style="412" bestFit="1" customWidth="1"/>
    <col min="1804" max="1804" width="10.5" style="412" bestFit="1" customWidth="1"/>
    <col min="1805" max="1805" width="9.5" style="412" bestFit="1" customWidth="1"/>
    <col min="1806" max="1808" width="10.5" style="412" bestFit="1" customWidth="1"/>
    <col min="1809" max="1809" width="9.5" style="412" bestFit="1" customWidth="1"/>
    <col min="1810" max="1832" width="10.5" style="412" bestFit="1" customWidth="1"/>
    <col min="1833" max="1833" width="9.5" style="412" bestFit="1" customWidth="1"/>
    <col min="1834" max="1838" width="10.5" style="412" bestFit="1" customWidth="1"/>
    <col min="1839" max="1839" width="9.5" style="412" bestFit="1" customWidth="1"/>
    <col min="1840" max="1841" width="10.5" style="412" bestFit="1" customWidth="1"/>
    <col min="1842" max="2048" width="9" style="412"/>
    <col min="2049" max="2049" width="1.625" style="412" customWidth="1"/>
    <col min="2050" max="2050" width="3" style="412" customWidth="1"/>
    <col min="2051" max="2051" width="26.625" style="412" customWidth="1"/>
    <col min="2052" max="2052" width="10.5" style="412" bestFit="1" customWidth="1"/>
    <col min="2053" max="2053" width="9.5" style="412" bestFit="1" customWidth="1"/>
    <col min="2054" max="2058" width="10.5" style="412" bestFit="1" customWidth="1"/>
    <col min="2059" max="2059" width="9.5" style="412" bestFit="1" customWidth="1"/>
    <col min="2060" max="2060" width="10.5" style="412" bestFit="1" customWidth="1"/>
    <col min="2061" max="2061" width="9.5" style="412" bestFit="1" customWidth="1"/>
    <col min="2062" max="2064" width="10.5" style="412" bestFit="1" customWidth="1"/>
    <col min="2065" max="2065" width="9.5" style="412" bestFit="1" customWidth="1"/>
    <col min="2066" max="2088" width="10.5" style="412" bestFit="1" customWidth="1"/>
    <col min="2089" max="2089" width="9.5" style="412" bestFit="1" customWidth="1"/>
    <col min="2090" max="2094" width="10.5" style="412" bestFit="1" customWidth="1"/>
    <col min="2095" max="2095" width="9.5" style="412" bestFit="1" customWidth="1"/>
    <col min="2096" max="2097" width="10.5" style="412" bestFit="1" customWidth="1"/>
    <col min="2098" max="2304" width="9" style="412"/>
    <col min="2305" max="2305" width="1.625" style="412" customWidth="1"/>
    <col min="2306" max="2306" width="3" style="412" customWidth="1"/>
    <col min="2307" max="2307" width="26.625" style="412" customWidth="1"/>
    <col min="2308" max="2308" width="10.5" style="412" bestFit="1" customWidth="1"/>
    <col min="2309" max="2309" width="9.5" style="412" bestFit="1" customWidth="1"/>
    <col min="2310" max="2314" width="10.5" style="412" bestFit="1" customWidth="1"/>
    <col min="2315" max="2315" width="9.5" style="412" bestFit="1" customWidth="1"/>
    <col min="2316" max="2316" width="10.5" style="412" bestFit="1" customWidth="1"/>
    <col min="2317" max="2317" width="9.5" style="412" bestFit="1" customWidth="1"/>
    <col min="2318" max="2320" width="10.5" style="412" bestFit="1" customWidth="1"/>
    <col min="2321" max="2321" width="9.5" style="412" bestFit="1" customWidth="1"/>
    <col min="2322" max="2344" width="10.5" style="412" bestFit="1" customWidth="1"/>
    <col min="2345" max="2345" width="9.5" style="412" bestFit="1" customWidth="1"/>
    <col min="2346" max="2350" width="10.5" style="412" bestFit="1" customWidth="1"/>
    <col min="2351" max="2351" width="9.5" style="412" bestFit="1" customWidth="1"/>
    <col min="2352" max="2353" width="10.5" style="412" bestFit="1" customWidth="1"/>
    <col min="2354" max="2560" width="9" style="412"/>
    <col min="2561" max="2561" width="1.625" style="412" customWidth="1"/>
    <col min="2562" max="2562" width="3" style="412" customWidth="1"/>
    <col min="2563" max="2563" width="26.625" style="412" customWidth="1"/>
    <col min="2564" max="2564" width="10.5" style="412" bestFit="1" customWidth="1"/>
    <col min="2565" max="2565" width="9.5" style="412" bestFit="1" customWidth="1"/>
    <col min="2566" max="2570" width="10.5" style="412" bestFit="1" customWidth="1"/>
    <col min="2571" max="2571" width="9.5" style="412" bestFit="1" customWidth="1"/>
    <col min="2572" max="2572" width="10.5" style="412" bestFit="1" customWidth="1"/>
    <col min="2573" max="2573" width="9.5" style="412" bestFit="1" customWidth="1"/>
    <col min="2574" max="2576" width="10.5" style="412" bestFit="1" customWidth="1"/>
    <col min="2577" max="2577" width="9.5" style="412" bestFit="1" customWidth="1"/>
    <col min="2578" max="2600" width="10.5" style="412" bestFit="1" customWidth="1"/>
    <col min="2601" max="2601" width="9.5" style="412" bestFit="1" customWidth="1"/>
    <col min="2602" max="2606" width="10.5" style="412" bestFit="1" customWidth="1"/>
    <col min="2607" max="2607" width="9.5" style="412" bestFit="1" customWidth="1"/>
    <col min="2608" max="2609" width="10.5" style="412" bestFit="1" customWidth="1"/>
    <col min="2610" max="2816" width="9" style="412"/>
    <col min="2817" max="2817" width="1.625" style="412" customWidth="1"/>
    <col min="2818" max="2818" width="3" style="412" customWidth="1"/>
    <col min="2819" max="2819" width="26.625" style="412" customWidth="1"/>
    <col min="2820" max="2820" width="10.5" style="412" bestFit="1" customWidth="1"/>
    <col min="2821" max="2821" width="9.5" style="412" bestFit="1" customWidth="1"/>
    <col min="2822" max="2826" width="10.5" style="412" bestFit="1" customWidth="1"/>
    <col min="2827" max="2827" width="9.5" style="412" bestFit="1" customWidth="1"/>
    <col min="2828" max="2828" width="10.5" style="412" bestFit="1" customWidth="1"/>
    <col min="2829" max="2829" width="9.5" style="412" bestFit="1" customWidth="1"/>
    <col min="2830" max="2832" width="10.5" style="412" bestFit="1" customWidth="1"/>
    <col min="2833" max="2833" width="9.5" style="412" bestFit="1" customWidth="1"/>
    <col min="2834" max="2856" width="10.5" style="412" bestFit="1" customWidth="1"/>
    <col min="2857" max="2857" width="9.5" style="412" bestFit="1" customWidth="1"/>
    <col min="2858" max="2862" width="10.5" style="412" bestFit="1" customWidth="1"/>
    <col min="2863" max="2863" width="9.5" style="412" bestFit="1" customWidth="1"/>
    <col min="2864" max="2865" width="10.5" style="412" bestFit="1" customWidth="1"/>
    <col min="2866" max="3072" width="9" style="412"/>
    <col min="3073" max="3073" width="1.625" style="412" customWidth="1"/>
    <col min="3074" max="3074" width="3" style="412" customWidth="1"/>
    <col min="3075" max="3075" width="26.625" style="412" customWidth="1"/>
    <col min="3076" max="3076" width="10.5" style="412" bestFit="1" customWidth="1"/>
    <col min="3077" max="3077" width="9.5" style="412" bestFit="1" customWidth="1"/>
    <col min="3078" max="3082" width="10.5" style="412" bestFit="1" customWidth="1"/>
    <col min="3083" max="3083" width="9.5" style="412" bestFit="1" customWidth="1"/>
    <col min="3084" max="3084" width="10.5" style="412" bestFit="1" customWidth="1"/>
    <col min="3085" max="3085" width="9.5" style="412" bestFit="1" customWidth="1"/>
    <col min="3086" max="3088" width="10.5" style="412" bestFit="1" customWidth="1"/>
    <col min="3089" max="3089" width="9.5" style="412" bestFit="1" customWidth="1"/>
    <col min="3090" max="3112" width="10.5" style="412" bestFit="1" customWidth="1"/>
    <col min="3113" max="3113" width="9.5" style="412" bestFit="1" customWidth="1"/>
    <col min="3114" max="3118" width="10.5" style="412" bestFit="1" customWidth="1"/>
    <col min="3119" max="3119" width="9.5" style="412" bestFit="1" customWidth="1"/>
    <col min="3120" max="3121" width="10.5" style="412" bestFit="1" customWidth="1"/>
    <col min="3122" max="3328" width="9" style="412"/>
    <col min="3329" max="3329" width="1.625" style="412" customWidth="1"/>
    <col min="3330" max="3330" width="3" style="412" customWidth="1"/>
    <col min="3331" max="3331" width="26.625" style="412" customWidth="1"/>
    <col min="3332" max="3332" width="10.5" style="412" bestFit="1" customWidth="1"/>
    <col min="3333" max="3333" width="9.5" style="412" bestFit="1" customWidth="1"/>
    <col min="3334" max="3338" width="10.5" style="412" bestFit="1" customWidth="1"/>
    <col min="3339" max="3339" width="9.5" style="412" bestFit="1" customWidth="1"/>
    <col min="3340" max="3340" width="10.5" style="412" bestFit="1" customWidth="1"/>
    <col min="3341" max="3341" width="9.5" style="412" bestFit="1" customWidth="1"/>
    <col min="3342" max="3344" width="10.5" style="412" bestFit="1" customWidth="1"/>
    <col min="3345" max="3345" width="9.5" style="412" bestFit="1" customWidth="1"/>
    <col min="3346" max="3368" width="10.5" style="412" bestFit="1" customWidth="1"/>
    <col min="3369" max="3369" width="9.5" style="412" bestFit="1" customWidth="1"/>
    <col min="3370" max="3374" width="10.5" style="412" bestFit="1" customWidth="1"/>
    <col min="3375" max="3375" width="9.5" style="412" bestFit="1" customWidth="1"/>
    <col min="3376" max="3377" width="10.5" style="412" bestFit="1" customWidth="1"/>
    <col min="3378" max="3584" width="9" style="412"/>
    <col min="3585" max="3585" width="1.625" style="412" customWidth="1"/>
    <col min="3586" max="3586" width="3" style="412" customWidth="1"/>
    <col min="3587" max="3587" width="26.625" style="412" customWidth="1"/>
    <col min="3588" max="3588" width="10.5" style="412" bestFit="1" customWidth="1"/>
    <col min="3589" max="3589" width="9.5" style="412" bestFit="1" customWidth="1"/>
    <col min="3590" max="3594" width="10.5" style="412" bestFit="1" customWidth="1"/>
    <col min="3595" max="3595" width="9.5" style="412" bestFit="1" customWidth="1"/>
    <col min="3596" max="3596" width="10.5" style="412" bestFit="1" customWidth="1"/>
    <col min="3597" max="3597" width="9.5" style="412" bestFit="1" customWidth="1"/>
    <col min="3598" max="3600" width="10.5" style="412" bestFit="1" customWidth="1"/>
    <col min="3601" max="3601" width="9.5" style="412" bestFit="1" customWidth="1"/>
    <col min="3602" max="3624" width="10.5" style="412" bestFit="1" customWidth="1"/>
    <col min="3625" max="3625" width="9.5" style="412" bestFit="1" customWidth="1"/>
    <col min="3626" max="3630" width="10.5" style="412" bestFit="1" customWidth="1"/>
    <col min="3631" max="3631" width="9.5" style="412" bestFit="1" customWidth="1"/>
    <col min="3632" max="3633" width="10.5" style="412" bestFit="1" customWidth="1"/>
    <col min="3634" max="3840" width="9" style="412"/>
    <col min="3841" max="3841" width="1.625" style="412" customWidth="1"/>
    <col min="3842" max="3842" width="3" style="412" customWidth="1"/>
    <col min="3843" max="3843" width="26.625" style="412" customWidth="1"/>
    <col min="3844" max="3844" width="10.5" style="412" bestFit="1" customWidth="1"/>
    <col min="3845" max="3845" width="9.5" style="412" bestFit="1" customWidth="1"/>
    <col min="3846" max="3850" width="10.5" style="412" bestFit="1" customWidth="1"/>
    <col min="3851" max="3851" width="9.5" style="412" bestFit="1" customWidth="1"/>
    <col min="3852" max="3852" width="10.5" style="412" bestFit="1" customWidth="1"/>
    <col min="3853" max="3853" width="9.5" style="412" bestFit="1" customWidth="1"/>
    <col min="3854" max="3856" width="10.5" style="412" bestFit="1" customWidth="1"/>
    <col min="3857" max="3857" width="9.5" style="412" bestFit="1" customWidth="1"/>
    <col min="3858" max="3880" width="10.5" style="412" bestFit="1" customWidth="1"/>
    <col min="3881" max="3881" width="9.5" style="412" bestFit="1" customWidth="1"/>
    <col min="3882" max="3886" width="10.5" style="412" bestFit="1" customWidth="1"/>
    <col min="3887" max="3887" width="9.5" style="412" bestFit="1" customWidth="1"/>
    <col min="3888" max="3889" width="10.5" style="412" bestFit="1" customWidth="1"/>
    <col min="3890" max="4096" width="9" style="412"/>
    <col min="4097" max="4097" width="1.625" style="412" customWidth="1"/>
    <col min="4098" max="4098" width="3" style="412" customWidth="1"/>
    <col min="4099" max="4099" width="26.625" style="412" customWidth="1"/>
    <col min="4100" max="4100" width="10.5" style="412" bestFit="1" customWidth="1"/>
    <col min="4101" max="4101" width="9.5" style="412" bestFit="1" customWidth="1"/>
    <col min="4102" max="4106" width="10.5" style="412" bestFit="1" customWidth="1"/>
    <col min="4107" max="4107" width="9.5" style="412" bestFit="1" customWidth="1"/>
    <col min="4108" max="4108" width="10.5" style="412" bestFit="1" customWidth="1"/>
    <col min="4109" max="4109" width="9.5" style="412" bestFit="1" customWidth="1"/>
    <col min="4110" max="4112" width="10.5" style="412" bestFit="1" customWidth="1"/>
    <col min="4113" max="4113" width="9.5" style="412" bestFit="1" customWidth="1"/>
    <col min="4114" max="4136" width="10.5" style="412" bestFit="1" customWidth="1"/>
    <col min="4137" max="4137" width="9.5" style="412" bestFit="1" customWidth="1"/>
    <col min="4138" max="4142" width="10.5" style="412" bestFit="1" customWidth="1"/>
    <col min="4143" max="4143" width="9.5" style="412" bestFit="1" customWidth="1"/>
    <col min="4144" max="4145" width="10.5" style="412" bestFit="1" customWidth="1"/>
    <col min="4146" max="4352" width="9" style="412"/>
    <col min="4353" max="4353" width="1.625" style="412" customWidth="1"/>
    <col min="4354" max="4354" width="3" style="412" customWidth="1"/>
    <col min="4355" max="4355" width="26.625" style="412" customWidth="1"/>
    <col min="4356" max="4356" width="10.5" style="412" bestFit="1" customWidth="1"/>
    <col min="4357" max="4357" width="9.5" style="412" bestFit="1" customWidth="1"/>
    <col min="4358" max="4362" width="10.5" style="412" bestFit="1" customWidth="1"/>
    <col min="4363" max="4363" width="9.5" style="412" bestFit="1" customWidth="1"/>
    <col min="4364" max="4364" width="10.5" style="412" bestFit="1" customWidth="1"/>
    <col min="4365" max="4365" width="9.5" style="412" bestFit="1" customWidth="1"/>
    <col min="4366" max="4368" width="10.5" style="412" bestFit="1" customWidth="1"/>
    <col min="4369" max="4369" width="9.5" style="412" bestFit="1" customWidth="1"/>
    <col min="4370" max="4392" width="10.5" style="412" bestFit="1" customWidth="1"/>
    <col min="4393" max="4393" width="9.5" style="412" bestFit="1" customWidth="1"/>
    <col min="4394" max="4398" width="10.5" style="412" bestFit="1" customWidth="1"/>
    <col min="4399" max="4399" width="9.5" style="412" bestFit="1" customWidth="1"/>
    <col min="4400" max="4401" width="10.5" style="412" bestFit="1" customWidth="1"/>
    <col min="4402" max="4608" width="9" style="412"/>
    <col min="4609" max="4609" width="1.625" style="412" customWidth="1"/>
    <col min="4610" max="4610" width="3" style="412" customWidth="1"/>
    <col min="4611" max="4611" width="26.625" style="412" customWidth="1"/>
    <col min="4612" max="4612" width="10.5" style="412" bestFit="1" customWidth="1"/>
    <col min="4613" max="4613" width="9.5" style="412" bestFit="1" customWidth="1"/>
    <col min="4614" max="4618" width="10.5" style="412" bestFit="1" customWidth="1"/>
    <col min="4619" max="4619" width="9.5" style="412" bestFit="1" customWidth="1"/>
    <col min="4620" max="4620" width="10.5" style="412" bestFit="1" customWidth="1"/>
    <col min="4621" max="4621" width="9.5" style="412" bestFit="1" customWidth="1"/>
    <col min="4622" max="4624" width="10.5" style="412" bestFit="1" customWidth="1"/>
    <col min="4625" max="4625" width="9.5" style="412" bestFit="1" customWidth="1"/>
    <col min="4626" max="4648" width="10.5" style="412" bestFit="1" customWidth="1"/>
    <col min="4649" max="4649" width="9.5" style="412" bestFit="1" customWidth="1"/>
    <col min="4650" max="4654" width="10.5" style="412" bestFit="1" customWidth="1"/>
    <col min="4655" max="4655" width="9.5" style="412" bestFit="1" customWidth="1"/>
    <col min="4656" max="4657" width="10.5" style="412" bestFit="1" customWidth="1"/>
    <col min="4658" max="4864" width="9" style="412"/>
    <col min="4865" max="4865" width="1.625" style="412" customWidth="1"/>
    <col min="4866" max="4866" width="3" style="412" customWidth="1"/>
    <col min="4867" max="4867" width="26.625" style="412" customWidth="1"/>
    <col min="4868" max="4868" width="10.5" style="412" bestFit="1" customWidth="1"/>
    <col min="4869" max="4869" width="9.5" style="412" bestFit="1" customWidth="1"/>
    <col min="4870" max="4874" width="10.5" style="412" bestFit="1" customWidth="1"/>
    <col min="4875" max="4875" width="9.5" style="412" bestFit="1" customWidth="1"/>
    <col min="4876" max="4876" width="10.5" style="412" bestFit="1" customWidth="1"/>
    <col min="4877" max="4877" width="9.5" style="412" bestFit="1" customWidth="1"/>
    <col min="4878" max="4880" width="10.5" style="412" bestFit="1" customWidth="1"/>
    <col min="4881" max="4881" width="9.5" style="412" bestFit="1" customWidth="1"/>
    <col min="4882" max="4904" width="10.5" style="412" bestFit="1" customWidth="1"/>
    <col min="4905" max="4905" width="9.5" style="412" bestFit="1" customWidth="1"/>
    <col min="4906" max="4910" width="10.5" style="412" bestFit="1" customWidth="1"/>
    <col min="4911" max="4911" width="9.5" style="412" bestFit="1" customWidth="1"/>
    <col min="4912" max="4913" width="10.5" style="412" bestFit="1" customWidth="1"/>
    <col min="4914" max="5120" width="9" style="412"/>
    <col min="5121" max="5121" width="1.625" style="412" customWidth="1"/>
    <col min="5122" max="5122" width="3" style="412" customWidth="1"/>
    <col min="5123" max="5123" width="26.625" style="412" customWidth="1"/>
    <col min="5124" max="5124" width="10.5" style="412" bestFit="1" customWidth="1"/>
    <col min="5125" max="5125" width="9.5" style="412" bestFit="1" customWidth="1"/>
    <col min="5126" max="5130" width="10.5" style="412" bestFit="1" customWidth="1"/>
    <col min="5131" max="5131" width="9.5" style="412" bestFit="1" customWidth="1"/>
    <col min="5132" max="5132" width="10.5" style="412" bestFit="1" customWidth="1"/>
    <col min="5133" max="5133" width="9.5" style="412" bestFit="1" customWidth="1"/>
    <col min="5134" max="5136" width="10.5" style="412" bestFit="1" customWidth="1"/>
    <col min="5137" max="5137" width="9.5" style="412" bestFit="1" customWidth="1"/>
    <col min="5138" max="5160" width="10.5" style="412" bestFit="1" customWidth="1"/>
    <col min="5161" max="5161" width="9.5" style="412" bestFit="1" customWidth="1"/>
    <col min="5162" max="5166" width="10.5" style="412" bestFit="1" customWidth="1"/>
    <col min="5167" max="5167" width="9.5" style="412" bestFit="1" customWidth="1"/>
    <col min="5168" max="5169" width="10.5" style="412" bestFit="1" customWidth="1"/>
    <col min="5170" max="5376" width="9" style="412"/>
    <col min="5377" max="5377" width="1.625" style="412" customWidth="1"/>
    <col min="5378" max="5378" width="3" style="412" customWidth="1"/>
    <col min="5379" max="5379" width="26.625" style="412" customWidth="1"/>
    <col min="5380" max="5380" width="10.5" style="412" bestFit="1" customWidth="1"/>
    <col min="5381" max="5381" width="9.5" style="412" bestFit="1" customWidth="1"/>
    <col min="5382" max="5386" width="10.5" style="412" bestFit="1" customWidth="1"/>
    <col min="5387" max="5387" width="9.5" style="412" bestFit="1" customWidth="1"/>
    <col min="5388" max="5388" width="10.5" style="412" bestFit="1" customWidth="1"/>
    <col min="5389" max="5389" width="9.5" style="412" bestFit="1" customWidth="1"/>
    <col min="5390" max="5392" width="10.5" style="412" bestFit="1" customWidth="1"/>
    <col min="5393" max="5393" width="9.5" style="412" bestFit="1" customWidth="1"/>
    <col min="5394" max="5416" width="10.5" style="412" bestFit="1" customWidth="1"/>
    <col min="5417" max="5417" width="9.5" style="412" bestFit="1" customWidth="1"/>
    <col min="5418" max="5422" width="10.5" style="412" bestFit="1" customWidth="1"/>
    <col min="5423" max="5423" width="9.5" style="412" bestFit="1" customWidth="1"/>
    <col min="5424" max="5425" width="10.5" style="412" bestFit="1" customWidth="1"/>
    <col min="5426" max="5632" width="9" style="412"/>
    <col min="5633" max="5633" width="1.625" style="412" customWidth="1"/>
    <col min="5634" max="5634" width="3" style="412" customWidth="1"/>
    <col min="5635" max="5635" width="26.625" style="412" customWidth="1"/>
    <col min="5636" max="5636" width="10.5" style="412" bestFit="1" customWidth="1"/>
    <col min="5637" max="5637" width="9.5" style="412" bestFit="1" customWidth="1"/>
    <col min="5638" max="5642" width="10.5" style="412" bestFit="1" customWidth="1"/>
    <col min="5643" max="5643" width="9.5" style="412" bestFit="1" customWidth="1"/>
    <col min="5644" max="5644" width="10.5" style="412" bestFit="1" customWidth="1"/>
    <col min="5645" max="5645" width="9.5" style="412" bestFit="1" customWidth="1"/>
    <col min="5646" max="5648" width="10.5" style="412" bestFit="1" customWidth="1"/>
    <col min="5649" max="5649" width="9.5" style="412" bestFit="1" customWidth="1"/>
    <col min="5650" max="5672" width="10.5" style="412" bestFit="1" customWidth="1"/>
    <col min="5673" max="5673" width="9.5" style="412" bestFit="1" customWidth="1"/>
    <col min="5674" max="5678" width="10.5" style="412" bestFit="1" customWidth="1"/>
    <col min="5679" max="5679" width="9.5" style="412" bestFit="1" customWidth="1"/>
    <col min="5680" max="5681" width="10.5" style="412" bestFit="1" customWidth="1"/>
    <col min="5682" max="5888" width="9" style="412"/>
    <col min="5889" max="5889" width="1.625" style="412" customWidth="1"/>
    <col min="5890" max="5890" width="3" style="412" customWidth="1"/>
    <col min="5891" max="5891" width="26.625" style="412" customWidth="1"/>
    <col min="5892" max="5892" width="10.5" style="412" bestFit="1" customWidth="1"/>
    <col min="5893" max="5893" width="9.5" style="412" bestFit="1" customWidth="1"/>
    <col min="5894" max="5898" width="10.5" style="412" bestFit="1" customWidth="1"/>
    <col min="5899" max="5899" width="9.5" style="412" bestFit="1" customWidth="1"/>
    <col min="5900" max="5900" width="10.5" style="412" bestFit="1" customWidth="1"/>
    <col min="5901" max="5901" width="9.5" style="412" bestFit="1" customWidth="1"/>
    <col min="5902" max="5904" width="10.5" style="412" bestFit="1" customWidth="1"/>
    <col min="5905" max="5905" width="9.5" style="412" bestFit="1" customWidth="1"/>
    <col min="5906" max="5928" width="10.5" style="412" bestFit="1" customWidth="1"/>
    <col min="5929" max="5929" width="9.5" style="412" bestFit="1" customWidth="1"/>
    <col min="5930" max="5934" width="10.5" style="412" bestFit="1" customWidth="1"/>
    <col min="5935" max="5935" width="9.5" style="412" bestFit="1" customWidth="1"/>
    <col min="5936" max="5937" width="10.5" style="412" bestFit="1" customWidth="1"/>
    <col min="5938" max="6144" width="9" style="412"/>
    <col min="6145" max="6145" width="1.625" style="412" customWidth="1"/>
    <col min="6146" max="6146" width="3" style="412" customWidth="1"/>
    <col min="6147" max="6147" width="26.625" style="412" customWidth="1"/>
    <col min="6148" max="6148" width="10.5" style="412" bestFit="1" customWidth="1"/>
    <col min="6149" max="6149" width="9.5" style="412" bestFit="1" customWidth="1"/>
    <col min="6150" max="6154" width="10.5" style="412" bestFit="1" customWidth="1"/>
    <col min="6155" max="6155" width="9.5" style="412" bestFit="1" customWidth="1"/>
    <col min="6156" max="6156" width="10.5" style="412" bestFit="1" customWidth="1"/>
    <col min="6157" max="6157" width="9.5" style="412" bestFit="1" customWidth="1"/>
    <col min="6158" max="6160" width="10.5" style="412" bestFit="1" customWidth="1"/>
    <col min="6161" max="6161" width="9.5" style="412" bestFit="1" customWidth="1"/>
    <col min="6162" max="6184" width="10.5" style="412" bestFit="1" customWidth="1"/>
    <col min="6185" max="6185" width="9.5" style="412" bestFit="1" customWidth="1"/>
    <col min="6186" max="6190" width="10.5" style="412" bestFit="1" customWidth="1"/>
    <col min="6191" max="6191" width="9.5" style="412" bestFit="1" customWidth="1"/>
    <col min="6192" max="6193" width="10.5" style="412" bestFit="1" customWidth="1"/>
    <col min="6194" max="6400" width="9" style="412"/>
    <col min="6401" max="6401" width="1.625" style="412" customWidth="1"/>
    <col min="6402" max="6402" width="3" style="412" customWidth="1"/>
    <col min="6403" max="6403" width="26.625" style="412" customWidth="1"/>
    <col min="6404" max="6404" width="10.5" style="412" bestFit="1" customWidth="1"/>
    <col min="6405" max="6405" width="9.5" style="412" bestFit="1" customWidth="1"/>
    <col min="6406" max="6410" width="10.5" style="412" bestFit="1" customWidth="1"/>
    <col min="6411" max="6411" width="9.5" style="412" bestFit="1" customWidth="1"/>
    <col min="6412" max="6412" width="10.5" style="412" bestFit="1" customWidth="1"/>
    <col min="6413" max="6413" width="9.5" style="412" bestFit="1" customWidth="1"/>
    <col min="6414" max="6416" width="10.5" style="412" bestFit="1" customWidth="1"/>
    <col min="6417" max="6417" width="9.5" style="412" bestFit="1" customWidth="1"/>
    <col min="6418" max="6440" width="10.5" style="412" bestFit="1" customWidth="1"/>
    <col min="6441" max="6441" width="9.5" style="412" bestFit="1" customWidth="1"/>
    <col min="6442" max="6446" width="10.5" style="412" bestFit="1" customWidth="1"/>
    <col min="6447" max="6447" width="9.5" style="412" bestFit="1" customWidth="1"/>
    <col min="6448" max="6449" width="10.5" style="412" bestFit="1" customWidth="1"/>
    <col min="6450" max="6656" width="9" style="412"/>
    <col min="6657" max="6657" width="1.625" style="412" customWidth="1"/>
    <col min="6658" max="6658" width="3" style="412" customWidth="1"/>
    <col min="6659" max="6659" width="26.625" style="412" customWidth="1"/>
    <col min="6660" max="6660" width="10.5" style="412" bestFit="1" customWidth="1"/>
    <col min="6661" max="6661" width="9.5" style="412" bestFit="1" customWidth="1"/>
    <col min="6662" max="6666" width="10.5" style="412" bestFit="1" customWidth="1"/>
    <col min="6667" max="6667" width="9.5" style="412" bestFit="1" customWidth="1"/>
    <col min="6668" max="6668" width="10.5" style="412" bestFit="1" customWidth="1"/>
    <col min="6669" max="6669" width="9.5" style="412" bestFit="1" customWidth="1"/>
    <col min="6670" max="6672" width="10.5" style="412" bestFit="1" customWidth="1"/>
    <col min="6673" max="6673" width="9.5" style="412" bestFit="1" customWidth="1"/>
    <col min="6674" max="6696" width="10.5" style="412" bestFit="1" customWidth="1"/>
    <col min="6697" max="6697" width="9.5" style="412" bestFit="1" customWidth="1"/>
    <col min="6698" max="6702" width="10.5" style="412" bestFit="1" customWidth="1"/>
    <col min="6703" max="6703" width="9.5" style="412" bestFit="1" customWidth="1"/>
    <col min="6704" max="6705" width="10.5" style="412" bestFit="1" customWidth="1"/>
    <col min="6706" max="6912" width="9" style="412"/>
    <col min="6913" max="6913" width="1.625" style="412" customWidth="1"/>
    <col min="6914" max="6914" width="3" style="412" customWidth="1"/>
    <col min="6915" max="6915" width="26.625" style="412" customWidth="1"/>
    <col min="6916" max="6916" width="10.5" style="412" bestFit="1" customWidth="1"/>
    <col min="6917" max="6917" width="9.5" style="412" bestFit="1" customWidth="1"/>
    <col min="6918" max="6922" width="10.5" style="412" bestFit="1" customWidth="1"/>
    <col min="6923" max="6923" width="9.5" style="412" bestFit="1" customWidth="1"/>
    <col min="6924" max="6924" width="10.5" style="412" bestFit="1" customWidth="1"/>
    <col min="6925" max="6925" width="9.5" style="412" bestFit="1" customWidth="1"/>
    <col min="6926" max="6928" width="10.5" style="412" bestFit="1" customWidth="1"/>
    <col min="6929" max="6929" width="9.5" style="412" bestFit="1" customWidth="1"/>
    <col min="6930" max="6952" width="10.5" style="412" bestFit="1" customWidth="1"/>
    <col min="6953" max="6953" width="9.5" style="412" bestFit="1" customWidth="1"/>
    <col min="6954" max="6958" width="10.5" style="412" bestFit="1" customWidth="1"/>
    <col min="6959" max="6959" width="9.5" style="412" bestFit="1" customWidth="1"/>
    <col min="6960" max="6961" width="10.5" style="412" bestFit="1" customWidth="1"/>
    <col min="6962" max="7168" width="9" style="412"/>
    <col min="7169" max="7169" width="1.625" style="412" customWidth="1"/>
    <col min="7170" max="7170" width="3" style="412" customWidth="1"/>
    <col min="7171" max="7171" width="26.625" style="412" customWidth="1"/>
    <col min="7172" max="7172" width="10.5" style="412" bestFit="1" customWidth="1"/>
    <col min="7173" max="7173" width="9.5" style="412" bestFit="1" customWidth="1"/>
    <col min="7174" max="7178" width="10.5" style="412" bestFit="1" customWidth="1"/>
    <col min="7179" max="7179" width="9.5" style="412" bestFit="1" customWidth="1"/>
    <col min="7180" max="7180" width="10.5" style="412" bestFit="1" customWidth="1"/>
    <col min="7181" max="7181" width="9.5" style="412" bestFit="1" customWidth="1"/>
    <col min="7182" max="7184" width="10.5" style="412" bestFit="1" customWidth="1"/>
    <col min="7185" max="7185" width="9.5" style="412" bestFit="1" customWidth="1"/>
    <col min="7186" max="7208" width="10.5" style="412" bestFit="1" customWidth="1"/>
    <col min="7209" max="7209" width="9.5" style="412" bestFit="1" customWidth="1"/>
    <col min="7210" max="7214" width="10.5" style="412" bestFit="1" customWidth="1"/>
    <col min="7215" max="7215" width="9.5" style="412" bestFit="1" customWidth="1"/>
    <col min="7216" max="7217" width="10.5" style="412" bestFit="1" customWidth="1"/>
    <col min="7218" max="7424" width="9" style="412"/>
    <col min="7425" max="7425" width="1.625" style="412" customWidth="1"/>
    <col min="7426" max="7426" width="3" style="412" customWidth="1"/>
    <col min="7427" max="7427" width="26.625" style="412" customWidth="1"/>
    <col min="7428" max="7428" width="10.5" style="412" bestFit="1" customWidth="1"/>
    <col min="7429" max="7429" width="9.5" style="412" bestFit="1" customWidth="1"/>
    <col min="7430" max="7434" width="10.5" style="412" bestFit="1" customWidth="1"/>
    <col min="7435" max="7435" width="9.5" style="412" bestFit="1" customWidth="1"/>
    <col min="7436" max="7436" width="10.5" style="412" bestFit="1" customWidth="1"/>
    <col min="7437" max="7437" width="9.5" style="412" bestFit="1" customWidth="1"/>
    <col min="7438" max="7440" width="10.5" style="412" bestFit="1" customWidth="1"/>
    <col min="7441" max="7441" width="9.5" style="412" bestFit="1" customWidth="1"/>
    <col min="7442" max="7464" width="10.5" style="412" bestFit="1" customWidth="1"/>
    <col min="7465" max="7465" width="9.5" style="412" bestFit="1" customWidth="1"/>
    <col min="7466" max="7470" width="10.5" style="412" bestFit="1" customWidth="1"/>
    <col min="7471" max="7471" width="9.5" style="412" bestFit="1" customWidth="1"/>
    <col min="7472" max="7473" width="10.5" style="412" bestFit="1" customWidth="1"/>
    <col min="7474" max="7680" width="9" style="412"/>
    <col min="7681" max="7681" width="1.625" style="412" customWidth="1"/>
    <col min="7682" max="7682" width="3" style="412" customWidth="1"/>
    <col min="7683" max="7683" width="26.625" style="412" customWidth="1"/>
    <col min="7684" max="7684" width="10.5" style="412" bestFit="1" customWidth="1"/>
    <col min="7685" max="7685" width="9.5" style="412" bestFit="1" customWidth="1"/>
    <col min="7686" max="7690" width="10.5" style="412" bestFit="1" customWidth="1"/>
    <col min="7691" max="7691" width="9.5" style="412" bestFit="1" customWidth="1"/>
    <col min="7692" max="7692" width="10.5" style="412" bestFit="1" customWidth="1"/>
    <col min="7693" max="7693" width="9.5" style="412" bestFit="1" customWidth="1"/>
    <col min="7694" max="7696" width="10.5" style="412" bestFit="1" customWidth="1"/>
    <col min="7697" max="7697" width="9.5" style="412" bestFit="1" customWidth="1"/>
    <col min="7698" max="7720" width="10.5" style="412" bestFit="1" customWidth="1"/>
    <col min="7721" max="7721" width="9.5" style="412" bestFit="1" customWidth="1"/>
    <col min="7722" max="7726" width="10.5" style="412" bestFit="1" customWidth="1"/>
    <col min="7727" max="7727" width="9.5" style="412" bestFit="1" customWidth="1"/>
    <col min="7728" max="7729" width="10.5" style="412" bestFit="1" customWidth="1"/>
    <col min="7730" max="7936" width="9" style="412"/>
    <col min="7937" max="7937" width="1.625" style="412" customWidth="1"/>
    <col min="7938" max="7938" width="3" style="412" customWidth="1"/>
    <col min="7939" max="7939" width="26.625" style="412" customWidth="1"/>
    <col min="7940" max="7940" width="10.5" style="412" bestFit="1" customWidth="1"/>
    <col min="7941" max="7941" width="9.5" style="412" bestFit="1" customWidth="1"/>
    <col min="7942" max="7946" width="10.5" style="412" bestFit="1" customWidth="1"/>
    <col min="7947" max="7947" width="9.5" style="412" bestFit="1" customWidth="1"/>
    <col min="7948" max="7948" width="10.5" style="412" bestFit="1" customWidth="1"/>
    <col min="7949" max="7949" width="9.5" style="412" bestFit="1" customWidth="1"/>
    <col min="7950" max="7952" width="10.5" style="412" bestFit="1" customWidth="1"/>
    <col min="7953" max="7953" width="9.5" style="412" bestFit="1" customWidth="1"/>
    <col min="7954" max="7976" width="10.5" style="412" bestFit="1" customWidth="1"/>
    <col min="7977" max="7977" width="9.5" style="412" bestFit="1" customWidth="1"/>
    <col min="7978" max="7982" width="10.5" style="412" bestFit="1" customWidth="1"/>
    <col min="7983" max="7983" width="9.5" style="412" bestFit="1" customWidth="1"/>
    <col min="7984" max="7985" width="10.5" style="412" bestFit="1" customWidth="1"/>
    <col min="7986" max="8192" width="9" style="412"/>
    <col min="8193" max="8193" width="1.625" style="412" customWidth="1"/>
    <col min="8194" max="8194" width="3" style="412" customWidth="1"/>
    <col min="8195" max="8195" width="26.625" style="412" customWidth="1"/>
    <col min="8196" max="8196" width="10.5" style="412" bestFit="1" customWidth="1"/>
    <col min="8197" max="8197" width="9.5" style="412" bestFit="1" customWidth="1"/>
    <col min="8198" max="8202" width="10.5" style="412" bestFit="1" customWidth="1"/>
    <col min="8203" max="8203" width="9.5" style="412" bestFit="1" customWidth="1"/>
    <col min="8204" max="8204" width="10.5" style="412" bestFit="1" customWidth="1"/>
    <col min="8205" max="8205" width="9.5" style="412" bestFit="1" customWidth="1"/>
    <col min="8206" max="8208" width="10.5" style="412" bestFit="1" customWidth="1"/>
    <col min="8209" max="8209" width="9.5" style="412" bestFit="1" customWidth="1"/>
    <col min="8210" max="8232" width="10.5" style="412" bestFit="1" customWidth="1"/>
    <col min="8233" max="8233" width="9.5" style="412" bestFit="1" customWidth="1"/>
    <col min="8234" max="8238" width="10.5" style="412" bestFit="1" customWidth="1"/>
    <col min="8239" max="8239" width="9.5" style="412" bestFit="1" customWidth="1"/>
    <col min="8240" max="8241" width="10.5" style="412" bestFit="1" customWidth="1"/>
    <col min="8242" max="8448" width="9" style="412"/>
    <col min="8449" max="8449" width="1.625" style="412" customWidth="1"/>
    <col min="8450" max="8450" width="3" style="412" customWidth="1"/>
    <col min="8451" max="8451" width="26.625" style="412" customWidth="1"/>
    <col min="8452" max="8452" width="10.5" style="412" bestFit="1" customWidth="1"/>
    <col min="8453" max="8453" width="9.5" style="412" bestFit="1" customWidth="1"/>
    <col min="8454" max="8458" width="10.5" style="412" bestFit="1" customWidth="1"/>
    <col min="8459" max="8459" width="9.5" style="412" bestFit="1" customWidth="1"/>
    <col min="8460" max="8460" width="10.5" style="412" bestFit="1" customWidth="1"/>
    <col min="8461" max="8461" width="9.5" style="412" bestFit="1" customWidth="1"/>
    <col min="8462" max="8464" width="10.5" style="412" bestFit="1" customWidth="1"/>
    <col min="8465" max="8465" width="9.5" style="412" bestFit="1" customWidth="1"/>
    <col min="8466" max="8488" width="10.5" style="412" bestFit="1" customWidth="1"/>
    <col min="8489" max="8489" width="9.5" style="412" bestFit="1" customWidth="1"/>
    <col min="8490" max="8494" width="10.5" style="412" bestFit="1" customWidth="1"/>
    <col min="8495" max="8495" width="9.5" style="412" bestFit="1" customWidth="1"/>
    <col min="8496" max="8497" width="10.5" style="412" bestFit="1" customWidth="1"/>
    <col min="8498" max="8704" width="9" style="412"/>
    <col min="8705" max="8705" width="1.625" style="412" customWidth="1"/>
    <col min="8706" max="8706" width="3" style="412" customWidth="1"/>
    <col min="8707" max="8707" width="26.625" style="412" customWidth="1"/>
    <col min="8708" max="8708" width="10.5" style="412" bestFit="1" customWidth="1"/>
    <col min="8709" max="8709" width="9.5" style="412" bestFit="1" customWidth="1"/>
    <col min="8710" max="8714" width="10.5" style="412" bestFit="1" customWidth="1"/>
    <col min="8715" max="8715" width="9.5" style="412" bestFit="1" customWidth="1"/>
    <col min="8716" max="8716" width="10.5" style="412" bestFit="1" customWidth="1"/>
    <col min="8717" max="8717" width="9.5" style="412" bestFit="1" customWidth="1"/>
    <col min="8718" max="8720" width="10.5" style="412" bestFit="1" customWidth="1"/>
    <col min="8721" max="8721" width="9.5" style="412" bestFit="1" customWidth="1"/>
    <col min="8722" max="8744" width="10.5" style="412" bestFit="1" customWidth="1"/>
    <col min="8745" max="8745" width="9.5" style="412" bestFit="1" customWidth="1"/>
    <col min="8746" max="8750" width="10.5" style="412" bestFit="1" customWidth="1"/>
    <col min="8751" max="8751" width="9.5" style="412" bestFit="1" customWidth="1"/>
    <col min="8752" max="8753" width="10.5" style="412" bestFit="1" customWidth="1"/>
    <col min="8754" max="8960" width="9" style="412"/>
    <col min="8961" max="8961" width="1.625" style="412" customWidth="1"/>
    <col min="8962" max="8962" width="3" style="412" customWidth="1"/>
    <col min="8963" max="8963" width="26.625" style="412" customWidth="1"/>
    <col min="8964" max="8964" width="10.5" style="412" bestFit="1" customWidth="1"/>
    <col min="8965" max="8965" width="9.5" style="412" bestFit="1" customWidth="1"/>
    <col min="8966" max="8970" width="10.5" style="412" bestFit="1" customWidth="1"/>
    <col min="8971" max="8971" width="9.5" style="412" bestFit="1" customWidth="1"/>
    <col min="8972" max="8972" width="10.5" style="412" bestFit="1" customWidth="1"/>
    <col min="8973" max="8973" width="9.5" style="412" bestFit="1" customWidth="1"/>
    <col min="8974" max="8976" width="10.5" style="412" bestFit="1" customWidth="1"/>
    <col min="8977" max="8977" width="9.5" style="412" bestFit="1" customWidth="1"/>
    <col min="8978" max="9000" width="10.5" style="412" bestFit="1" customWidth="1"/>
    <col min="9001" max="9001" width="9.5" style="412" bestFit="1" customWidth="1"/>
    <col min="9002" max="9006" width="10.5" style="412" bestFit="1" customWidth="1"/>
    <col min="9007" max="9007" width="9.5" style="412" bestFit="1" customWidth="1"/>
    <col min="9008" max="9009" width="10.5" style="412" bestFit="1" customWidth="1"/>
    <col min="9010" max="9216" width="9" style="412"/>
    <col min="9217" max="9217" width="1.625" style="412" customWidth="1"/>
    <col min="9218" max="9218" width="3" style="412" customWidth="1"/>
    <col min="9219" max="9219" width="26.625" style="412" customWidth="1"/>
    <col min="9220" max="9220" width="10.5" style="412" bestFit="1" customWidth="1"/>
    <col min="9221" max="9221" width="9.5" style="412" bestFit="1" customWidth="1"/>
    <col min="9222" max="9226" width="10.5" style="412" bestFit="1" customWidth="1"/>
    <col min="9227" max="9227" width="9.5" style="412" bestFit="1" customWidth="1"/>
    <col min="9228" max="9228" width="10.5" style="412" bestFit="1" customWidth="1"/>
    <col min="9229" max="9229" width="9.5" style="412" bestFit="1" customWidth="1"/>
    <col min="9230" max="9232" width="10.5" style="412" bestFit="1" customWidth="1"/>
    <col min="9233" max="9233" width="9.5" style="412" bestFit="1" customWidth="1"/>
    <col min="9234" max="9256" width="10.5" style="412" bestFit="1" customWidth="1"/>
    <col min="9257" max="9257" width="9.5" style="412" bestFit="1" customWidth="1"/>
    <col min="9258" max="9262" width="10.5" style="412" bestFit="1" customWidth="1"/>
    <col min="9263" max="9263" width="9.5" style="412" bestFit="1" customWidth="1"/>
    <col min="9264" max="9265" width="10.5" style="412" bestFit="1" customWidth="1"/>
    <col min="9266" max="9472" width="9" style="412"/>
    <col min="9473" max="9473" width="1.625" style="412" customWidth="1"/>
    <col min="9474" max="9474" width="3" style="412" customWidth="1"/>
    <col min="9475" max="9475" width="26.625" style="412" customWidth="1"/>
    <col min="9476" max="9476" width="10.5" style="412" bestFit="1" customWidth="1"/>
    <col min="9477" max="9477" width="9.5" style="412" bestFit="1" customWidth="1"/>
    <col min="9478" max="9482" width="10.5" style="412" bestFit="1" customWidth="1"/>
    <col min="9483" max="9483" width="9.5" style="412" bestFit="1" customWidth="1"/>
    <col min="9484" max="9484" width="10.5" style="412" bestFit="1" customWidth="1"/>
    <col min="9485" max="9485" width="9.5" style="412" bestFit="1" customWidth="1"/>
    <col min="9486" max="9488" width="10.5" style="412" bestFit="1" customWidth="1"/>
    <col min="9489" max="9489" width="9.5" style="412" bestFit="1" customWidth="1"/>
    <col min="9490" max="9512" width="10.5" style="412" bestFit="1" customWidth="1"/>
    <col min="9513" max="9513" width="9.5" style="412" bestFit="1" customWidth="1"/>
    <col min="9514" max="9518" width="10.5" style="412" bestFit="1" customWidth="1"/>
    <col min="9519" max="9519" width="9.5" style="412" bestFit="1" customWidth="1"/>
    <col min="9520" max="9521" width="10.5" style="412" bestFit="1" customWidth="1"/>
    <col min="9522" max="9728" width="9" style="412"/>
    <col min="9729" max="9729" width="1.625" style="412" customWidth="1"/>
    <col min="9730" max="9730" width="3" style="412" customWidth="1"/>
    <col min="9731" max="9731" width="26.625" style="412" customWidth="1"/>
    <col min="9732" max="9732" width="10.5" style="412" bestFit="1" customWidth="1"/>
    <col min="9733" max="9733" width="9.5" style="412" bestFit="1" customWidth="1"/>
    <col min="9734" max="9738" width="10.5" style="412" bestFit="1" customWidth="1"/>
    <col min="9739" max="9739" width="9.5" style="412" bestFit="1" customWidth="1"/>
    <col min="9740" max="9740" width="10.5" style="412" bestFit="1" customWidth="1"/>
    <col min="9741" max="9741" width="9.5" style="412" bestFit="1" customWidth="1"/>
    <col min="9742" max="9744" width="10.5" style="412" bestFit="1" customWidth="1"/>
    <col min="9745" max="9745" width="9.5" style="412" bestFit="1" customWidth="1"/>
    <col min="9746" max="9768" width="10.5" style="412" bestFit="1" customWidth="1"/>
    <col min="9769" max="9769" width="9.5" style="412" bestFit="1" customWidth="1"/>
    <col min="9770" max="9774" width="10.5" style="412" bestFit="1" customWidth="1"/>
    <col min="9775" max="9775" width="9.5" style="412" bestFit="1" customWidth="1"/>
    <col min="9776" max="9777" width="10.5" style="412" bestFit="1" customWidth="1"/>
    <col min="9778" max="9984" width="9" style="412"/>
    <col min="9985" max="9985" width="1.625" style="412" customWidth="1"/>
    <col min="9986" max="9986" width="3" style="412" customWidth="1"/>
    <col min="9987" max="9987" width="26.625" style="412" customWidth="1"/>
    <col min="9988" max="9988" width="10.5" style="412" bestFit="1" customWidth="1"/>
    <col min="9989" max="9989" width="9.5" style="412" bestFit="1" customWidth="1"/>
    <col min="9990" max="9994" width="10.5" style="412" bestFit="1" customWidth="1"/>
    <col min="9995" max="9995" width="9.5" style="412" bestFit="1" customWidth="1"/>
    <col min="9996" max="9996" width="10.5" style="412" bestFit="1" customWidth="1"/>
    <col min="9997" max="9997" width="9.5" style="412" bestFit="1" customWidth="1"/>
    <col min="9998" max="10000" width="10.5" style="412" bestFit="1" customWidth="1"/>
    <col min="10001" max="10001" width="9.5" style="412" bestFit="1" customWidth="1"/>
    <col min="10002" max="10024" width="10.5" style="412" bestFit="1" customWidth="1"/>
    <col min="10025" max="10025" width="9.5" style="412" bestFit="1" customWidth="1"/>
    <col min="10026" max="10030" width="10.5" style="412" bestFit="1" customWidth="1"/>
    <col min="10031" max="10031" width="9.5" style="412" bestFit="1" customWidth="1"/>
    <col min="10032" max="10033" width="10.5" style="412" bestFit="1" customWidth="1"/>
    <col min="10034" max="10240" width="9" style="412"/>
    <col min="10241" max="10241" width="1.625" style="412" customWidth="1"/>
    <col min="10242" max="10242" width="3" style="412" customWidth="1"/>
    <col min="10243" max="10243" width="26.625" style="412" customWidth="1"/>
    <col min="10244" max="10244" width="10.5" style="412" bestFit="1" customWidth="1"/>
    <col min="10245" max="10245" width="9.5" style="412" bestFit="1" customWidth="1"/>
    <col min="10246" max="10250" width="10.5" style="412" bestFit="1" customWidth="1"/>
    <col min="10251" max="10251" width="9.5" style="412" bestFit="1" customWidth="1"/>
    <col min="10252" max="10252" width="10.5" style="412" bestFit="1" customWidth="1"/>
    <col min="10253" max="10253" width="9.5" style="412" bestFit="1" customWidth="1"/>
    <col min="10254" max="10256" width="10.5" style="412" bestFit="1" customWidth="1"/>
    <col min="10257" max="10257" width="9.5" style="412" bestFit="1" customWidth="1"/>
    <col min="10258" max="10280" width="10.5" style="412" bestFit="1" customWidth="1"/>
    <col min="10281" max="10281" width="9.5" style="412" bestFit="1" customWidth="1"/>
    <col min="10282" max="10286" width="10.5" style="412" bestFit="1" customWidth="1"/>
    <col min="10287" max="10287" width="9.5" style="412" bestFit="1" customWidth="1"/>
    <col min="10288" max="10289" width="10.5" style="412" bestFit="1" customWidth="1"/>
    <col min="10290" max="10496" width="9" style="412"/>
    <col min="10497" max="10497" width="1.625" style="412" customWidth="1"/>
    <col min="10498" max="10498" width="3" style="412" customWidth="1"/>
    <col min="10499" max="10499" width="26.625" style="412" customWidth="1"/>
    <col min="10500" max="10500" width="10.5" style="412" bestFit="1" customWidth="1"/>
    <col min="10501" max="10501" width="9.5" style="412" bestFit="1" customWidth="1"/>
    <col min="10502" max="10506" width="10.5" style="412" bestFit="1" customWidth="1"/>
    <col min="10507" max="10507" width="9.5" style="412" bestFit="1" customWidth="1"/>
    <col min="10508" max="10508" width="10.5" style="412" bestFit="1" customWidth="1"/>
    <col min="10509" max="10509" width="9.5" style="412" bestFit="1" customWidth="1"/>
    <col min="10510" max="10512" width="10.5" style="412" bestFit="1" customWidth="1"/>
    <col min="10513" max="10513" width="9.5" style="412" bestFit="1" customWidth="1"/>
    <col min="10514" max="10536" width="10.5" style="412" bestFit="1" customWidth="1"/>
    <col min="10537" max="10537" width="9.5" style="412" bestFit="1" customWidth="1"/>
    <col min="10538" max="10542" width="10.5" style="412" bestFit="1" customWidth="1"/>
    <col min="10543" max="10543" width="9.5" style="412" bestFit="1" customWidth="1"/>
    <col min="10544" max="10545" width="10.5" style="412" bestFit="1" customWidth="1"/>
    <col min="10546" max="10752" width="9" style="412"/>
    <col min="10753" max="10753" width="1.625" style="412" customWidth="1"/>
    <col min="10754" max="10754" width="3" style="412" customWidth="1"/>
    <col min="10755" max="10755" width="26.625" style="412" customWidth="1"/>
    <col min="10756" max="10756" width="10.5" style="412" bestFit="1" customWidth="1"/>
    <col min="10757" max="10757" width="9.5" style="412" bestFit="1" customWidth="1"/>
    <col min="10758" max="10762" width="10.5" style="412" bestFit="1" customWidth="1"/>
    <col min="10763" max="10763" width="9.5" style="412" bestFit="1" customWidth="1"/>
    <col min="10764" max="10764" width="10.5" style="412" bestFit="1" customWidth="1"/>
    <col min="10765" max="10765" width="9.5" style="412" bestFit="1" customWidth="1"/>
    <col min="10766" max="10768" width="10.5" style="412" bestFit="1" customWidth="1"/>
    <col min="10769" max="10769" width="9.5" style="412" bestFit="1" customWidth="1"/>
    <col min="10770" max="10792" width="10.5" style="412" bestFit="1" customWidth="1"/>
    <col min="10793" max="10793" width="9.5" style="412" bestFit="1" customWidth="1"/>
    <col min="10794" max="10798" width="10.5" style="412" bestFit="1" customWidth="1"/>
    <col min="10799" max="10799" width="9.5" style="412" bestFit="1" customWidth="1"/>
    <col min="10800" max="10801" width="10.5" style="412" bestFit="1" customWidth="1"/>
    <col min="10802" max="11008" width="9" style="412"/>
    <col min="11009" max="11009" width="1.625" style="412" customWidth="1"/>
    <col min="11010" max="11010" width="3" style="412" customWidth="1"/>
    <col min="11011" max="11011" width="26.625" style="412" customWidth="1"/>
    <col min="11012" max="11012" width="10.5" style="412" bestFit="1" customWidth="1"/>
    <col min="11013" max="11013" width="9.5" style="412" bestFit="1" customWidth="1"/>
    <col min="11014" max="11018" width="10.5" style="412" bestFit="1" customWidth="1"/>
    <col min="11019" max="11019" width="9.5" style="412" bestFit="1" customWidth="1"/>
    <col min="11020" max="11020" width="10.5" style="412" bestFit="1" customWidth="1"/>
    <col min="11021" max="11021" width="9.5" style="412" bestFit="1" customWidth="1"/>
    <col min="11022" max="11024" width="10.5" style="412" bestFit="1" customWidth="1"/>
    <col min="11025" max="11025" width="9.5" style="412" bestFit="1" customWidth="1"/>
    <col min="11026" max="11048" width="10.5" style="412" bestFit="1" customWidth="1"/>
    <col min="11049" max="11049" width="9.5" style="412" bestFit="1" customWidth="1"/>
    <col min="11050" max="11054" width="10.5" style="412" bestFit="1" customWidth="1"/>
    <col min="11055" max="11055" width="9.5" style="412" bestFit="1" customWidth="1"/>
    <col min="11056" max="11057" width="10.5" style="412" bestFit="1" customWidth="1"/>
    <col min="11058" max="11264" width="9" style="412"/>
    <col min="11265" max="11265" width="1.625" style="412" customWidth="1"/>
    <col min="11266" max="11266" width="3" style="412" customWidth="1"/>
    <col min="11267" max="11267" width="26.625" style="412" customWidth="1"/>
    <col min="11268" max="11268" width="10.5" style="412" bestFit="1" customWidth="1"/>
    <col min="11269" max="11269" width="9.5" style="412" bestFit="1" customWidth="1"/>
    <col min="11270" max="11274" width="10.5" style="412" bestFit="1" customWidth="1"/>
    <col min="11275" max="11275" width="9.5" style="412" bestFit="1" customWidth="1"/>
    <col min="11276" max="11276" width="10.5" style="412" bestFit="1" customWidth="1"/>
    <col min="11277" max="11277" width="9.5" style="412" bestFit="1" customWidth="1"/>
    <col min="11278" max="11280" width="10.5" style="412" bestFit="1" customWidth="1"/>
    <col min="11281" max="11281" width="9.5" style="412" bestFit="1" customWidth="1"/>
    <col min="11282" max="11304" width="10.5" style="412" bestFit="1" customWidth="1"/>
    <col min="11305" max="11305" width="9.5" style="412" bestFit="1" customWidth="1"/>
    <col min="11306" max="11310" width="10.5" style="412" bestFit="1" customWidth="1"/>
    <col min="11311" max="11311" width="9.5" style="412" bestFit="1" customWidth="1"/>
    <col min="11312" max="11313" width="10.5" style="412" bestFit="1" customWidth="1"/>
    <col min="11314" max="11520" width="9" style="412"/>
    <col min="11521" max="11521" width="1.625" style="412" customWidth="1"/>
    <col min="11522" max="11522" width="3" style="412" customWidth="1"/>
    <col min="11523" max="11523" width="26.625" style="412" customWidth="1"/>
    <col min="11524" max="11524" width="10.5" style="412" bestFit="1" customWidth="1"/>
    <col min="11525" max="11525" width="9.5" style="412" bestFit="1" customWidth="1"/>
    <col min="11526" max="11530" width="10.5" style="412" bestFit="1" customWidth="1"/>
    <col min="11531" max="11531" width="9.5" style="412" bestFit="1" customWidth="1"/>
    <col min="11532" max="11532" width="10.5" style="412" bestFit="1" customWidth="1"/>
    <col min="11533" max="11533" width="9.5" style="412" bestFit="1" customWidth="1"/>
    <col min="11534" max="11536" width="10.5" style="412" bestFit="1" customWidth="1"/>
    <col min="11537" max="11537" width="9.5" style="412" bestFit="1" customWidth="1"/>
    <col min="11538" max="11560" width="10.5" style="412" bestFit="1" customWidth="1"/>
    <col min="11561" max="11561" width="9.5" style="412" bestFit="1" customWidth="1"/>
    <col min="11562" max="11566" width="10.5" style="412" bestFit="1" customWidth="1"/>
    <col min="11567" max="11567" width="9.5" style="412" bestFit="1" customWidth="1"/>
    <col min="11568" max="11569" width="10.5" style="412" bestFit="1" customWidth="1"/>
    <col min="11570" max="11776" width="9" style="412"/>
    <col min="11777" max="11777" width="1.625" style="412" customWidth="1"/>
    <col min="11778" max="11778" width="3" style="412" customWidth="1"/>
    <col min="11779" max="11779" width="26.625" style="412" customWidth="1"/>
    <col min="11780" max="11780" width="10.5" style="412" bestFit="1" customWidth="1"/>
    <col min="11781" max="11781" width="9.5" style="412" bestFit="1" customWidth="1"/>
    <col min="11782" max="11786" width="10.5" style="412" bestFit="1" customWidth="1"/>
    <col min="11787" max="11787" width="9.5" style="412" bestFit="1" customWidth="1"/>
    <col min="11788" max="11788" width="10.5" style="412" bestFit="1" customWidth="1"/>
    <col min="11789" max="11789" width="9.5" style="412" bestFit="1" customWidth="1"/>
    <col min="11790" max="11792" width="10.5" style="412" bestFit="1" customWidth="1"/>
    <col min="11793" max="11793" width="9.5" style="412" bestFit="1" customWidth="1"/>
    <col min="11794" max="11816" width="10.5" style="412" bestFit="1" customWidth="1"/>
    <col min="11817" max="11817" width="9.5" style="412" bestFit="1" customWidth="1"/>
    <col min="11818" max="11822" width="10.5" style="412" bestFit="1" customWidth="1"/>
    <col min="11823" max="11823" width="9.5" style="412" bestFit="1" customWidth="1"/>
    <col min="11824" max="11825" width="10.5" style="412" bestFit="1" customWidth="1"/>
    <col min="11826" max="12032" width="9" style="412"/>
    <col min="12033" max="12033" width="1.625" style="412" customWidth="1"/>
    <col min="12034" max="12034" width="3" style="412" customWidth="1"/>
    <col min="12035" max="12035" width="26.625" style="412" customWidth="1"/>
    <col min="12036" max="12036" width="10.5" style="412" bestFit="1" customWidth="1"/>
    <col min="12037" max="12037" width="9.5" style="412" bestFit="1" customWidth="1"/>
    <col min="12038" max="12042" width="10.5" style="412" bestFit="1" customWidth="1"/>
    <col min="12043" max="12043" width="9.5" style="412" bestFit="1" customWidth="1"/>
    <col min="12044" max="12044" width="10.5" style="412" bestFit="1" customWidth="1"/>
    <col min="12045" max="12045" width="9.5" style="412" bestFit="1" customWidth="1"/>
    <col min="12046" max="12048" width="10.5" style="412" bestFit="1" customWidth="1"/>
    <col min="12049" max="12049" width="9.5" style="412" bestFit="1" customWidth="1"/>
    <col min="12050" max="12072" width="10.5" style="412" bestFit="1" customWidth="1"/>
    <col min="12073" max="12073" width="9.5" style="412" bestFit="1" customWidth="1"/>
    <col min="12074" max="12078" width="10.5" style="412" bestFit="1" customWidth="1"/>
    <col min="12079" max="12079" width="9.5" style="412" bestFit="1" customWidth="1"/>
    <col min="12080" max="12081" width="10.5" style="412" bestFit="1" customWidth="1"/>
    <col min="12082" max="12288" width="9" style="412"/>
    <col min="12289" max="12289" width="1.625" style="412" customWidth="1"/>
    <col min="12290" max="12290" width="3" style="412" customWidth="1"/>
    <col min="12291" max="12291" width="26.625" style="412" customWidth="1"/>
    <col min="12292" max="12292" width="10.5" style="412" bestFit="1" customWidth="1"/>
    <col min="12293" max="12293" width="9.5" style="412" bestFit="1" customWidth="1"/>
    <col min="12294" max="12298" width="10.5" style="412" bestFit="1" customWidth="1"/>
    <col min="12299" max="12299" width="9.5" style="412" bestFit="1" customWidth="1"/>
    <col min="12300" max="12300" width="10.5" style="412" bestFit="1" customWidth="1"/>
    <col min="12301" max="12301" width="9.5" style="412" bestFit="1" customWidth="1"/>
    <col min="12302" max="12304" width="10.5" style="412" bestFit="1" customWidth="1"/>
    <col min="12305" max="12305" width="9.5" style="412" bestFit="1" customWidth="1"/>
    <col min="12306" max="12328" width="10.5" style="412" bestFit="1" customWidth="1"/>
    <col min="12329" max="12329" width="9.5" style="412" bestFit="1" customWidth="1"/>
    <col min="12330" max="12334" width="10.5" style="412" bestFit="1" customWidth="1"/>
    <col min="12335" max="12335" width="9.5" style="412" bestFit="1" customWidth="1"/>
    <col min="12336" max="12337" width="10.5" style="412" bestFit="1" customWidth="1"/>
    <col min="12338" max="12544" width="9" style="412"/>
    <col min="12545" max="12545" width="1.625" style="412" customWidth="1"/>
    <col min="12546" max="12546" width="3" style="412" customWidth="1"/>
    <col min="12547" max="12547" width="26.625" style="412" customWidth="1"/>
    <col min="12548" max="12548" width="10.5" style="412" bestFit="1" customWidth="1"/>
    <col min="12549" max="12549" width="9.5" style="412" bestFit="1" customWidth="1"/>
    <col min="12550" max="12554" width="10.5" style="412" bestFit="1" customWidth="1"/>
    <col min="12555" max="12555" width="9.5" style="412" bestFit="1" customWidth="1"/>
    <col min="12556" max="12556" width="10.5" style="412" bestFit="1" customWidth="1"/>
    <col min="12557" max="12557" width="9.5" style="412" bestFit="1" customWidth="1"/>
    <col min="12558" max="12560" width="10.5" style="412" bestFit="1" customWidth="1"/>
    <col min="12561" max="12561" width="9.5" style="412" bestFit="1" customWidth="1"/>
    <col min="12562" max="12584" width="10.5" style="412" bestFit="1" customWidth="1"/>
    <col min="12585" max="12585" width="9.5" style="412" bestFit="1" customWidth="1"/>
    <col min="12586" max="12590" width="10.5" style="412" bestFit="1" customWidth="1"/>
    <col min="12591" max="12591" width="9.5" style="412" bestFit="1" customWidth="1"/>
    <col min="12592" max="12593" width="10.5" style="412" bestFit="1" customWidth="1"/>
    <col min="12594" max="12800" width="9" style="412"/>
    <col min="12801" max="12801" width="1.625" style="412" customWidth="1"/>
    <col min="12802" max="12802" width="3" style="412" customWidth="1"/>
    <col min="12803" max="12803" width="26.625" style="412" customWidth="1"/>
    <col min="12804" max="12804" width="10.5" style="412" bestFit="1" customWidth="1"/>
    <col min="12805" max="12805" width="9.5" style="412" bestFit="1" customWidth="1"/>
    <col min="12806" max="12810" width="10.5" style="412" bestFit="1" customWidth="1"/>
    <col min="12811" max="12811" width="9.5" style="412" bestFit="1" customWidth="1"/>
    <col min="12812" max="12812" width="10.5" style="412" bestFit="1" customWidth="1"/>
    <col min="12813" max="12813" width="9.5" style="412" bestFit="1" customWidth="1"/>
    <col min="12814" max="12816" width="10.5" style="412" bestFit="1" customWidth="1"/>
    <col min="12817" max="12817" width="9.5" style="412" bestFit="1" customWidth="1"/>
    <col min="12818" max="12840" width="10.5" style="412" bestFit="1" customWidth="1"/>
    <col min="12841" max="12841" width="9.5" style="412" bestFit="1" customWidth="1"/>
    <col min="12842" max="12846" width="10.5" style="412" bestFit="1" customWidth="1"/>
    <col min="12847" max="12847" width="9.5" style="412" bestFit="1" customWidth="1"/>
    <col min="12848" max="12849" width="10.5" style="412" bestFit="1" customWidth="1"/>
    <col min="12850" max="13056" width="9" style="412"/>
    <col min="13057" max="13057" width="1.625" style="412" customWidth="1"/>
    <col min="13058" max="13058" width="3" style="412" customWidth="1"/>
    <col min="13059" max="13059" width="26.625" style="412" customWidth="1"/>
    <col min="13060" max="13060" width="10.5" style="412" bestFit="1" customWidth="1"/>
    <col min="13061" max="13061" width="9.5" style="412" bestFit="1" customWidth="1"/>
    <col min="13062" max="13066" width="10.5" style="412" bestFit="1" customWidth="1"/>
    <col min="13067" max="13067" width="9.5" style="412" bestFit="1" customWidth="1"/>
    <col min="13068" max="13068" width="10.5" style="412" bestFit="1" customWidth="1"/>
    <col min="13069" max="13069" width="9.5" style="412" bestFit="1" customWidth="1"/>
    <col min="13070" max="13072" width="10.5" style="412" bestFit="1" customWidth="1"/>
    <col min="13073" max="13073" width="9.5" style="412" bestFit="1" customWidth="1"/>
    <col min="13074" max="13096" width="10.5" style="412" bestFit="1" customWidth="1"/>
    <col min="13097" max="13097" width="9.5" style="412" bestFit="1" customWidth="1"/>
    <col min="13098" max="13102" width="10.5" style="412" bestFit="1" customWidth="1"/>
    <col min="13103" max="13103" width="9.5" style="412" bestFit="1" customWidth="1"/>
    <col min="13104" max="13105" width="10.5" style="412" bestFit="1" customWidth="1"/>
    <col min="13106" max="13312" width="9" style="412"/>
    <col min="13313" max="13313" width="1.625" style="412" customWidth="1"/>
    <col min="13314" max="13314" width="3" style="412" customWidth="1"/>
    <col min="13315" max="13315" width="26.625" style="412" customWidth="1"/>
    <col min="13316" max="13316" width="10.5" style="412" bestFit="1" customWidth="1"/>
    <col min="13317" max="13317" width="9.5" style="412" bestFit="1" customWidth="1"/>
    <col min="13318" max="13322" width="10.5" style="412" bestFit="1" customWidth="1"/>
    <col min="13323" max="13323" width="9.5" style="412" bestFit="1" customWidth="1"/>
    <col min="13324" max="13324" width="10.5" style="412" bestFit="1" customWidth="1"/>
    <col min="13325" max="13325" width="9.5" style="412" bestFit="1" customWidth="1"/>
    <col min="13326" max="13328" width="10.5" style="412" bestFit="1" customWidth="1"/>
    <col min="13329" max="13329" width="9.5" style="412" bestFit="1" customWidth="1"/>
    <col min="13330" max="13352" width="10.5" style="412" bestFit="1" customWidth="1"/>
    <col min="13353" max="13353" width="9.5" style="412" bestFit="1" customWidth="1"/>
    <col min="13354" max="13358" width="10.5" style="412" bestFit="1" customWidth="1"/>
    <col min="13359" max="13359" width="9.5" style="412" bestFit="1" customWidth="1"/>
    <col min="13360" max="13361" width="10.5" style="412" bestFit="1" customWidth="1"/>
    <col min="13362" max="13568" width="9" style="412"/>
    <col min="13569" max="13569" width="1.625" style="412" customWidth="1"/>
    <col min="13570" max="13570" width="3" style="412" customWidth="1"/>
    <col min="13571" max="13571" width="26.625" style="412" customWidth="1"/>
    <col min="13572" max="13572" width="10.5" style="412" bestFit="1" customWidth="1"/>
    <col min="13573" max="13573" width="9.5" style="412" bestFit="1" customWidth="1"/>
    <col min="13574" max="13578" width="10.5" style="412" bestFit="1" customWidth="1"/>
    <col min="13579" max="13579" width="9.5" style="412" bestFit="1" customWidth="1"/>
    <col min="13580" max="13580" width="10.5" style="412" bestFit="1" customWidth="1"/>
    <col min="13581" max="13581" width="9.5" style="412" bestFit="1" customWidth="1"/>
    <col min="13582" max="13584" width="10.5" style="412" bestFit="1" customWidth="1"/>
    <col min="13585" max="13585" width="9.5" style="412" bestFit="1" customWidth="1"/>
    <col min="13586" max="13608" width="10.5" style="412" bestFit="1" customWidth="1"/>
    <col min="13609" max="13609" width="9.5" style="412" bestFit="1" customWidth="1"/>
    <col min="13610" max="13614" width="10.5" style="412" bestFit="1" customWidth="1"/>
    <col min="13615" max="13615" width="9.5" style="412" bestFit="1" customWidth="1"/>
    <col min="13616" max="13617" width="10.5" style="412" bestFit="1" customWidth="1"/>
    <col min="13618" max="13824" width="9" style="412"/>
    <col min="13825" max="13825" width="1.625" style="412" customWidth="1"/>
    <col min="13826" max="13826" width="3" style="412" customWidth="1"/>
    <col min="13827" max="13827" width="26.625" style="412" customWidth="1"/>
    <col min="13828" max="13828" width="10.5" style="412" bestFit="1" customWidth="1"/>
    <col min="13829" max="13829" width="9.5" style="412" bestFit="1" customWidth="1"/>
    <col min="13830" max="13834" width="10.5" style="412" bestFit="1" customWidth="1"/>
    <col min="13835" max="13835" width="9.5" style="412" bestFit="1" customWidth="1"/>
    <col min="13836" max="13836" width="10.5" style="412" bestFit="1" customWidth="1"/>
    <col min="13837" max="13837" width="9.5" style="412" bestFit="1" customWidth="1"/>
    <col min="13838" max="13840" width="10.5" style="412" bestFit="1" customWidth="1"/>
    <col min="13841" max="13841" width="9.5" style="412" bestFit="1" customWidth="1"/>
    <col min="13842" max="13864" width="10.5" style="412" bestFit="1" customWidth="1"/>
    <col min="13865" max="13865" width="9.5" style="412" bestFit="1" customWidth="1"/>
    <col min="13866" max="13870" width="10.5" style="412" bestFit="1" customWidth="1"/>
    <col min="13871" max="13871" width="9.5" style="412" bestFit="1" customWidth="1"/>
    <col min="13872" max="13873" width="10.5" style="412" bestFit="1" customWidth="1"/>
    <col min="13874" max="14080" width="9" style="412"/>
    <col min="14081" max="14081" width="1.625" style="412" customWidth="1"/>
    <col min="14082" max="14082" width="3" style="412" customWidth="1"/>
    <col min="14083" max="14083" width="26.625" style="412" customWidth="1"/>
    <col min="14084" max="14084" width="10.5" style="412" bestFit="1" customWidth="1"/>
    <col min="14085" max="14085" width="9.5" style="412" bestFit="1" customWidth="1"/>
    <col min="14086" max="14090" width="10.5" style="412" bestFit="1" customWidth="1"/>
    <col min="14091" max="14091" width="9.5" style="412" bestFit="1" customWidth="1"/>
    <col min="14092" max="14092" width="10.5" style="412" bestFit="1" customWidth="1"/>
    <col min="14093" max="14093" width="9.5" style="412" bestFit="1" customWidth="1"/>
    <col min="14094" max="14096" width="10.5" style="412" bestFit="1" customWidth="1"/>
    <col min="14097" max="14097" width="9.5" style="412" bestFit="1" customWidth="1"/>
    <col min="14098" max="14120" width="10.5" style="412" bestFit="1" customWidth="1"/>
    <col min="14121" max="14121" width="9.5" style="412" bestFit="1" customWidth="1"/>
    <col min="14122" max="14126" width="10.5" style="412" bestFit="1" customWidth="1"/>
    <col min="14127" max="14127" width="9.5" style="412" bestFit="1" customWidth="1"/>
    <col min="14128" max="14129" width="10.5" style="412" bestFit="1" customWidth="1"/>
    <col min="14130" max="14336" width="9" style="412"/>
    <col min="14337" max="14337" width="1.625" style="412" customWidth="1"/>
    <col min="14338" max="14338" width="3" style="412" customWidth="1"/>
    <col min="14339" max="14339" width="26.625" style="412" customWidth="1"/>
    <col min="14340" max="14340" width="10.5" style="412" bestFit="1" customWidth="1"/>
    <col min="14341" max="14341" width="9.5" style="412" bestFit="1" customWidth="1"/>
    <col min="14342" max="14346" width="10.5" style="412" bestFit="1" customWidth="1"/>
    <col min="14347" max="14347" width="9.5" style="412" bestFit="1" customWidth="1"/>
    <col min="14348" max="14348" width="10.5" style="412" bestFit="1" customWidth="1"/>
    <col min="14349" max="14349" width="9.5" style="412" bestFit="1" customWidth="1"/>
    <col min="14350" max="14352" width="10.5" style="412" bestFit="1" customWidth="1"/>
    <col min="14353" max="14353" width="9.5" style="412" bestFit="1" customWidth="1"/>
    <col min="14354" max="14376" width="10.5" style="412" bestFit="1" customWidth="1"/>
    <col min="14377" max="14377" width="9.5" style="412" bestFit="1" customWidth="1"/>
    <col min="14378" max="14382" width="10.5" style="412" bestFit="1" customWidth="1"/>
    <col min="14383" max="14383" width="9.5" style="412" bestFit="1" customWidth="1"/>
    <col min="14384" max="14385" width="10.5" style="412" bestFit="1" customWidth="1"/>
    <col min="14386" max="14592" width="9" style="412"/>
    <col min="14593" max="14593" width="1.625" style="412" customWidth="1"/>
    <col min="14594" max="14594" width="3" style="412" customWidth="1"/>
    <col min="14595" max="14595" width="26.625" style="412" customWidth="1"/>
    <col min="14596" max="14596" width="10.5" style="412" bestFit="1" customWidth="1"/>
    <col min="14597" max="14597" width="9.5" style="412" bestFit="1" customWidth="1"/>
    <col min="14598" max="14602" width="10.5" style="412" bestFit="1" customWidth="1"/>
    <col min="14603" max="14603" width="9.5" style="412" bestFit="1" customWidth="1"/>
    <col min="14604" max="14604" width="10.5" style="412" bestFit="1" customWidth="1"/>
    <col min="14605" max="14605" width="9.5" style="412" bestFit="1" customWidth="1"/>
    <col min="14606" max="14608" width="10.5" style="412" bestFit="1" customWidth="1"/>
    <col min="14609" max="14609" width="9.5" style="412" bestFit="1" customWidth="1"/>
    <col min="14610" max="14632" width="10.5" style="412" bestFit="1" customWidth="1"/>
    <col min="14633" max="14633" width="9.5" style="412" bestFit="1" customWidth="1"/>
    <col min="14634" max="14638" width="10.5" style="412" bestFit="1" customWidth="1"/>
    <col min="14639" max="14639" width="9.5" style="412" bestFit="1" customWidth="1"/>
    <col min="14640" max="14641" width="10.5" style="412" bestFit="1" customWidth="1"/>
    <col min="14642" max="14848" width="9" style="412"/>
    <col min="14849" max="14849" width="1.625" style="412" customWidth="1"/>
    <col min="14850" max="14850" width="3" style="412" customWidth="1"/>
    <col min="14851" max="14851" width="26.625" style="412" customWidth="1"/>
    <col min="14852" max="14852" width="10.5" style="412" bestFit="1" customWidth="1"/>
    <col min="14853" max="14853" width="9.5" style="412" bestFit="1" customWidth="1"/>
    <col min="14854" max="14858" width="10.5" style="412" bestFit="1" customWidth="1"/>
    <col min="14859" max="14859" width="9.5" style="412" bestFit="1" customWidth="1"/>
    <col min="14860" max="14860" width="10.5" style="412" bestFit="1" customWidth="1"/>
    <col min="14861" max="14861" width="9.5" style="412" bestFit="1" customWidth="1"/>
    <col min="14862" max="14864" width="10.5" style="412" bestFit="1" customWidth="1"/>
    <col min="14865" max="14865" width="9.5" style="412" bestFit="1" customWidth="1"/>
    <col min="14866" max="14888" width="10.5" style="412" bestFit="1" customWidth="1"/>
    <col min="14889" max="14889" width="9.5" style="412" bestFit="1" customWidth="1"/>
    <col min="14890" max="14894" width="10.5" style="412" bestFit="1" customWidth="1"/>
    <col min="14895" max="14895" width="9.5" style="412" bestFit="1" customWidth="1"/>
    <col min="14896" max="14897" width="10.5" style="412" bestFit="1" customWidth="1"/>
    <col min="14898" max="15104" width="9" style="412"/>
    <col min="15105" max="15105" width="1.625" style="412" customWidth="1"/>
    <col min="15106" max="15106" width="3" style="412" customWidth="1"/>
    <col min="15107" max="15107" width="26.625" style="412" customWidth="1"/>
    <col min="15108" max="15108" width="10.5" style="412" bestFit="1" customWidth="1"/>
    <col min="15109" max="15109" width="9.5" style="412" bestFit="1" customWidth="1"/>
    <col min="15110" max="15114" width="10.5" style="412" bestFit="1" customWidth="1"/>
    <col min="15115" max="15115" width="9.5" style="412" bestFit="1" customWidth="1"/>
    <col min="15116" max="15116" width="10.5" style="412" bestFit="1" customWidth="1"/>
    <col min="15117" max="15117" width="9.5" style="412" bestFit="1" customWidth="1"/>
    <col min="15118" max="15120" width="10.5" style="412" bestFit="1" customWidth="1"/>
    <col min="15121" max="15121" width="9.5" style="412" bestFit="1" customWidth="1"/>
    <col min="15122" max="15144" width="10.5" style="412" bestFit="1" customWidth="1"/>
    <col min="15145" max="15145" width="9.5" style="412" bestFit="1" customWidth="1"/>
    <col min="15146" max="15150" width="10.5" style="412" bestFit="1" customWidth="1"/>
    <col min="15151" max="15151" width="9.5" style="412" bestFit="1" customWidth="1"/>
    <col min="15152" max="15153" width="10.5" style="412" bestFit="1" customWidth="1"/>
    <col min="15154" max="15360" width="9" style="412"/>
    <col min="15361" max="15361" width="1.625" style="412" customWidth="1"/>
    <col min="15362" max="15362" width="3" style="412" customWidth="1"/>
    <col min="15363" max="15363" width="26.625" style="412" customWidth="1"/>
    <col min="15364" max="15364" width="10.5" style="412" bestFit="1" customWidth="1"/>
    <col min="15365" max="15365" width="9.5" style="412" bestFit="1" customWidth="1"/>
    <col min="15366" max="15370" width="10.5" style="412" bestFit="1" customWidth="1"/>
    <col min="15371" max="15371" width="9.5" style="412" bestFit="1" customWidth="1"/>
    <col min="15372" max="15372" width="10.5" style="412" bestFit="1" customWidth="1"/>
    <col min="15373" max="15373" width="9.5" style="412" bestFit="1" customWidth="1"/>
    <col min="15374" max="15376" width="10.5" style="412" bestFit="1" customWidth="1"/>
    <col min="15377" max="15377" width="9.5" style="412" bestFit="1" customWidth="1"/>
    <col min="15378" max="15400" width="10.5" style="412" bestFit="1" customWidth="1"/>
    <col min="15401" max="15401" width="9.5" style="412" bestFit="1" customWidth="1"/>
    <col min="15402" max="15406" width="10.5" style="412" bestFit="1" customWidth="1"/>
    <col min="15407" max="15407" width="9.5" style="412" bestFit="1" customWidth="1"/>
    <col min="15408" max="15409" width="10.5" style="412" bestFit="1" customWidth="1"/>
    <col min="15410" max="15616" width="9" style="412"/>
    <col min="15617" max="15617" width="1.625" style="412" customWidth="1"/>
    <col min="15618" max="15618" width="3" style="412" customWidth="1"/>
    <col min="15619" max="15619" width="26.625" style="412" customWidth="1"/>
    <col min="15620" max="15620" width="10.5" style="412" bestFit="1" customWidth="1"/>
    <col min="15621" max="15621" width="9.5" style="412" bestFit="1" customWidth="1"/>
    <col min="15622" max="15626" width="10.5" style="412" bestFit="1" customWidth="1"/>
    <col min="15627" max="15627" width="9.5" style="412" bestFit="1" customWidth="1"/>
    <col min="15628" max="15628" width="10.5" style="412" bestFit="1" customWidth="1"/>
    <col min="15629" max="15629" width="9.5" style="412" bestFit="1" customWidth="1"/>
    <col min="15630" max="15632" width="10.5" style="412" bestFit="1" customWidth="1"/>
    <col min="15633" max="15633" width="9.5" style="412" bestFit="1" customWidth="1"/>
    <col min="15634" max="15656" width="10.5" style="412" bestFit="1" customWidth="1"/>
    <col min="15657" max="15657" width="9.5" style="412" bestFit="1" customWidth="1"/>
    <col min="15658" max="15662" width="10.5" style="412" bestFit="1" customWidth="1"/>
    <col min="15663" max="15663" width="9.5" style="412" bestFit="1" customWidth="1"/>
    <col min="15664" max="15665" width="10.5" style="412" bestFit="1" customWidth="1"/>
    <col min="15666" max="15872" width="9" style="412"/>
    <col min="15873" max="15873" width="1.625" style="412" customWidth="1"/>
    <col min="15874" max="15874" width="3" style="412" customWidth="1"/>
    <col min="15875" max="15875" width="26.625" style="412" customWidth="1"/>
    <col min="15876" max="15876" width="10.5" style="412" bestFit="1" customWidth="1"/>
    <col min="15877" max="15877" width="9.5" style="412" bestFit="1" customWidth="1"/>
    <col min="15878" max="15882" width="10.5" style="412" bestFit="1" customWidth="1"/>
    <col min="15883" max="15883" width="9.5" style="412" bestFit="1" customWidth="1"/>
    <col min="15884" max="15884" width="10.5" style="412" bestFit="1" customWidth="1"/>
    <col min="15885" max="15885" width="9.5" style="412" bestFit="1" customWidth="1"/>
    <col min="15886" max="15888" width="10.5" style="412" bestFit="1" customWidth="1"/>
    <col min="15889" max="15889" width="9.5" style="412" bestFit="1" customWidth="1"/>
    <col min="15890" max="15912" width="10.5" style="412" bestFit="1" customWidth="1"/>
    <col min="15913" max="15913" width="9.5" style="412" bestFit="1" customWidth="1"/>
    <col min="15914" max="15918" width="10.5" style="412" bestFit="1" customWidth="1"/>
    <col min="15919" max="15919" width="9.5" style="412" bestFit="1" customWidth="1"/>
    <col min="15920" max="15921" width="10.5" style="412" bestFit="1" customWidth="1"/>
    <col min="15922" max="16128" width="9" style="412"/>
    <col min="16129" max="16129" width="1.625" style="412" customWidth="1"/>
    <col min="16130" max="16130" width="3" style="412" customWidth="1"/>
    <col min="16131" max="16131" width="26.625" style="412" customWidth="1"/>
    <col min="16132" max="16132" width="10.5" style="412" bestFit="1" customWidth="1"/>
    <col min="16133" max="16133" width="9.5" style="412" bestFit="1" customWidth="1"/>
    <col min="16134" max="16138" width="10.5" style="412" bestFit="1" customWidth="1"/>
    <col min="16139" max="16139" width="9.5" style="412" bestFit="1" customWidth="1"/>
    <col min="16140" max="16140" width="10.5" style="412" bestFit="1" customWidth="1"/>
    <col min="16141" max="16141" width="9.5" style="412" bestFit="1" customWidth="1"/>
    <col min="16142" max="16144" width="10.5" style="412" bestFit="1" customWidth="1"/>
    <col min="16145" max="16145" width="9.5" style="412" bestFit="1" customWidth="1"/>
    <col min="16146" max="16168" width="10.5" style="412" bestFit="1" customWidth="1"/>
    <col min="16169" max="16169" width="9.5" style="412" bestFit="1" customWidth="1"/>
    <col min="16170" max="16174" width="10.5" style="412" bestFit="1" customWidth="1"/>
    <col min="16175" max="16175" width="9.5" style="412" bestFit="1" customWidth="1"/>
    <col min="16176" max="16177" width="10.5" style="412" bestFit="1" customWidth="1"/>
    <col min="16178" max="16384" width="9" style="412"/>
  </cols>
  <sheetData>
    <row r="1" spans="2:49" ht="14.25">
      <c r="B1" s="411" t="s">
        <v>248</v>
      </c>
    </row>
    <row r="2" spans="2:49" ht="14.25" thickBot="1"/>
    <row r="3" spans="2:49">
      <c r="B3" s="413"/>
      <c r="C3" s="414"/>
      <c r="D3" s="597" t="s">
        <v>278</v>
      </c>
      <c r="E3" s="598" t="s">
        <v>280</v>
      </c>
      <c r="F3" s="598" t="s">
        <v>282</v>
      </c>
      <c r="G3" s="598" t="s">
        <v>284</v>
      </c>
      <c r="H3" s="598" t="s">
        <v>286</v>
      </c>
      <c r="I3" s="599" t="s">
        <v>288</v>
      </c>
      <c r="J3" s="598" t="s">
        <v>290</v>
      </c>
      <c r="K3" s="598" t="s">
        <v>292</v>
      </c>
      <c r="L3" s="598" t="s">
        <v>294</v>
      </c>
      <c r="M3" s="598" t="s">
        <v>296</v>
      </c>
      <c r="N3" s="598" t="s">
        <v>298</v>
      </c>
      <c r="O3" s="598" t="s">
        <v>300</v>
      </c>
      <c r="P3" s="598" t="s">
        <v>302</v>
      </c>
      <c r="Q3" s="598" t="s">
        <v>304</v>
      </c>
      <c r="R3" s="599" t="s">
        <v>306</v>
      </c>
      <c r="S3" s="598" t="s">
        <v>308</v>
      </c>
      <c r="T3" s="598" t="s">
        <v>310</v>
      </c>
      <c r="U3" s="598" t="s">
        <v>312</v>
      </c>
      <c r="V3" s="598" t="s">
        <v>314</v>
      </c>
      <c r="W3" s="598" t="s">
        <v>316</v>
      </c>
      <c r="X3" s="599" t="s">
        <v>318</v>
      </c>
      <c r="Y3" s="598" t="s">
        <v>320</v>
      </c>
      <c r="Z3" s="598" t="s">
        <v>322</v>
      </c>
      <c r="AA3" s="598" t="s">
        <v>324</v>
      </c>
      <c r="AB3" s="598" t="s">
        <v>326</v>
      </c>
      <c r="AC3" s="598" t="s">
        <v>328</v>
      </c>
      <c r="AD3" s="598" t="s">
        <v>330</v>
      </c>
      <c r="AE3" s="598" t="s">
        <v>332</v>
      </c>
      <c r="AF3" s="598" t="s">
        <v>334</v>
      </c>
      <c r="AG3" s="599" t="s">
        <v>336</v>
      </c>
      <c r="AH3" s="598" t="s">
        <v>338</v>
      </c>
      <c r="AI3" s="598" t="s">
        <v>340</v>
      </c>
      <c r="AJ3" s="598" t="s">
        <v>342</v>
      </c>
      <c r="AK3" s="598" t="s">
        <v>344</v>
      </c>
      <c r="AL3" s="598" t="s">
        <v>346</v>
      </c>
      <c r="AM3" s="599" t="s">
        <v>348</v>
      </c>
      <c r="AN3" s="598" t="s">
        <v>350</v>
      </c>
      <c r="AO3" s="598" t="s">
        <v>352</v>
      </c>
      <c r="AP3" s="598" t="s">
        <v>354</v>
      </c>
      <c r="AQ3" s="598" t="s">
        <v>356</v>
      </c>
      <c r="AR3" s="598" t="s">
        <v>358</v>
      </c>
      <c r="AS3" s="598" t="s">
        <v>360</v>
      </c>
      <c r="AT3" s="598" t="s">
        <v>362</v>
      </c>
      <c r="AU3" s="598" t="s">
        <v>364</v>
      </c>
      <c r="AV3" s="598" t="s">
        <v>366</v>
      </c>
      <c r="AW3" s="600" t="s">
        <v>368</v>
      </c>
    </row>
    <row r="4" spans="2:49" ht="54.75" thickBot="1">
      <c r="B4" s="415"/>
      <c r="C4" s="416"/>
      <c r="D4" s="601" t="s">
        <v>279</v>
      </c>
      <c r="E4" s="602" t="s">
        <v>281</v>
      </c>
      <c r="F4" s="603" t="s">
        <v>283</v>
      </c>
      <c r="G4" s="602" t="s">
        <v>285</v>
      </c>
      <c r="H4" s="602" t="s">
        <v>287</v>
      </c>
      <c r="I4" s="604" t="s">
        <v>289</v>
      </c>
      <c r="J4" s="602" t="s">
        <v>291</v>
      </c>
      <c r="K4" s="602" t="s">
        <v>293</v>
      </c>
      <c r="L4" s="602" t="s">
        <v>295</v>
      </c>
      <c r="M4" s="603" t="s">
        <v>297</v>
      </c>
      <c r="N4" s="602" t="s">
        <v>299</v>
      </c>
      <c r="O4" s="602" t="s">
        <v>301</v>
      </c>
      <c r="P4" s="602" t="s">
        <v>303</v>
      </c>
      <c r="Q4" s="603" t="s">
        <v>305</v>
      </c>
      <c r="R4" s="604" t="s">
        <v>307</v>
      </c>
      <c r="S4" s="602" t="s">
        <v>309</v>
      </c>
      <c r="T4" s="603" t="s">
        <v>311</v>
      </c>
      <c r="U4" s="603" t="s">
        <v>313</v>
      </c>
      <c r="V4" s="603" t="s">
        <v>315</v>
      </c>
      <c r="W4" s="603" t="s">
        <v>317</v>
      </c>
      <c r="X4" s="604" t="s">
        <v>319</v>
      </c>
      <c r="Y4" s="603" t="s">
        <v>321</v>
      </c>
      <c r="Z4" s="602" t="s">
        <v>323</v>
      </c>
      <c r="AA4" s="602" t="s">
        <v>325</v>
      </c>
      <c r="AB4" s="603" t="s">
        <v>327</v>
      </c>
      <c r="AC4" s="603" t="s">
        <v>329</v>
      </c>
      <c r="AD4" s="602" t="s">
        <v>331</v>
      </c>
      <c r="AE4" s="602" t="s">
        <v>333</v>
      </c>
      <c r="AF4" s="602" t="s">
        <v>335</v>
      </c>
      <c r="AG4" s="604" t="s">
        <v>337</v>
      </c>
      <c r="AH4" s="602" t="s">
        <v>339</v>
      </c>
      <c r="AI4" s="602" t="s">
        <v>341</v>
      </c>
      <c r="AJ4" s="602" t="s">
        <v>343</v>
      </c>
      <c r="AK4" s="602" t="s">
        <v>345</v>
      </c>
      <c r="AL4" s="603" t="s">
        <v>347</v>
      </c>
      <c r="AM4" s="605" t="s">
        <v>349</v>
      </c>
      <c r="AN4" s="603" t="s">
        <v>351</v>
      </c>
      <c r="AO4" s="602" t="s">
        <v>353</v>
      </c>
      <c r="AP4" s="603" t="s">
        <v>355</v>
      </c>
      <c r="AQ4" s="603" t="s">
        <v>357</v>
      </c>
      <c r="AR4" s="602" t="s">
        <v>359</v>
      </c>
      <c r="AS4" s="602" t="s">
        <v>361</v>
      </c>
      <c r="AT4" s="602" t="s">
        <v>363</v>
      </c>
      <c r="AU4" s="603" t="s">
        <v>365</v>
      </c>
      <c r="AV4" s="603" t="s">
        <v>367</v>
      </c>
      <c r="AW4" s="606" t="s">
        <v>369</v>
      </c>
    </row>
    <row r="5" spans="2:49">
      <c r="B5" s="417" t="s">
        <v>278</v>
      </c>
      <c r="C5" s="582" t="s">
        <v>279</v>
      </c>
      <c r="D5" s="418">
        <v>0.11193542369999999</v>
      </c>
      <c r="E5" s="419">
        <v>0</v>
      </c>
      <c r="F5" s="419">
        <v>0.1995493018</v>
      </c>
      <c r="G5" s="419">
        <v>1.22078568E-2</v>
      </c>
      <c r="H5" s="419">
        <v>1.2066608000000001E-3</v>
      </c>
      <c r="I5" s="419">
        <v>0.18014456130000001</v>
      </c>
      <c r="J5" s="419">
        <v>0</v>
      </c>
      <c r="K5" s="419">
        <v>1.0895810000000001E-3</v>
      </c>
      <c r="L5" s="419">
        <v>0</v>
      </c>
      <c r="M5" s="419">
        <v>7.7649879999999998E-4</v>
      </c>
      <c r="N5" s="419">
        <v>0</v>
      </c>
      <c r="O5" s="419">
        <v>0</v>
      </c>
      <c r="P5" s="419">
        <v>2.03954823E-2</v>
      </c>
      <c r="Q5" s="419">
        <v>7.8805474999999996E-3</v>
      </c>
      <c r="R5" s="419">
        <v>2.7488149999999999E-4</v>
      </c>
      <c r="S5" s="419">
        <v>0</v>
      </c>
      <c r="T5" s="419">
        <v>1.31943E-5</v>
      </c>
      <c r="U5" s="419">
        <v>0</v>
      </c>
      <c r="V5" s="419">
        <v>0</v>
      </c>
      <c r="W5" s="419">
        <v>0</v>
      </c>
      <c r="X5" s="419">
        <v>0</v>
      </c>
      <c r="Y5" s="419">
        <v>0</v>
      </c>
      <c r="Z5" s="419">
        <v>0</v>
      </c>
      <c r="AA5" s="419">
        <v>0</v>
      </c>
      <c r="AB5" s="419">
        <v>0</v>
      </c>
      <c r="AC5" s="419">
        <v>4.8138000000000004E-6</v>
      </c>
      <c r="AD5" s="419">
        <v>0</v>
      </c>
      <c r="AE5" s="419">
        <v>1.0017163000000001E-2</v>
      </c>
      <c r="AF5" s="419">
        <v>9.0466479999999996E-4</v>
      </c>
      <c r="AG5" s="419">
        <v>0</v>
      </c>
      <c r="AH5" s="419">
        <v>0</v>
      </c>
      <c r="AI5" s="419">
        <v>0</v>
      </c>
      <c r="AJ5" s="419">
        <v>8.5428100000000003E-5</v>
      </c>
      <c r="AK5" s="419">
        <v>0</v>
      </c>
      <c r="AL5" s="419">
        <v>1.3793000000000001E-6</v>
      </c>
      <c r="AM5" s="419">
        <v>3.5219200000000003E-5</v>
      </c>
      <c r="AN5" s="419">
        <v>0</v>
      </c>
      <c r="AO5" s="419">
        <v>5.7471099999999999E-5</v>
      </c>
      <c r="AP5" s="419">
        <v>2.0127802000000001E-3</v>
      </c>
      <c r="AQ5" s="419">
        <v>2.6145158999999999E-3</v>
      </c>
      <c r="AR5" s="419">
        <v>2.0294671000000001E-3</v>
      </c>
      <c r="AS5" s="419">
        <v>9.2799000000000007E-6</v>
      </c>
      <c r="AT5" s="419">
        <v>2.08506964E-2</v>
      </c>
      <c r="AU5" s="419">
        <v>0</v>
      </c>
      <c r="AV5" s="419">
        <v>0</v>
      </c>
      <c r="AW5" s="421">
        <v>8.5930491999999994E-3</v>
      </c>
    </row>
    <row r="6" spans="2:49">
      <c r="B6" s="422" t="s">
        <v>280</v>
      </c>
      <c r="C6" s="583" t="s">
        <v>281</v>
      </c>
      <c r="D6" s="423">
        <v>2.9162E-5</v>
      </c>
      <c r="E6" s="424">
        <v>2.986412E-4</v>
      </c>
      <c r="F6" s="424">
        <v>3.1791380000000002E-4</v>
      </c>
      <c r="G6" s="424">
        <v>6.7130779999999995E-4</v>
      </c>
      <c r="H6" s="424">
        <v>6.7036699999999995E-5</v>
      </c>
      <c r="I6" s="424">
        <v>6.7932999999999998E-6</v>
      </c>
      <c r="J6" s="424">
        <v>0</v>
      </c>
      <c r="K6" s="424">
        <v>1.4617818600000001E-2</v>
      </c>
      <c r="L6" s="424">
        <v>0</v>
      </c>
      <c r="M6" s="424">
        <v>1.0383341900000001E-2</v>
      </c>
      <c r="N6" s="424">
        <v>0.53028299850000005</v>
      </c>
      <c r="O6" s="424">
        <v>2.9157099999999999E-5</v>
      </c>
      <c r="P6" s="424">
        <v>3.8987780000000001E-4</v>
      </c>
      <c r="Q6" s="424">
        <v>0</v>
      </c>
      <c r="R6" s="424">
        <v>6.9943127999999993E-2</v>
      </c>
      <c r="S6" s="424">
        <v>5.9665956999999999E-2</v>
      </c>
      <c r="T6" s="424">
        <v>0.1240879444</v>
      </c>
      <c r="U6" s="424">
        <v>2.6523470000000001E-4</v>
      </c>
      <c r="V6" s="424">
        <v>9.18024E-5</v>
      </c>
      <c r="W6" s="424">
        <v>4.1488500000000001E-5</v>
      </c>
      <c r="X6" s="424">
        <v>3.8112699999999998E-5</v>
      </c>
      <c r="Y6" s="424">
        <v>1.3232989999999999E-4</v>
      </c>
      <c r="Z6" s="424">
        <v>6.0208999999999999E-5</v>
      </c>
      <c r="AA6" s="424">
        <v>0</v>
      </c>
      <c r="AB6" s="424">
        <v>1.2830860000000001E-4</v>
      </c>
      <c r="AC6" s="424">
        <v>0</v>
      </c>
      <c r="AD6" s="424">
        <v>1.9156110000000001E-4</v>
      </c>
      <c r="AE6" s="424">
        <v>1.0470525999999999E-3</v>
      </c>
      <c r="AF6" s="424">
        <v>8.9670154000000002E-3</v>
      </c>
      <c r="AG6" s="424">
        <v>0.32595680199999999</v>
      </c>
      <c r="AH6" s="424">
        <v>0</v>
      </c>
      <c r="AI6" s="424">
        <v>0</v>
      </c>
      <c r="AJ6" s="424">
        <v>2.7706000000000002E-6</v>
      </c>
      <c r="AK6" s="424">
        <v>1.3801999999999999E-6</v>
      </c>
      <c r="AL6" s="424">
        <v>1.3793000000000001E-6</v>
      </c>
      <c r="AM6" s="424">
        <v>5.6030999999999998E-6</v>
      </c>
      <c r="AN6" s="424">
        <v>0</v>
      </c>
      <c r="AO6" s="424">
        <v>2.0283900000000001E-5</v>
      </c>
      <c r="AP6" s="424">
        <v>3.9083099999999999E-5</v>
      </c>
      <c r="AQ6" s="424">
        <v>9.4545999999999992E-6</v>
      </c>
      <c r="AR6" s="424">
        <v>5.96902E-5</v>
      </c>
      <c r="AS6" s="424">
        <v>7.1384000000000001E-6</v>
      </c>
      <c r="AT6" s="424">
        <v>1.3169299999999999E-5</v>
      </c>
      <c r="AU6" s="424">
        <v>0</v>
      </c>
      <c r="AV6" s="424">
        <v>2.1573809999999999E-4</v>
      </c>
      <c r="AW6" s="426">
        <v>1.6295342500000001E-2</v>
      </c>
    </row>
    <row r="7" spans="2:49">
      <c r="B7" s="422" t="s">
        <v>282</v>
      </c>
      <c r="C7" s="584" t="s">
        <v>283</v>
      </c>
      <c r="D7" s="423">
        <v>9.9675718600000004E-2</v>
      </c>
      <c r="E7" s="424">
        <v>0</v>
      </c>
      <c r="F7" s="424">
        <v>0.17947193780000001</v>
      </c>
      <c r="G7" s="424">
        <v>5.4699149999999999E-4</v>
      </c>
      <c r="H7" s="424">
        <v>2.3194701000000002E-3</v>
      </c>
      <c r="I7" s="424">
        <v>1.2703459000000001E-3</v>
      </c>
      <c r="J7" s="424">
        <v>0</v>
      </c>
      <c r="K7" s="424">
        <v>3.3907759999999999E-3</v>
      </c>
      <c r="L7" s="424">
        <v>0</v>
      </c>
      <c r="M7" s="424">
        <v>3.7271942000000001E-3</v>
      </c>
      <c r="N7" s="424">
        <v>0</v>
      </c>
      <c r="O7" s="424">
        <v>2.0185699999999999E-5</v>
      </c>
      <c r="P7" s="424">
        <v>0</v>
      </c>
      <c r="Q7" s="424">
        <v>2.7789299E-2</v>
      </c>
      <c r="R7" s="424">
        <v>6.7298580000000002E-4</v>
      </c>
      <c r="S7" s="424">
        <v>3.4260000000000001E-7</v>
      </c>
      <c r="T7" s="424">
        <v>0</v>
      </c>
      <c r="U7" s="424">
        <v>0</v>
      </c>
      <c r="V7" s="424">
        <v>0</v>
      </c>
      <c r="W7" s="424">
        <v>0</v>
      </c>
      <c r="X7" s="424">
        <v>0</v>
      </c>
      <c r="Y7" s="424">
        <v>0</v>
      </c>
      <c r="Z7" s="424">
        <v>0</v>
      </c>
      <c r="AA7" s="424">
        <v>0</v>
      </c>
      <c r="AB7" s="424">
        <v>0</v>
      </c>
      <c r="AC7" s="424">
        <v>0</v>
      </c>
      <c r="AD7" s="424">
        <v>0</v>
      </c>
      <c r="AE7" s="424">
        <v>1.8350406E-3</v>
      </c>
      <c r="AF7" s="424">
        <v>1.9445200000000001E-5</v>
      </c>
      <c r="AG7" s="424">
        <v>0</v>
      </c>
      <c r="AH7" s="424">
        <v>0</v>
      </c>
      <c r="AI7" s="424">
        <v>0</v>
      </c>
      <c r="AJ7" s="424">
        <v>9.9281200000000001E-5</v>
      </c>
      <c r="AK7" s="424">
        <v>0</v>
      </c>
      <c r="AL7" s="424">
        <v>0</v>
      </c>
      <c r="AM7" s="424">
        <v>1.184647E-4</v>
      </c>
      <c r="AN7" s="424">
        <v>0</v>
      </c>
      <c r="AO7" s="424">
        <v>3.2679630000000001E-4</v>
      </c>
      <c r="AP7" s="424">
        <v>4.5727238999999998E-3</v>
      </c>
      <c r="AQ7" s="424">
        <v>6.7505941999999996E-3</v>
      </c>
      <c r="AR7" s="424">
        <v>1.2932878E-3</v>
      </c>
      <c r="AS7" s="424">
        <v>4.2830000000000003E-6</v>
      </c>
      <c r="AT7" s="424">
        <v>0.1151566859</v>
      </c>
      <c r="AU7" s="424">
        <v>0</v>
      </c>
      <c r="AV7" s="424">
        <v>2.1573808999999998E-3</v>
      </c>
      <c r="AW7" s="426">
        <v>1.12212927E-2</v>
      </c>
    </row>
    <row r="8" spans="2:49">
      <c r="B8" s="422" t="s">
        <v>284</v>
      </c>
      <c r="C8" s="585" t="s">
        <v>285</v>
      </c>
      <c r="D8" s="423">
        <v>2.3562896999999999E-3</v>
      </c>
      <c r="E8" s="424">
        <v>0</v>
      </c>
      <c r="F8" s="424">
        <v>1.0350700000000001E-5</v>
      </c>
      <c r="G8" s="424">
        <v>0.25648930879999998</v>
      </c>
      <c r="H8" s="424">
        <v>0.20615128839999999</v>
      </c>
      <c r="I8" s="424">
        <v>2.649385E-4</v>
      </c>
      <c r="J8" s="424">
        <v>7.0284407000000002E-3</v>
      </c>
      <c r="K8" s="424">
        <v>2.3534949000000001E-3</v>
      </c>
      <c r="L8" s="424">
        <v>3.6096039999999999E-4</v>
      </c>
      <c r="M8" s="424">
        <v>1.6244355E-3</v>
      </c>
      <c r="N8" s="424">
        <v>0</v>
      </c>
      <c r="O8" s="424">
        <v>5.6071409999999995E-4</v>
      </c>
      <c r="P8" s="424">
        <v>1.2208048500000001E-2</v>
      </c>
      <c r="Q8" s="424">
        <v>1.3687266700000001E-2</v>
      </c>
      <c r="R8" s="424">
        <v>8.7203789999999997E-4</v>
      </c>
      <c r="S8" s="424">
        <v>3.4260000000000001E-7</v>
      </c>
      <c r="T8" s="424">
        <v>3.298574E-4</v>
      </c>
      <c r="U8" s="424">
        <v>1.9988699999999999E-4</v>
      </c>
      <c r="V8" s="424">
        <v>4.91798E-5</v>
      </c>
      <c r="W8" s="424">
        <v>2.677895E-4</v>
      </c>
      <c r="X8" s="424">
        <v>1.3720560000000001E-4</v>
      </c>
      <c r="Y8" s="424">
        <v>1.2327579E-3</v>
      </c>
      <c r="Z8" s="424">
        <v>1.083763E-4</v>
      </c>
      <c r="AA8" s="424">
        <v>1.0445099999999999E-5</v>
      </c>
      <c r="AB8" s="424">
        <v>6.1922859999999998E-4</v>
      </c>
      <c r="AC8" s="424">
        <v>1.8316429E-3</v>
      </c>
      <c r="AD8" s="424">
        <v>5.4914180000000001E-4</v>
      </c>
      <c r="AE8" s="424">
        <v>1.3277059000000001E-3</v>
      </c>
      <c r="AF8" s="424">
        <v>6.5002530000000003E-4</v>
      </c>
      <c r="AG8" s="424">
        <v>0</v>
      </c>
      <c r="AH8" s="424">
        <v>1.2127770000000001E-4</v>
      </c>
      <c r="AI8" s="424">
        <v>3.8598099999999999E-5</v>
      </c>
      <c r="AJ8" s="424">
        <v>2.147246E-4</v>
      </c>
      <c r="AK8" s="424">
        <v>6.9009999999999997E-6</v>
      </c>
      <c r="AL8" s="424">
        <v>0</v>
      </c>
      <c r="AM8" s="424">
        <v>4.946703E-4</v>
      </c>
      <c r="AN8" s="424">
        <v>8.3811800000000003E-5</v>
      </c>
      <c r="AO8" s="424">
        <v>8.2262500000000001E-5</v>
      </c>
      <c r="AP8" s="424">
        <v>2.9312E-6</v>
      </c>
      <c r="AQ8" s="424">
        <v>1.121947E-4</v>
      </c>
      <c r="AR8" s="424">
        <v>1.193804E-4</v>
      </c>
      <c r="AS8" s="424">
        <v>1.7774610000000001E-4</v>
      </c>
      <c r="AT8" s="424">
        <v>3.574513E-4</v>
      </c>
      <c r="AU8" s="424">
        <v>1.59288699E-2</v>
      </c>
      <c r="AV8" s="424">
        <v>8.0901800000000005E-5</v>
      </c>
      <c r="AW8" s="426">
        <v>1.4108183E-3</v>
      </c>
    </row>
    <row r="9" spans="2:49">
      <c r="B9" s="427" t="s">
        <v>286</v>
      </c>
      <c r="C9" s="586" t="s">
        <v>287</v>
      </c>
      <c r="D9" s="511">
        <v>3.7210712999999999E-3</v>
      </c>
      <c r="E9" s="512">
        <v>4.1809765999999996E-3</v>
      </c>
      <c r="F9" s="512">
        <v>1.0927362E-3</v>
      </c>
      <c r="G9" s="512">
        <v>2.3868722E-3</v>
      </c>
      <c r="H9" s="512">
        <v>1.17180168E-2</v>
      </c>
      <c r="I9" s="512">
        <v>1.1141002000000001E-3</v>
      </c>
      <c r="J9" s="512">
        <v>1.7279222999999999E-3</v>
      </c>
      <c r="K9" s="512">
        <v>1.7346129E-3</v>
      </c>
      <c r="L9" s="512">
        <v>2.9109710000000002E-4</v>
      </c>
      <c r="M9" s="512">
        <v>6.6778900000000001E-4</v>
      </c>
      <c r="N9" s="512">
        <v>1.6418229999999999E-4</v>
      </c>
      <c r="O9" s="512">
        <v>3.3418560000000001E-4</v>
      </c>
      <c r="P9" s="512">
        <v>2.1443279E-3</v>
      </c>
      <c r="Q9" s="512">
        <v>1.2442969999999999E-3</v>
      </c>
      <c r="R9" s="512">
        <v>1.478673E-3</v>
      </c>
      <c r="S9" s="512">
        <v>1.8296029999999999E-4</v>
      </c>
      <c r="T9" s="512">
        <v>5.2777179999999996E-4</v>
      </c>
      <c r="U9" s="512">
        <v>8.9949140000000001E-4</v>
      </c>
      <c r="V9" s="512">
        <v>7.6720559999999996E-4</v>
      </c>
      <c r="W9" s="512">
        <v>6.3238539999999998E-4</v>
      </c>
      <c r="X9" s="512">
        <v>1.5168839E-3</v>
      </c>
      <c r="Y9" s="512">
        <v>2.5107865999999999E-3</v>
      </c>
      <c r="Z9" s="512">
        <v>1.5895188000000001E-3</v>
      </c>
      <c r="AA9" s="512">
        <v>2.2561338999999999E-3</v>
      </c>
      <c r="AB9" s="512">
        <v>1.2460282E-3</v>
      </c>
      <c r="AC9" s="512">
        <v>8.9054909999999995E-4</v>
      </c>
      <c r="AD9" s="512">
        <v>3.575807E-4</v>
      </c>
      <c r="AE9" s="512">
        <v>2.633823E-3</v>
      </c>
      <c r="AF9" s="512">
        <v>2.0380422E-3</v>
      </c>
      <c r="AG9" s="512">
        <v>1.422246E-4</v>
      </c>
      <c r="AH9" s="512">
        <v>7.9296960000000002E-4</v>
      </c>
      <c r="AI9" s="512">
        <v>1.6693685E-3</v>
      </c>
      <c r="AJ9" s="512">
        <v>3.1308226999999999E-3</v>
      </c>
      <c r="AK9" s="512">
        <v>1.4975143E-3</v>
      </c>
      <c r="AL9" s="512">
        <v>2.3447799999999999E-5</v>
      </c>
      <c r="AM9" s="512">
        <v>1.2598883999999999E-3</v>
      </c>
      <c r="AN9" s="512">
        <v>6.3607140000000002E-4</v>
      </c>
      <c r="AO9" s="512">
        <v>2.5546454000000001E-3</v>
      </c>
      <c r="AP9" s="512">
        <v>3.5858750000000001E-4</v>
      </c>
      <c r="AQ9" s="512">
        <v>2.366805E-3</v>
      </c>
      <c r="AR9" s="512">
        <v>2.3786547799999998E-2</v>
      </c>
      <c r="AS9" s="512">
        <v>1.4812171E-3</v>
      </c>
      <c r="AT9" s="512">
        <v>2.5049807999999998E-3</v>
      </c>
      <c r="AU9" s="512">
        <v>2.8590279E-3</v>
      </c>
      <c r="AV9" s="512">
        <v>2.6967259999999998E-4</v>
      </c>
      <c r="AW9" s="513">
        <v>1.4659587999999999E-3</v>
      </c>
    </row>
    <row r="10" spans="2:49">
      <c r="B10" s="432" t="s">
        <v>288</v>
      </c>
      <c r="C10" s="587" t="s">
        <v>289</v>
      </c>
      <c r="D10" s="433">
        <v>2.6887364999999999E-3</v>
      </c>
      <c r="E10" s="434">
        <v>8.9592350000000003E-4</v>
      </c>
      <c r="F10" s="434">
        <v>5.8111679999999996E-4</v>
      </c>
      <c r="G10" s="434">
        <v>1.491795E-4</v>
      </c>
      <c r="H10" s="434">
        <v>3.2177619999999998E-4</v>
      </c>
      <c r="I10" s="434">
        <v>0.1836838673</v>
      </c>
      <c r="J10" s="434">
        <v>0.1231728389</v>
      </c>
      <c r="K10" s="434">
        <v>9.4401296999999995E-2</v>
      </c>
      <c r="L10" s="434">
        <v>5.82194E-5</v>
      </c>
      <c r="M10" s="434">
        <v>1.056038E-4</v>
      </c>
      <c r="N10" s="434">
        <v>0</v>
      </c>
      <c r="O10" s="434">
        <v>1.7494280000000001E-4</v>
      </c>
      <c r="P10" s="434">
        <v>4.8734699999999999E-5</v>
      </c>
      <c r="Q10" s="434">
        <v>2.4885939000000002E-3</v>
      </c>
      <c r="R10" s="434">
        <v>1.2890995000000001E-3</v>
      </c>
      <c r="S10" s="434">
        <v>2.3983599999999999E-5</v>
      </c>
      <c r="T10" s="434">
        <v>1.3502162000000001E-3</v>
      </c>
      <c r="U10" s="434">
        <v>8.7258360000000001E-4</v>
      </c>
      <c r="V10" s="434">
        <v>1.04917E-4</v>
      </c>
      <c r="W10" s="434">
        <v>1.558962E-4</v>
      </c>
      <c r="X10" s="434">
        <v>1.4025458999999999E-3</v>
      </c>
      <c r="Y10" s="434">
        <v>8.0094399999999997E-5</v>
      </c>
      <c r="Z10" s="434">
        <v>2.5689190000000001E-4</v>
      </c>
      <c r="AA10" s="434">
        <v>6.2670399999999995E-5</v>
      </c>
      <c r="AB10" s="434">
        <v>1.8250110000000001E-4</v>
      </c>
      <c r="AC10" s="434">
        <v>3.3792727999999998E-3</v>
      </c>
      <c r="AD10" s="434">
        <v>9.7057619999999997E-4</v>
      </c>
      <c r="AE10" s="434">
        <v>1.8728208900000001E-2</v>
      </c>
      <c r="AF10" s="434">
        <v>3.5934730800000002E-2</v>
      </c>
      <c r="AG10" s="434">
        <v>2.7323525000000001E-3</v>
      </c>
      <c r="AH10" s="434">
        <v>0</v>
      </c>
      <c r="AI10" s="434">
        <v>0</v>
      </c>
      <c r="AJ10" s="434">
        <v>6.3355289999999999E-4</v>
      </c>
      <c r="AK10" s="434">
        <v>8.9712799999999999E-5</v>
      </c>
      <c r="AL10" s="434">
        <v>1.3793000000000001E-6</v>
      </c>
      <c r="AM10" s="434">
        <v>1.1254149E-3</v>
      </c>
      <c r="AN10" s="434">
        <v>4.7892400000000002E-5</v>
      </c>
      <c r="AO10" s="434">
        <v>5.07098E-5</v>
      </c>
      <c r="AP10" s="434">
        <v>4.9830999999999998E-5</v>
      </c>
      <c r="AQ10" s="434">
        <v>1.9539500000000002E-5</v>
      </c>
      <c r="AR10" s="434">
        <v>1.2932880000000001E-4</v>
      </c>
      <c r="AS10" s="434">
        <v>1.441956E-4</v>
      </c>
      <c r="AT10" s="434">
        <v>6.3588700000000002E-4</v>
      </c>
      <c r="AU10" s="434">
        <v>0</v>
      </c>
      <c r="AV10" s="434">
        <v>1.79782E-5</v>
      </c>
      <c r="AW10" s="436">
        <v>3.7206193999999998E-3</v>
      </c>
    </row>
    <row r="11" spans="2:49">
      <c r="B11" s="422" t="s">
        <v>290</v>
      </c>
      <c r="C11" s="583" t="s">
        <v>291</v>
      </c>
      <c r="D11" s="423">
        <v>5.8323999999999999E-5</v>
      </c>
      <c r="E11" s="424">
        <v>1.4932058999999999E-3</v>
      </c>
      <c r="F11" s="424">
        <v>3.814965E-4</v>
      </c>
      <c r="G11" s="424">
        <v>8.4535060000000002E-4</v>
      </c>
      <c r="H11" s="424">
        <v>6.7036709999999998E-4</v>
      </c>
      <c r="I11" s="424">
        <v>2.921116E-4</v>
      </c>
      <c r="J11" s="424">
        <v>2.4587867199999999E-2</v>
      </c>
      <c r="K11" s="424">
        <v>1.1070143E-3</v>
      </c>
      <c r="L11" s="424">
        <v>3.7260430000000001E-4</v>
      </c>
      <c r="M11" s="424">
        <v>6.9884890000000005E-4</v>
      </c>
      <c r="N11" s="424">
        <v>1.0369409999999999E-4</v>
      </c>
      <c r="O11" s="424">
        <v>8.6349980000000005E-4</v>
      </c>
      <c r="P11" s="424">
        <v>1.2671028E-3</v>
      </c>
      <c r="Q11" s="424">
        <v>4.1476570000000001E-4</v>
      </c>
      <c r="R11" s="424">
        <v>9.5734599999999998E-4</v>
      </c>
      <c r="S11" s="424">
        <v>1.0073099999999999E-4</v>
      </c>
      <c r="T11" s="424">
        <v>2.8147829999999998E-4</v>
      </c>
      <c r="U11" s="424">
        <v>2.383268E-4</v>
      </c>
      <c r="V11" s="424">
        <v>2.590138E-4</v>
      </c>
      <c r="W11" s="424">
        <v>2.9796290000000001E-4</v>
      </c>
      <c r="X11" s="424">
        <v>3.4301390000000001E-4</v>
      </c>
      <c r="Y11" s="424">
        <v>1.0481925E-3</v>
      </c>
      <c r="Z11" s="424">
        <v>8.027873E-4</v>
      </c>
      <c r="AA11" s="424">
        <v>1.3578583000000001E-3</v>
      </c>
      <c r="AB11" s="424">
        <v>2.9247989999999998E-4</v>
      </c>
      <c r="AC11" s="424">
        <v>4.8619168000000003E-3</v>
      </c>
      <c r="AD11" s="424">
        <v>5.3637110000000004E-4</v>
      </c>
      <c r="AE11" s="424">
        <v>2.2776093E-3</v>
      </c>
      <c r="AF11" s="424">
        <v>8.7105238999999994E-3</v>
      </c>
      <c r="AG11" s="424">
        <v>5.9077890000000001E-4</v>
      </c>
      <c r="AH11" s="424">
        <v>2.8826778E-3</v>
      </c>
      <c r="AI11" s="424">
        <v>2.3737841999999999E-3</v>
      </c>
      <c r="AJ11" s="424">
        <v>9.8958009999999992E-4</v>
      </c>
      <c r="AK11" s="424">
        <v>2.3711792999999998E-3</v>
      </c>
      <c r="AL11" s="424">
        <v>2.6551189999999999E-4</v>
      </c>
      <c r="AM11" s="424">
        <v>6.5635859999999999E-4</v>
      </c>
      <c r="AN11" s="424">
        <v>2.1401930999999999E-3</v>
      </c>
      <c r="AO11" s="424">
        <v>7.6740779999999995E-4</v>
      </c>
      <c r="AP11" s="424">
        <v>2.3811384999999998E-3</v>
      </c>
      <c r="AQ11" s="424">
        <v>2.3025136000000002E-3</v>
      </c>
      <c r="AR11" s="424">
        <v>1.34302968E-2</v>
      </c>
      <c r="AS11" s="424">
        <v>1.2135272999999999E-3</v>
      </c>
      <c r="AT11" s="424">
        <v>2.5482512000000001E-3</v>
      </c>
      <c r="AU11" s="424">
        <v>0</v>
      </c>
      <c r="AV11" s="424">
        <v>2.3371629999999999E-4</v>
      </c>
      <c r="AW11" s="426">
        <v>1.4485016E-3</v>
      </c>
    </row>
    <row r="12" spans="2:49">
      <c r="B12" s="422" t="s">
        <v>292</v>
      </c>
      <c r="C12" s="583" t="s">
        <v>293</v>
      </c>
      <c r="D12" s="423">
        <v>1.55258492E-2</v>
      </c>
      <c r="E12" s="424">
        <v>0</v>
      </c>
      <c r="F12" s="424">
        <v>1.3248871799999999E-2</v>
      </c>
      <c r="G12" s="424">
        <v>2.2128294000000001E-3</v>
      </c>
      <c r="H12" s="424">
        <v>5.2959000000000001E-3</v>
      </c>
      <c r="I12" s="424">
        <v>8.4508572999999997E-3</v>
      </c>
      <c r="J12" s="424">
        <v>1.9777705100000001E-2</v>
      </c>
      <c r="K12" s="424">
        <v>0.23686619070000001</v>
      </c>
      <c r="L12" s="424">
        <v>0.1170908922</v>
      </c>
      <c r="M12" s="424">
        <v>8.1221773999999997E-3</v>
      </c>
      <c r="N12" s="424">
        <v>1.7282399999999999E-5</v>
      </c>
      <c r="O12" s="424">
        <v>5.6138697999999999E-3</v>
      </c>
      <c r="P12" s="424">
        <v>4.7638193000000004E-3</v>
      </c>
      <c r="Q12" s="424">
        <v>7.8805474999999996E-3</v>
      </c>
      <c r="R12" s="424">
        <v>5.9620853000000003E-3</v>
      </c>
      <c r="S12" s="424">
        <v>4.14573E-5</v>
      </c>
      <c r="T12" s="424">
        <v>7.3888049999999998E-4</v>
      </c>
      <c r="U12" s="424">
        <v>1.4184288000000001E-3</v>
      </c>
      <c r="V12" s="424">
        <v>6.1966600000000005E-4</v>
      </c>
      <c r="W12" s="424">
        <v>3.8345440000000001E-4</v>
      </c>
      <c r="X12" s="424">
        <v>1.6617120000000001E-3</v>
      </c>
      <c r="Y12" s="424">
        <v>3.2525307999999998E-3</v>
      </c>
      <c r="Z12" s="424">
        <v>6.2577268000000002E-3</v>
      </c>
      <c r="AA12" s="424">
        <v>3.1648544000000001E-3</v>
      </c>
      <c r="AB12" s="424">
        <v>4.36329E-4</v>
      </c>
      <c r="AC12" s="424">
        <v>4.8137799999999998E-5</v>
      </c>
      <c r="AD12" s="424">
        <v>1.2770739999999999E-4</v>
      </c>
      <c r="AE12" s="424">
        <v>9.5638000000000008E-3</v>
      </c>
      <c r="AF12" s="424">
        <v>2.4213905E-3</v>
      </c>
      <c r="AG12" s="424">
        <v>0</v>
      </c>
      <c r="AH12" s="424">
        <v>4.6645299999999999E-5</v>
      </c>
      <c r="AI12" s="424">
        <v>6.7546700000000002E-4</v>
      </c>
      <c r="AJ12" s="424">
        <v>4.6348181999999998E-3</v>
      </c>
      <c r="AK12" s="424">
        <v>1.7376685999999999E-3</v>
      </c>
      <c r="AL12" s="424">
        <v>3.6551000000000003E-5</v>
      </c>
      <c r="AM12" s="424">
        <v>2.108352E-3</v>
      </c>
      <c r="AN12" s="424">
        <v>7.7915003000000004E-3</v>
      </c>
      <c r="AO12" s="424">
        <v>2.9073599999999999E-4</v>
      </c>
      <c r="AP12" s="424">
        <v>3.3210873E-3</v>
      </c>
      <c r="AQ12" s="424">
        <v>1.9797960999999998E-3</v>
      </c>
      <c r="AR12" s="424">
        <v>3.5316706E-3</v>
      </c>
      <c r="AS12" s="424">
        <v>1.4355314E-3</v>
      </c>
      <c r="AT12" s="424">
        <v>1.832408E-3</v>
      </c>
      <c r="AU12" s="424">
        <v>0.42888560749999999</v>
      </c>
      <c r="AV12" s="424">
        <v>6.2923609999999996E-4</v>
      </c>
      <c r="AW12" s="426">
        <v>4.433513E-3</v>
      </c>
    </row>
    <row r="13" spans="2:49">
      <c r="B13" s="422" t="s">
        <v>294</v>
      </c>
      <c r="C13" s="584" t="s">
        <v>295</v>
      </c>
      <c r="D13" s="423">
        <v>1.108156E-4</v>
      </c>
      <c r="E13" s="424">
        <v>2.986412E-4</v>
      </c>
      <c r="F13" s="424">
        <v>8.1844314000000008E-3</v>
      </c>
      <c r="G13" s="424">
        <v>2.486325E-4</v>
      </c>
      <c r="H13" s="424">
        <v>4.0892393000000003E-3</v>
      </c>
      <c r="I13" s="424">
        <v>7.40469E-4</v>
      </c>
      <c r="J13" s="424">
        <v>2.9187877000000002E-3</v>
      </c>
      <c r="K13" s="424">
        <v>2.1268620999999998E-3</v>
      </c>
      <c r="L13" s="424">
        <v>4.3140588200000003E-2</v>
      </c>
      <c r="M13" s="424">
        <v>2.0654867999999999E-3</v>
      </c>
      <c r="N13" s="424">
        <v>8.6411799999999998E-5</v>
      </c>
      <c r="O13" s="424">
        <v>3.5437130000000002E-4</v>
      </c>
      <c r="P13" s="424">
        <v>1.0356129000000001E-3</v>
      </c>
      <c r="Q13" s="424">
        <v>4.1476570000000001E-4</v>
      </c>
      <c r="R13" s="424">
        <v>3.033175E-4</v>
      </c>
      <c r="S13" s="424">
        <v>5.1050700000000002E-5</v>
      </c>
      <c r="T13" s="424">
        <v>6.0253949999999998E-4</v>
      </c>
      <c r="U13" s="424">
        <v>5.9197299999999998E-4</v>
      </c>
      <c r="V13" s="424">
        <v>1.0327767E-3</v>
      </c>
      <c r="W13" s="424">
        <v>1.3766640999999999E-3</v>
      </c>
      <c r="X13" s="424">
        <v>1.9513682000000001E-3</v>
      </c>
      <c r="Y13" s="424">
        <v>5.3280215999999998E-3</v>
      </c>
      <c r="Z13" s="424">
        <v>1.2362924000000001E-3</v>
      </c>
      <c r="AA13" s="424">
        <v>4.8465098E-3</v>
      </c>
      <c r="AB13" s="424">
        <v>8.4277250000000005E-4</v>
      </c>
      <c r="AC13" s="424">
        <v>1.0638452E-3</v>
      </c>
      <c r="AD13" s="424">
        <v>3.6779730000000002E-3</v>
      </c>
      <c r="AE13" s="424">
        <v>4.8358717999999997E-3</v>
      </c>
      <c r="AF13" s="424">
        <v>5.5742910000000005E-4</v>
      </c>
      <c r="AG13" s="424">
        <v>1.6219069999999999E-3</v>
      </c>
      <c r="AH13" s="424">
        <v>2.919994E-3</v>
      </c>
      <c r="AI13" s="424">
        <v>2.8755597E-3</v>
      </c>
      <c r="AJ13" s="424">
        <v>4.5355368999999996E-3</v>
      </c>
      <c r="AK13" s="424">
        <v>1.51573287E-2</v>
      </c>
      <c r="AL13" s="424">
        <v>5.17231E-5</v>
      </c>
      <c r="AM13" s="424">
        <v>1.7025302999999999E-3</v>
      </c>
      <c r="AN13" s="424">
        <v>1.34787268E-2</v>
      </c>
      <c r="AO13" s="424">
        <v>6.8277885000000002E-3</v>
      </c>
      <c r="AP13" s="424">
        <v>1.0128388E-2</v>
      </c>
      <c r="AQ13" s="424">
        <v>2.5766973999999999E-3</v>
      </c>
      <c r="AR13" s="424">
        <v>3.8112197700000003E-2</v>
      </c>
      <c r="AS13" s="424">
        <v>3.4671188000000002E-3</v>
      </c>
      <c r="AT13" s="424">
        <v>1.6913089E-3</v>
      </c>
      <c r="AU13" s="424">
        <v>0</v>
      </c>
      <c r="AV13" s="424">
        <v>4.4945399999999998E-5</v>
      </c>
      <c r="AW13" s="426">
        <v>3.352093E-3</v>
      </c>
    </row>
    <row r="14" spans="2:49">
      <c r="B14" s="427" t="s">
        <v>296</v>
      </c>
      <c r="C14" s="588" t="s">
        <v>297</v>
      </c>
      <c r="D14" s="511">
        <v>3.9252053000000002E-2</v>
      </c>
      <c r="E14" s="512">
        <v>1.09004032E-2</v>
      </c>
      <c r="F14" s="512">
        <v>9.1381727000000006E-3</v>
      </c>
      <c r="G14" s="512">
        <v>0.2212083541</v>
      </c>
      <c r="H14" s="512">
        <v>6.7438929600000003E-2</v>
      </c>
      <c r="I14" s="512">
        <v>2.3858047300000001E-2</v>
      </c>
      <c r="J14" s="512">
        <v>2.2182786199999999E-2</v>
      </c>
      <c r="K14" s="512">
        <v>4.0915945400000001E-2</v>
      </c>
      <c r="L14" s="512">
        <v>2.6035723399999999E-2</v>
      </c>
      <c r="M14" s="512">
        <v>0.44147683859999998</v>
      </c>
      <c r="N14" s="512">
        <v>6.1438756000000002E-3</v>
      </c>
      <c r="O14" s="512">
        <v>0.2030211277</v>
      </c>
      <c r="P14" s="512">
        <v>0.1299511434</v>
      </c>
      <c r="Q14" s="512">
        <v>9.5396101000000001E-3</v>
      </c>
      <c r="R14" s="512">
        <v>3.6454976299999997E-2</v>
      </c>
      <c r="S14" s="512">
        <v>2.6207178000000001E-3</v>
      </c>
      <c r="T14" s="512">
        <v>8.2596284999999995E-3</v>
      </c>
      <c r="U14" s="512">
        <v>8.5528567E-3</v>
      </c>
      <c r="V14" s="512">
        <v>2.0819467000000001E-3</v>
      </c>
      <c r="W14" s="512">
        <v>3.1028373999999999E-3</v>
      </c>
      <c r="X14" s="512">
        <v>2.6846558400000001E-2</v>
      </c>
      <c r="Y14" s="512">
        <v>1.9950480699999999E-2</v>
      </c>
      <c r="Z14" s="512">
        <v>1.39082896E-2</v>
      </c>
      <c r="AA14" s="512">
        <v>9.0140904000000008E-3</v>
      </c>
      <c r="AB14" s="512">
        <v>7.8399760000000002E-3</v>
      </c>
      <c r="AC14" s="512">
        <v>1.5360768699999999E-2</v>
      </c>
      <c r="AD14" s="512">
        <v>5.6191254999999997E-3</v>
      </c>
      <c r="AE14" s="512">
        <v>2.34669315E-2</v>
      </c>
      <c r="AF14" s="512">
        <v>4.3946152999999998E-3</v>
      </c>
      <c r="AG14" s="512">
        <v>5.3334210000000005E-4</v>
      </c>
      <c r="AH14" s="512">
        <v>8.7226659000000008E-3</v>
      </c>
      <c r="AI14" s="512">
        <v>1.1965416099999999E-2</v>
      </c>
      <c r="AJ14" s="512">
        <v>4.6176999999999999E-6</v>
      </c>
      <c r="AK14" s="512">
        <v>1.6562399999999999E-5</v>
      </c>
      <c r="AL14" s="512">
        <v>2.2068500000000001E-5</v>
      </c>
      <c r="AM14" s="512">
        <v>3.217758E-4</v>
      </c>
      <c r="AN14" s="512">
        <v>7.5729910000000005E-4</v>
      </c>
      <c r="AO14" s="512">
        <v>7.9107240000000001E-4</v>
      </c>
      <c r="AP14" s="512">
        <v>6.6509682999999998E-3</v>
      </c>
      <c r="AQ14" s="512">
        <v>0.1237552213</v>
      </c>
      <c r="AR14" s="512">
        <v>1.6016871999999999E-3</v>
      </c>
      <c r="AS14" s="512">
        <v>2.9474435999999999E-3</v>
      </c>
      <c r="AT14" s="512">
        <v>4.7926688999999998E-3</v>
      </c>
      <c r="AU14" s="512">
        <v>6.6291746999999996E-3</v>
      </c>
      <c r="AV14" s="512">
        <v>6.9845208000000004E-3</v>
      </c>
      <c r="AW14" s="513">
        <v>2.2698703800000001E-2</v>
      </c>
    </row>
    <row r="15" spans="2:49">
      <c r="B15" s="432" t="s">
        <v>298</v>
      </c>
      <c r="C15" s="587" t="s">
        <v>299</v>
      </c>
      <c r="D15" s="433">
        <v>1.2726297100000001E-2</v>
      </c>
      <c r="E15" s="434">
        <v>2.97147977E-2</v>
      </c>
      <c r="F15" s="434">
        <v>4.5779584000000002E-3</v>
      </c>
      <c r="G15" s="434">
        <v>1.0392839399999999E-2</v>
      </c>
      <c r="H15" s="434">
        <v>2.0513233E-3</v>
      </c>
      <c r="I15" s="434">
        <v>1.7934295E-3</v>
      </c>
      <c r="J15" s="434">
        <v>1.6111707999999999E-3</v>
      </c>
      <c r="K15" s="434">
        <v>6.0232037000000002E-3</v>
      </c>
      <c r="L15" s="434">
        <v>1.5137048999999999E-3</v>
      </c>
      <c r="M15" s="434">
        <v>9.8335808E-3</v>
      </c>
      <c r="N15" s="434">
        <v>0.1427954202</v>
      </c>
      <c r="O15" s="434">
        <v>1.0137710999999999E-3</v>
      </c>
      <c r="P15" s="434">
        <v>4.2886558E-3</v>
      </c>
      <c r="Q15" s="434">
        <v>1.6590626E-3</v>
      </c>
      <c r="R15" s="434">
        <v>1.9393364900000001E-2</v>
      </c>
      <c r="S15" s="434">
        <v>2.3622778399999999E-2</v>
      </c>
      <c r="T15" s="434">
        <v>2.3793712E-3</v>
      </c>
      <c r="U15" s="434">
        <v>2.7023183000000001E-3</v>
      </c>
      <c r="V15" s="434">
        <v>1.1245790999999999E-3</v>
      </c>
      <c r="W15" s="434">
        <v>8.762876E-4</v>
      </c>
      <c r="X15" s="434">
        <v>8.9945879999999995E-4</v>
      </c>
      <c r="Y15" s="434">
        <v>1.5357239E-3</v>
      </c>
      <c r="Z15" s="434">
        <v>1.2162226999999999E-3</v>
      </c>
      <c r="AA15" s="434">
        <v>6.1625880000000001E-4</v>
      </c>
      <c r="AB15" s="434">
        <v>1.540102E-3</v>
      </c>
      <c r="AC15" s="434">
        <v>3.4755483999999999E-3</v>
      </c>
      <c r="AD15" s="434">
        <v>8.0455660000000005E-3</v>
      </c>
      <c r="AE15" s="434">
        <v>3.3354562000000002E-3</v>
      </c>
      <c r="AF15" s="434">
        <v>1.4681126500000001E-2</v>
      </c>
      <c r="AG15" s="434">
        <v>5.54156102E-2</v>
      </c>
      <c r="AH15" s="434">
        <v>1.18572282E-2</v>
      </c>
      <c r="AI15" s="434">
        <v>1.0546935299999999E-2</v>
      </c>
      <c r="AJ15" s="434">
        <v>1.2712617999999999E-3</v>
      </c>
      <c r="AK15" s="434">
        <v>4.306216E-4</v>
      </c>
      <c r="AL15" s="434">
        <v>3.227522E-4</v>
      </c>
      <c r="AM15" s="434">
        <v>8.4908794199999998E-2</v>
      </c>
      <c r="AN15" s="434">
        <v>6.5403100000000001E-4</v>
      </c>
      <c r="AO15" s="434">
        <v>1.2190628199999999E-2</v>
      </c>
      <c r="AP15" s="434">
        <v>2.8120298E-3</v>
      </c>
      <c r="AQ15" s="434">
        <v>2.1071182999999999E-3</v>
      </c>
      <c r="AR15" s="434">
        <v>3.3824451E-3</v>
      </c>
      <c r="AS15" s="434">
        <v>2.0558578999999998E-3</v>
      </c>
      <c r="AT15" s="434">
        <v>4.4766067E-3</v>
      </c>
      <c r="AU15" s="434">
        <v>0</v>
      </c>
      <c r="AV15" s="434">
        <v>1.45353541E-2</v>
      </c>
      <c r="AW15" s="436">
        <v>1.1369618200000001E-2</v>
      </c>
    </row>
    <row r="16" spans="2:49">
      <c r="B16" s="422" t="s">
        <v>300</v>
      </c>
      <c r="C16" s="583" t="s">
        <v>301</v>
      </c>
      <c r="D16" s="423">
        <v>6.339819E-3</v>
      </c>
      <c r="E16" s="424">
        <v>0</v>
      </c>
      <c r="F16" s="424">
        <v>1.7199874600000001E-2</v>
      </c>
      <c r="G16" s="424">
        <v>3.3068124999999999E-3</v>
      </c>
      <c r="H16" s="424">
        <v>8.5538841000000008E-3</v>
      </c>
      <c r="I16" s="424">
        <v>5.4550147999999996E-3</v>
      </c>
      <c r="J16" s="424">
        <v>2.8137112999999998E-2</v>
      </c>
      <c r="K16" s="424">
        <v>7.0081848999999996E-3</v>
      </c>
      <c r="L16" s="424">
        <v>3.9437833300000003E-2</v>
      </c>
      <c r="M16" s="424">
        <v>8.3302791000000008E-3</v>
      </c>
      <c r="N16" s="424">
        <v>0</v>
      </c>
      <c r="O16" s="424">
        <v>0.2326918764</v>
      </c>
      <c r="P16" s="424">
        <v>4.86250716E-2</v>
      </c>
      <c r="Q16" s="424">
        <v>2.9033595999999998E-2</v>
      </c>
      <c r="R16" s="424">
        <v>2.2274882000000002E-3</v>
      </c>
      <c r="S16" s="424">
        <v>8.2229000000000005E-6</v>
      </c>
      <c r="T16" s="424">
        <v>5.1413769000000003E-3</v>
      </c>
      <c r="U16" s="424">
        <v>1.4991524E-3</v>
      </c>
      <c r="V16" s="424">
        <v>2.5081721E-3</v>
      </c>
      <c r="W16" s="424">
        <v>4.7435193000000004E-3</v>
      </c>
      <c r="X16" s="424">
        <v>1.66094977E-2</v>
      </c>
      <c r="Y16" s="424">
        <v>1.7192446E-2</v>
      </c>
      <c r="Z16" s="424">
        <v>3.44957693E-2</v>
      </c>
      <c r="AA16" s="424">
        <v>3.9440562399999997E-2</v>
      </c>
      <c r="AB16" s="424">
        <v>2.45105345E-2</v>
      </c>
      <c r="AC16" s="424">
        <v>4.5634624999999996E-3</v>
      </c>
      <c r="AD16" s="424">
        <v>1.77130159E-2</v>
      </c>
      <c r="AE16" s="424">
        <v>3.9680055300000003E-2</v>
      </c>
      <c r="AF16" s="424">
        <v>1.0190211100000001E-2</v>
      </c>
      <c r="AG16" s="424">
        <v>0</v>
      </c>
      <c r="AH16" s="424">
        <v>3.5133218899999999E-2</v>
      </c>
      <c r="AI16" s="424">
        <v>1.4377798E-3</v>
      </c>
      <c r="AJ16" s="424">
        <v>3.7080391999999998E-3</v>
      </c>
      <c r="AK16" s="424">
        <v>2.4664129000000002E-3</v>
      </c>
      <c r="AL16" s="424">
        <v>3.7930279999999998E-4</v>
      </c>
      <c r="AM16" s="424">
        <v>7.0918749999999997E-4</v>
      </c>
      <c r="AN16" s="424">
        <v>1.9336570000000001E-3</v>
      </c>
      <c r="AO16" s="424">
        <v>5.3526979999999995E-4</v>
      </c>
      <c r="AP16" s="424">
        <v>3.0074453000000002E-3</v>
      </c>
      <c r="AQ16" s="424">
        <v>7.9355720000000003E-4</v>
      </c>
      <c r="AR16" s="424">
        <v>2.2781762999999999E-3</v>
      </c>
      <c r="AS16" s="424">
        <v>2.2278933E-3</v>
      </c>
      <c r="AT16" s="424">
        <v>1.6329878999999999E-3</v>
      </c>
      <c r="AU16" s="424">
        <v>3.6287662200000001E-2</v>
      </c>
      <c r="AV16" s="424">
        <v>2.5439117000000001E-3</v>
      </c>
      <c r="AW16" s="426">
        <v>1.0566308599999999E-2</v>
      </c>
    </row>
    <row r="17" spans="2:49">
      <c r="B17" s="422" t="s">
        <v>302</v>
      </c>
      <c r="C17" s="583" t="s">
        <v>303</v>
      </c>
      <c r="D17" s="423">
        <v>1.4231056E-3</v>
      </c>
      <c r="E17" s="424">
        <v>3.1357324000000002E-3</v>
      </c>
      <c r="F17" s="424">
        <v>2.528524E-4</v>
      </c>
      <c r="G17" s="424">
        <v>2.7349580000000001E-4</v>
      </c>
      <c r="H17" s="424">
        <v>2.2792480999999998E-3</v>
      </c>
      <c r="I17" s="424">
        <v>2.7173170000000001E-4</v>
      </c>
      <c r="J17" s="424">
        <v>1.0274132999999999E-3</v>
      </c>
      <c r="K17" s="424">
        <v>2.266328E-4</v>
      </c>
      <c r="L17" s="424">
        <v>4.6575529999999998E-4</v>
      </c>
      <c r="M17" s="424">
        <v>5.4665520000000002E-4</v>
      </c>
      <c r="N17" s="424">
        <v>2.0738819999999999E-4</v>
      </c>
      <c r="O17" s="424">
        <v>6.7061409999999997E-4</v>
      </c>
      <c r="P17" s="424">
        <v>4.57984575E-2</v>
      </c>
      <c r="Q17" s="424">
        <v>5.8067191999999997E-2</v>
      </c>
      <c r="R17" s="424">
        <v>1.507109E-3</v>
      </c>
      <c r="S17" s="424">
        <v>3.857927E-4</v>
      </c>
      <c r="T17" s="424">
        <v>1.143506E-4</v>
      </c>
      <c r="U17" s="424">
        <v>1.1608821000000001E-3</v>
      </c>
      <c r="V17" s="424">
        <v>8.7179470000000002E-3</v>
      </c>
      <c r="W17" s="424">
        <v>1.8561706599999998E-2</v>
      </c>
      <c r="X17" s="424">
        <v>8.3390501999999998E-3</v>
      </c>
      <c r="Y17" s="424">
        <v>3.4649552000000001E-3</v>
      </c>
      <c r="Z17" s="424">
        <v>6.1493505000000002E-3</v>
      </c>
      <c r="AA17" s="424">
        <v>8.0009191999999996E-3</v>
      </c>
      <c r="AB17" s="424">
        <v>1.4014330700000001E-2</v>
      </c>
      <c r="AC17" s="424">
        <v>8.8092155000000002E-3</v>
      </c>
      <c r="AD17" s="424">
        <v>5.7085206000000001E-3</v>
      </c>
      <c r="AE17" s="424">
        <v>4.9977872000000001E-3</v>
      </c>
      <c r="AF17" s="424">
        <v>1.2870870999999999E-3</v>
      </c>
      <c r="AG17" s="424">
        <v>0</v>
      </c>
      <c r="AH17" s="424">
        <v>1.2500933E-3</v>
      </c>
      <c r="AI17" s="424">
        <v>1.00162112E-2</v>
      </c>
      <c r="AJ17" s="424">
        <v>8.4966300000000007E-5</v>
      </c>
      <c r="AK17" s="424">
        <v>9.6614000000000004E-6</v>
      </c>
      <c r="AL17" s="424">
        <v>0</v>
      </c>
      <c r="AM17" s="424">
        <v>1.7929796999999999E-3</v>
      </c>
      <c r="AN17" s="424">
        <v>9.72815E-5</v>
      </c>
      <c r="AO17" s="424">
        <v>1.2564754000000001E-3</v>
      </c>
      <c r="AP17" s="424">
        <v>1.5144710000000001E-4</v>
      </c>
      <c r="AQ17" s="424">
        <v>1.0217285999999999E-3</v>
      </c>
      <c r="AR17" s="424">
        <v>4.5961459999999997E-3</v>
      </c>
      <c r="AS17" s="424">
        <v>7.8936379000000001E-3</v>
      </c>
      <c r="AT17" s="424">
        <v>5.2865159999999998E-4</v>
      </c>
      <c r="AU17" s="424">
        <v>9.9594708999999997E-3</v>
      </c>
      <c r="AV17" s="424">
        <v>1.977599E-4</v>
      </c>
      <c r="AW17" s="426">
        <v>3.5595722000000001E-3</v>
      </c>
    </row>
    <row r="18" spans="2:49">
      <c r="B18" s="422" t="s">
        <v>304</v>
      </c>
      <c r="C18" s="584" t="s">
        <v>305</v>
      </c>
      <c r="D18" s="423">
        <v>7.5821200000000005E-5</v>
      </c>
      <c r="E18" s="424">
        <v>3.1357324000000002E-3</v>
      </c>
      <c r="F18" s="424">
        <v>3.1052E-5</v>
      </c>
      <c r="G18" s="424">
        <v>1.2431629999999999E-4</v>
      </c>
      <c r="H18" s="424">
        <v>1.9842865999999998E-3</v>
      </c>
      <c r="I18" s="424">
        <v>2.241787E-4</v>
      </c>
      <c r="J18" s="424">
        <v>8.8731140000000003E-4</v>
      </c>
      <c r="K18" s="424">
        <v>8.7166500000000006E-5</v>
      </c>
      <c r="L18" s="424">
        <v>8.1507200000000005E-5</v>
      </c>
      <c r="M18" s="424">
        <v>8.0755900000000004E-5</v>
      </c>
      <c r="N18" s="424">
        <v>2.0738819999999999E-4</v>
      </c>
      <c r="O18" s="424">
        <v>1.099E-4</v>
      </c>
      <c r="P18" s="424">
        <v>2.071226E-4</v>
      </c>
      <c r="Q18" s="424">
        <v>0.1841559519</v>
      </c>
      <c r="R18" s="424">
        <v>1.232227E-4</v>
      </c>
      <c r="S18" s="424">
        <v>1.67885E-5</v>
      </c>
      <c r="T18" s="424">
        <v>3.9582899999999997E-5</v>
      </c>
      <c r="U18" s="424">
        <v>1.6529119999999999E-4</v>
      </c>
      <c r="V18" s="424">
        <v>2.9507899999999999E-5</v>
      </c>
      <c r="W18" s="424">
        <v>1.5715339999999999E-4</v>
      </c>
      <c r="X18" s="424">
        <v>1.1662473999999999E-3</v>
      </c>
      <c r="Y18" s="424">
        <v>2.9600120000000001E-4</v>
      </c>
      <c r="Z18" s="424">
        <v>9.2320500000000005E-5</v>
      </c>
      <c r="AA18" s="424">
        <v>4.5958279999999999E-4</v>
      </c>
      <c r="AB18" s="424">
        <v>1.099788E-4</v>
      </c>
      <c r="AC18" s="424">
        <v>4.3324000000000001E-5</v>
      </c>
      <c r="AD18" s="424">
        <v>1.021659E-4</v>
      </c>
      <c r="AE18" s="424">
        <v>1.3061171999999999E-3</v>
      </c>
      <c r="AF18" s="424">
        <v>1.20375E-5</v>
      </c>
      <c r="AG18" s="424">
        <v>6.5368589999999997E-4</v>
      </c>
      <c r="AH18" s="424">
        <v>1.399358E-4</v>
      </c>
      <c r="AI18" s="424">
        <v>1.6404200000000001E-4</v>
      </c>
      <c r="AJ18" s="424">
        <v>7.6654400000000003E-5</v>
      </c>
      <c r="AK18" s="424">
        <v>1.090356E-4</v>
      </c>
      <c r="AL18" s="424">
        <v>0</v>
      </c>
      <c r="AM18" s="424">
        <v>5.3629299999999998E-5</v>
      </c>
      <c r="AN18" s="424">
        <v>1.3709209E-3</v>
      </c>
      <c r="AO18" s="424">
        <v>2.4791439999999999E-4</v>
      </c>
      <c r="AP18" s="424">
        <v>2.120259E-4</v>
      </c>
      <c r="AQ18" s="424">
        <v>4.0970000000000002E-5</v>
      </c>
      <c r="AR18" s="424">
        <v>1.5519454E-3</v>
      </c>
      <c r="AS18" s="424">
        <v>1.4490940000000001E-4</v>
      </c>
      <c r="AT18" s="424">
        <v>2.5021590000000001E-4</v>
      </c>
      <c r="AU18" s="424">
        <v>0</v>
      </c>
      <c r="AV18" s="424">
        <v>8.3598509999999995E-4</v>
      </c>
      <c r="AW18" s="426">
        <v>1.831596E-4</v>
      </c>
    </row>
    <row r="19" spans="2:49">
      <c r="B19" s="427" t="s">
        <v>306</v>
      </c>
      <c r="C19" s="588" t="s">
        <v>307</v>
      </c>
      <c r="D19" s="428">
        <v>1.8197088E-3</v>
      </c>
      <c r="E19" s="429">
        <v>0</v>
      </c>
      <c r="F19" s="429">
        <v>1.4875407000000001E-3</v>
      </c>
      <c r="G19" s="429">
        <v>2.7349580000000001E-4</v>
      </c>
      <c r="H19" s="429">
        <v>5.8992300000000001E-4</v>
      </c>
      <c r="I19" s="429">
        <v>1.5624580000000001E-4</v>
      </c>
      <c r="J19" s="429">
        <v>1.3333022E-2</v>
      </c>
      <c r="K19" s="429">
        <v>1.3162137999999999E-3</v>
      </c>
      <c r="L19" s="429">
        <v>3.4931700000000003E-5</v>
      </c>
      <c r="M19" s="429">
        <v>5.0969381000000001E-3</v>
      </c>
      <c r="N19" s="429">
        <v>3.2058759999999999E-3</v>
      </c>
      <c r="O19" s="429">
        <v>3.1781277E-3</v>
      </c>
      <c r="P19" s="429">
        <v>1.0356129000000001E-3</v>
      </c>
      <c r="Q19" s="429">
        <v>0</v>
      </c>
      <c r="R19" s="429">
        <v>6.7052132700000003E-2</v>
      </c>
      <c r="S19" s="429">
        <v>3.8373694999999999E-3</v>
      </c>
      <c r="T19" s="429">
        <v>7.3976012999999998E-3</v>
      </c>
      <c r="U19" s="429">
        <v>3.2135676999999999E-3</v>
      </c>
      <c r="V19" s="429">
        <v>3.36718E-3</v>
      </c>
      <c r="W19" s="429">
        <v>3.5189797E-3</v>
      </c>
      <c r="X19" s="429">
        <v>4.5658968000000001E-3</v>
      </c>
      <c r="Y19" s="429">
        <v>2.5863540000000001E-2</v>
      </c>
      <c r="Z19" s="429">
        <v>1.10463529E-2</v>
      </c>
      <c r="AA19" s="429">
        <v>3.0708489E-3</v>
      </c>
      <c r="AB19" s="429">
        <v>6.5142530000000002E-3</v>
      </c>
      <c r="AC19" s="429">
        <v>1.699264E-3</v>
      </c>
      <c r="AD19" s="429">
        <v>1.30772374E-2</v>
      </c>
      <c r="AE19" s="429">
        <v>6.4226422000000002E-3</v>
      </c>
      <c r="AF19" s="429">
        <v>5.15733019E-2</v>
      </c>
      <c r="AG19" s="429">
        <v>4.6496499999999998E-5</v>
      </c>
      <c r="AH19" s="429">
        <v>4.7858049000000001E-3</v>
      </c>
      <c r="AI19" s="429">
        <v>4.4387829999999997E-4</v>
      </c>
      <c r="AJ19" s="429">
        <v>1.5146159999999999E-4</v>
      </c>
      <c r="AK19" s="429">
        <v>9.6614000000000004E-6</v>
      </c>
      <c r="AL19" s="429">
        <v>4.9654200000000003E-5</v>
      </c>
      <c r="AM19" s="429">
        <v>4.0822299999999997E-5</v>
      </c>
      <c r="AN19" s="429">
        <v>1.04765E-5</v>
      </c>
      <c r="AO19" s="429">
        <v>1.3522600000000001E-4</v>
      </c>
      <c r="AP19" s="429">
        <v>1.4392355E-3</v>
      </c>
      <c r="AQ19" s="429">
        <v>6.4291369999999997E-4</v>
      </c>
      <c r="AR19" s="429">
        <v>3.7803799999999997E-4</v>
      </c>
      <c r="AS19" s="429">
        <v>7.3739629999999997E-4</v>
      </c>
      <c r="AT19" s="429">
        <v>1.1090396E-3</v>
      </c>
      <c r="AU19" s="429">
        <v>5.4667127000000001E-3</v>
      </c>
      <c r="AV19" s="429">
        <v>3.3888859000000002E-3</v>
      </c>
      <c r="AW19" s="431">
        <v>4.9020467999999996E-3</v>
      </c>
    </row>
    <row r="20" spans="2:49">
      <c r="B20" s="432" t="s">
        <v>308</v>
      </c>
      <c r="C20" s="589" t="s">
        <v>309</v>
      </c>
      <c r="D20" s="514">
        <v>6.4156400000000001E-5</v>
      </c>
      <c r="E20" s="515">
        <v>1.1945647E-3</v>
      </c>
      <c r="F20" s="515">
        <v>0</v>
      </c>
      <c r="G20" s="515">
        <v>9.9452999999999998E-5</v>
      </c>
      <c r="H20" s="515">
        <v>1.2066610000000001E-4</v>
      </c>
      <c r="I20" s="515">
        <v>5.1629029999999997E-4</v>
      </c>
      <c r="J20" s="515">
        <v>5.8632606400000002E-2</v>
      </c>
      <c r="K20" s="515">
        <v>0</v>
      </c>
      <c r="L20" s="515">
        <v>0</v>
      </c>
      <c r="M20" s="515">
        <v>5.59079E-5</v>
      </c>
      <c r="N20" s="515">
        <v>0</v>
      </c>
      <c r="O20" s="515">
        <v>1.9580137E-3</v>
      </c>
      <c r="P20" s="515">
        <v>6.4451672999999996E-3</v>
      </c>
      <c r="Q20" s="515">
        <v>0</v>
      </c>
      <c r="R20" s="515">
        <v>9.0710900000000004E-3</v>
      </c>
      <c r="S20" s="515">
        <v>0.55287141449999999</v>
      </c>
      <c r="T20" s="515">
        <v>1.5701211000000001E-3</v>
      </c>
      <c r="U20" s="515">
        <v>0.25012012439999998</v>
      </c>
      <c r="V20" s="515">
        <v>0.1197266912</v>
      </c>
      <c r="W20" s="515">
        <v>9.81328915E-2</v>
      </c>
      <c r="X20" s="515">
        <v>2.9194298300000001E-2</v>
      </c>
      <c r="Y20" s="515">
        <v>4.0151691999999999E-3</v>
      </c>
      <c r="Z20" s="515">
        <v>5.4328629000000003E-2</v>
      </c>
      <c r="AA20" s="515">
        <v>1.0841976600000001E-2</v>
      </c>
      <c r="AB20" s="515">
        <v>5.5322138299999997E-2</v>
      </c>
      <c r="AC20" s="515">
        <v>0.2018273105</v>
      </c>
      <c r="AD20" s="515">
        <v>3.7699223499999997E-2</v>
      </c>
      <c r="AE20" s="515">
        <v>5.6562428999999996E-3</v>
      </c>
      <c r="AF20" s="515">
        <v>2.5900081299999999E-2</v>
      </c>
      <c r="AG20" s="515">
        <v>0</v>
      </c>
      <c r="AH20" s="515">
        <v>2.7987199999999999E-5</v>
      </c>
      <c r="AI20" s="515">
        <v>0</v>
      </c>
      <c r="AJ20" s="515">
        <v>0</v>
      </c>
      <c r="AK20" s="515">
        <v>0</v>
      </c>
      <c r="AL20" s="515">
        <v>0</v>
      </c>
      <c r="AM20" s="515">
        <v>2.6494479999999998E-4</v>
      </c>
      <c r="AN20" s="515">
        <v>0</v>
      </c>
      <c r="AO20" s="515">
        <v>4.1694699999999999E-5</v>
      </c>
      <c r="AP20" s="515">
        <v>0</v>
      </c>
      <c r="AQ20" s="515">
        <v>2.5212000000000001E-6</v>
      </c>
      <c r="AR20" s="515">
        <v>0</v>
      </c>
      <c r="AS20" s="515">
        <v>1.5775850000000001E-4</v>
      </c>
      <c r="AT20" s="515">
        <v>2.82198E-5</v>
      </c>
      <c r="AU20" s="515">
        <v>3.1417900000000003E-5</v>
      </c>
      <c r="AV20" s="515">
        <v>4.2698164000000002E-3</v>
      </c>
      <c r="AW20" s="516">
        <v>8.3209745399999993E-2</v>
      </c>
    </row>
    <row r="21" spans="2:49">
      <c r="B21" s="422" t="s">
        <v>310</v>
      </c>
      <c r="C21" s="584" t="s">
        <v>311</v>
      </c>
      <c r="D21" s="423">
        <v>0</v>
      </c>
      <c r="E21" s="424">
        <v>0</v>
      </c>
      <c r="F21" s="424">
        <v>1.2258163999999999E-3</v>
      </c>
      <c r="G21" s="424">
        <v>0</v>
      </c>
      <c r="H21" s="424">
        <v>0</v>
      </c>
      <c r="I21" s="424">
        <v>6.2498299999999996E-4</v>
      </c>
      <c r="J21" s="424">
        <v>1.1161444E-2</v>
      </c>
      <c r="K21" s="424">
        <v>1.220331E-4</v>
      </c>
      <c r="L21" s="424">
        <v>1.4321977000000001E-3</v>
      </c>
      <c r="M21" s="424">
        <v>7.0599271000000002E-3</v>
      </c>
      <c r="N21" s="424">
        <v>0</v>
      </c>
      <c r="O21" s="424">
        <v>2.2338851000000002E-3</v>
      </c>
      <c r="P21" s="424">
        <v>1.3402049000000001E-3</v>
      </c>
      <c r="Q21" s="424">
        <v>4.1476570000000001E-4</v>
      </c>
      <c r="R21" s="424">
        <v>7.1563981E-3</v>
      </c>
      <c r="S21" s="424">
        <v>5.6991790000000004E-3</v>
      </c>
      <c r="T21" s="424">
        <v>0.4003720791</v>
      </c>
      <c r="U21" s="424">
        <v>4.5797183900000003E-2</v>
      </c>
      <c r="V21" s="424">
        <v>2.8793159400000001E-2</v>
      </c>
      <c r="W21" s="424">
        <v>1.4710818800000001E-2</v>
      </c>
      <c r="X21" s="424">
        <v>5.7481515400000002E-2</v>
      </c>
      <c r="Y21" s="424">
        <v>3.1539798199999997E-2</v>
      </c>
      <c r="Z21" s="424">
        <v>6.9866576799999996E-2</v>
      </c>
      <c r="AA21" s="424">
        <v>5.8847491600000003E-2</v>
      </c>
      <c r="AB21" s="424">
        <v>2.3007889E-2</v>
      </c>
      <c r="AC21" s="424">
        <v>1.7252583799999999E-2</v>
      </c>
      <c r="AD21" s="424">
        <v>1.4188291800000001E-2</v>
      </c>
      <c r="AE21" s="424">
        <v>1.6504571400000001E-2</v>
      </c>
      <c r="AF21" s="424">
        <v>7.6845580999999998E-3</v>
      </c>
      <c r="AG21" s="424">
        <v>2.4889299999999998E-4</v>
      </c>
      <c r="AH21" s="424">
        <v>2.5188450000000002E-4</v>
      </c>
      <c r="AI21" s="424">
        <v>0</v>
      </c>
      <c r="AJ21" s="424">
        <v>9.6971999999999992E-6</v>
      </c>
      <c r="AK21" s="424">
        <v>0</v>
      </c>
      <c r="AL21" s="424">
        <v>0</v>
      </c>
      <c r="AM21" s="424">
        <v>2.0010899999999998E-5</v>
      </c>
      <c r="AN21" s="424">
        <v>4.7892400000000002E-5</v>
      </c>
      <c r="AO21" s="424">
        <v>2.456607E-4</v>
      </c>
      <c r="AP21" s="424">
        <v>8.3051600000000003E-5</v>
      </c>
      <c r="AQ21" s="424">
        <v>1.1061898000000001E-3</v>
      </c>
      <c r="AR21" s="424">
        <v>1.8901899999999999E-4</v>
      </c>
      <c r="AS21" s="424">
        <v>4.5257430000000001E-4</v>
      </c>
      <c r="AT21" s="424">
        <v>2.7937639999999999E-4</v>
      </c>
      <c r="AU21" s="424">
        <v>9.1111879999999999E-4</v>
      </c>
      <c r="AV21" s="424">
        <v>2.6967262000000001E-3</v>
      </c>
      <c r="AW21" s="426">
        <v>1.06249004E-2</v>
      </c>
    </row>
    <row r="22" spans="2:49">
      <c r="B22" s="422" t="s">
        <v>312</v>
      </c>
      <c r="C22" s="584" t="s">
        <v>313</v>
      </c>
      <c r="D22" s="423">
        <v>1.1723123999999999E-3</v>
      </c>
      <c r="E22" s="424">
        <v>2.13528446E-2</v>
      </c>
      <c r="F22" s="424">
        <v>7.0148043999999996E-3</v>
      </c>
      <c r="G22" s="424">
        <v>1.2431629999999999E-4</v>
      </c>
      <c r="H22" s="424">
        <v>4.3171640999999997E-3</v>
      </c>
      <c r="I22" s="424">
        <v>5.8354393000000001E-3</v>
      </c>
      <c r="J22" s="424">
        <v>5.2771680799999998E-2</v>
      </c>
      <c r="K22" s="424">
        <v>1.8915125999999999E-3</v>
      </c>
      <c r="L22" s="424">
        <v>5.0068699999999999E-4</v>
      </c>
      <c r="M22" s="424">
        <v>7.1996969000000001E-3</v>
      </c>
      <c r="N22" s="424">
        <v>1.0023763E-3</v>
      </c>
      <c r="O22" s="424">
        <v>1.7942851999999999E-3</v>
      </c>
      <c r="P22" s="424">
        <v>2.61218124E-2</v>
      </c>
      <c r="Q22" s="424">
        <v>6.6362505000000004E-3</v>
      </c>
      <c r="R22" s="424">
        <v>8.2938388999999994E-3</v>
      </c>
      <c r="S22" s="424">
        <v>2.5148480000000001E-4</v>
      </c>
      <c r="T22" s="424">
        <v>1.6580830000000001E-3</v>
      </c>
      <c r="U22" s="424">
        <v>4.9479717200000002E-2</v>
      </c>
      <c r="V22" s="424">
        <v>3.56848949E-2</v>
      </c>
      <c r="W22" s="424">
        <v>2.91123597E-2</v>
      </c>
      <c r="X22" s="424">
        <v>2.3050537400000001E-2</v>
      </c>
      <c r="Y22" s="424">
        <v>1.62765835E-2</v>
      </c>
      <c r="Z22" s="424">
        <v>2.7250614100000001E-2</v>
      </c>
      <c r="AA22" s="424">
        <v>2.55799622E-2</v>
      </c>
      <c r="AB22" s="424">
        <v>7.5331510000000001E-3</v>
      </c>
      <c r="AC22" s="424">
        <v>4.0115627000000001E-2</v>
      </c>
      <c r="AD22" s="424">
        <v>7.6752145000000003E-3</v>
      </c>
      <c r="AE22" s="424">
        <v>1.6536954499999999E-2</v>
      </c>
      <c r="AF22" s="424">
        <v>8.3089342400000002E-2</v>
      </c>
      <c r="AG22" s="424">
        <v>4.6222979999999998E-4</v>
      </c>
      <c r="AH22" s="424">
        <v>8.0229870000000003E-4</v>
      </c>
      <c r="AI22" s="424">
        <v>1.350934E-4</v>
      </c>
      <c r="AJ22" s="424">
        <v>2.2843923000000002E-3</v>
      </c>
      <c r="AK22" s="424">
        <v>1.090356E-4</v>
      </c>
      <c r="AL22" s="424">
        <v>2.0827169999999999E-4</v>
      </c>
      <c r="AM22" s="424">
        <v>1.3743509E-3</v>
      </c>
      <c r="AN22" s="424">
        <v>3.39737E-4</v>
      </c>
      <c r="AO22" s="424">
        <v>4.9661766000000003E-3</v>
      </c>
      <c r="AP22" s="424">
        <v>1.5730949999999999E-4</v>
      </c>
      <c r="AQ22" s="424">
        <v>2.8552930000000002E-4</v>
      </c>
      <c r="AR22" s="424">
        <v>2.2085376999999998E-3</v>
      </c>
      <c r="AS22" s="424">
        <v>1.2242348999999999E-3</v>
      </c>
      <c r="AT22" s="424">
        <v>2.1287162999999998E-3</v>
      </c>
      <c r="AU22" s="424">
        <v>3.7701469999999997E-4</v>
      </c>
      <c r="AV22" s="424">
        <v>4.1979037E-3</v>
      </c>
      <c r="AW22" s="426">
        <v>9.0175588000000004E-3</v>
      </c>
    </row>
    <row r="23" spans="2:49">
      <c r="B23" s="422" t="s">
        <v>314</v>
      </c>
      <c r="C23" s="584" t="s">
        <v>315</v>
      </c>
      <c r="D23" s="423">
        <v>0</v>
      </c>
      <c r="E23" s="424">
        <v>2.6877706000000001E-3</v>
      </c>
      <c r="F23" s="424">
        <v>0</v>
      </c>
      <c r="G23" s="424">
        <v>0</v>
      </c>
      <c r="H23" s="424">
        <v>0</v>
      </c>
      <c r="I23" s="424">
        <v>7.4726200000000003E-5</v>
      </c>
      <c r="J23" s="424">
        <v>6.1411291999999996E-3</v>
      </c>
      <c r="K23" s="424">
        <v>0</v>
      </c>
      <c r="L23" s="424">
        <v>0</v>
      </c>
      <c r="M23" s="424">
        <v>1.8635999999999999E-5</v>
      </c>
      <c r="N23" s="424">
        <v>0</v>
      </c>
      <c r="O23" s="424">
        <v>4.6875699999999998E-4</v>
      </c>
      <c r="P23" s="424">
        <v>0</v>
      </c>
      <c r="Q23" s="424">
        <v>0</v>
      </c>
      <c r="R23" s="424">
        <v>8.909953E-4</v>
      </c>
      <c r="S23" s="424">
        <v>2.84376E-5</v>
      </c>
      <c r="T23" s="424">
        <v>1.7592400000000001E-5</v>
      </c>
      <c r="U23" s="424">
        <v>9.1486740000000001E-4</v>
      </c>
      <c r="V23" s="424">
        <v>0.14414940179999999</v>
      </c>
      <c r="W23" s="424">
        <v>3.5736691299999998E-2</v>
      </c>
      <c r="X23" s="424">
        <v>9.9169144000000008E-3</v>
      </c>
      <c r="Y23" s="424">
        <v>2.0232551999999999E-3</v>
      </c>
      <c r="Z23" s="424">
        <v>8.8868552E-3</v>
      </c>
      <c r="AA23" s="424">
        <v>2.3710296E-3</v>
      </c>
      <c r="AB23" s="424">
        <v>5.7914211999999998E-3</v>
      </c>
      <c r="AC23" s="424">
        <v>3.1852775399999998E-2</v>
      </c>
      <c r="AD23" s="424">
        <v>6.6024724E-3</v>
      </c>
      <c r="AE23" s="424">
        <v>8.203711E-4</v>
      </c>
      <c r="AF23" s="424">
        <v>6.7604481000000001E-3</v>
      </c>
      <c r="AG23" s="424">
        <v>0</v>
      </c>
      <c r="AH23" s="424">
        <v>1.0140682099999999E-2</v>
      </c>
      <c r="AI23" s="424">
        <v>0</v>
      </c>
      <c r="AJ23" s="424">
        <v>3.2324000000000002E-6</v>
      </c>
      <c r="AK23" s="424">
        <v>0</v>
      </c>
      <c r="AL23" s="424">
        <v>0</v>
      </c>
      <c r="AM23" s="424">
        <v>5.1227999999999998E-5</v>
      </c>
      <c r="AN23" s="424">
        <v>5.9866000000000004E-6</v>
      </c>
      <c r="AO23" s="424">
        <v>4.0229749999999998E-4</v>
      </c>
      <c r="AP23" s="424">
        <v>0</v>
      </c>
      <c r="AQ23" s="424">
        <v>0</v>
      </c>
      <c r="AR23" s="424">
        <v>0</v>
      </c>
      <c r="AS23" s="424">
        <v>9.9980368999999999E-3</v>
      </c>
      <c r="AT23" s="424">
        <v>5.6439999999999997E-6</v>
      </c>
      <c r="AU23" s="424">
        <v>0</v>
      </c>
      <c r="AV23" s="424">
        <v>0</v>
      </c>
      <c r="AW23" s="426">
        <v>5.1702446999999999E-3</v>
      </c>
    </row>
    <row r="24" spans="2:49">
      <c r="B24" s="427" t="s">
        <v>316</v>
      </c>
      <c r="C24" s="586" t="s">
        <v>317</v>
      </c>
      <c r="D24" s="511">
        <v>0</v>
      </c>
      <c r="E24" s="512">
        <v>2.3891295E-3</v>
      </c>
      <c r="F24" s="512">
        <v>0</v>
      </c>
      <c r="G24" s="512">
        <v>0</v>
      </c>
      <c r="H24" s="512">
        <v>0</v>
      </c>
      <c r="I24" s="512">
        <v>2.0379900000000001E-5</v>
      </c>
      <c r="J24" s="512">
        <v>5.3705690000000004E-4</v>
      </c>
      <c r="K24" s="512">
        <v>0</v>
      </c>
      <c r="L24" s="512">
        <v>0</v>
      </c>
      <c r="M24" s="512">
        <v>0</v>
      </c>
      <c r="N24" s="512">
        <v>3.4564699999999998E-5</v>
      </c>
      <c r="O24" s="512">
        <v>3.2880276E-3</v>
      </c>
      <c r="P24" s="512">
        <v>0</v>
      </c>
      <c r="Q24" s="512">
        <v>0</v>
      </c>
      <c r="R24" s="512">
        <v>1.1848341000000001E-3</v>
      </c>
      <c r="S24" s="512">
        <v>3.4604899999999998E-5</v>
      </c>
      <c r="T24" s="512">
        <v>1.407391E-4</v>
      </c>
      <c r="U24" s="512">
        <v>5.0356140000000005E-4</v>
      </c>
      <c r="V24" s="512">
        <v>4.6556918999999999E-3</v>
      </c>
      <c r="W24" s="512">
        <v>0.15252935309999999</v>
      </c>
      <c r="X24" s="512">
        <v>3.1633509E-3</v>
      </c>
      <c r="Y24" s="512">
        <v>3.5624615E-3</v>
      </c>
      <c r="Z24" s="512">
        <v>2.5729332E-3</v>
      </c>
      <c r="AA24" s="512">
        <v>9.1916559999999999E-4</v>
      </c>
      <c r="AB24" s="512">
        <v>7.3000440000000005E-4</v>
      </c>
      <c r="AC24" s="512">
        <v>3.1626528E-3</v>
      </c>
      <c r="AD24" s="512">
        <v>9.0672249999999995E-4</v>
      </c>
      <c r="AE24" s="512">
        <v>1.835041E-4</v>
      </c>
      <c r="AF24" s="512">
        <v>7.2224999999999994E-5</v>
      </c>
      <c r="AG24" s="512">
        <v>5.4701999999999997E-6</v>
      </c>
      <c r="AH24" s="512">
        <v>2.612135E-4</v>
      </c>
      <c r="AI24" s="512">
        <v>0</v>
      </c>
      <c r="AJ24" s="512">
        <v>2.7706000000000002E-6</v>
      </c>
      <c r="AK24" s="512">
        <v>0</v>
      </c>
      <c r="AL24" s="512">
        <v>0</v>
      </c>
      <c r="AM24" s="512">
        <v>5.2828899999999998E-5</v>
      </c>
      <c r="AN24" s="512">
        <v>1.4966E-6</v>
      </c>
      <c r="AO24" s="512">
        <v>1.8030099999999999E-5</v>
      </c>
      <c r="AP24" s="512">
        <v>0</v>
      </c>
      <c r="AQ24" s="512">
        <v>0</v>
      </c>
      <c r="AR24" s="512">
        <v>0</v>
      </c>
      <c r="AS24" s="512">
        <v>1.46836798E-2</v>
      </c>
      <c r="AT24" s="512">
        <v>7.5252999999999998E-6</v>
      </c>
      <c r="AU24" s="512">
        <v>0</v>
      </c>
      <c r="AV24" s="512">
        <v>0</v>
      </c>
      <c r="AW24" s="513">
        <v>6.0525730000000003E-3</v>
      </c>
    </row>
    <row r="25" spans="2:49">
      <c r="B25" s="432" t="s">
        <v>318</v>
      </c>
      <c r="C25" s="589" t="s">
        <v>319</v>
      </c>
      <c r="D25" s="433">
        <v>3.3827919999999999E-4</v>
      </c>
      <c r="E25" s="434">
        <v>0</v>
      </c>
      <c r="F25" s="434">
        <v>0</v>
      </c>
      <c r="G25" s="434">
        <v>0</v>
      </c>
      <c r="H25" s="434">
        <v>0</v>
      </c>
      <c r="I25" s="434">
        <v>0</v>
      </c>
      <c r="J25" s="434">
        <v>0</v>
      </c>
      <c r="K25" s="434">
        <v>0</v>
      </c>
      <c r="L25" s="434">
        <v>0</v>
      </c>
      <c r="M25" s="434">
        <v>3.106E-6</v>
      </c>
      <c r="N25" s="434">
        <v>0</v>
      </c>
      <c r="O25" s="434">
        <v>0</v>
      </c>
      <c r="P25" s="434">
        <v>0</v>
      </c>
      <c r="Q25" s="434">
        <v>0</v>
      </c>
      <c r="R25" s="434">
        <v>0</v>
      </c>
      <c r="S25" s="434">
        <v>0</v>
      </c>
      <c r="T25" s="434">
        <v>0</v>
      </c>
      <c r="U25" s="434">
        <v>1.15319E-5</v>
      </c>
      <c r="V25" s="434">
        <v>1.7016226000000001E-3</v>
      </c>
      <c r="W25" s="434">
        <v>4.7611205000000004E-3</v>
      </c>
      <c r="X25" s="434">
        <v>6.8633280000000005E-2</v>
      </c>
      <c r="Y25" s="434">
        <v>2.0197729999999999E-4</v>
      </c>
      <c r="Z25" s="434">
        <v>7.4257819999999999E-4</v>
      </c>
      <c r="AA25" s="434">
        <v>1.984562E-4</v>
      </c>
      <c r="AB25" s="434">
        <v>2.0362019999999999E-4</v>
      </c>
      <c r="AC25" s="434">
        <v>1.3839614999999999E-3</v>
      </c>
      <c r="AD25" s="434">
        <v>1.2515325E-3</v>
      </c>
      <c r="AE25" s="434">
        <v>3.1303629999999998E-4</v>
      </c>
      <c r="AF25" s="434">
        <v>1.166712E-4</v>
      </c>
      <c r="AG25" s="434">
        <v>0</v>
      </c>
      <c r="AH25" s="434">
        <v>7.4632400000000001E-5</v>
      </c>
      <c r="AI25" s="434">
        <v>1.92991E-5</v>
      </c>
      <c r="AJ25" s="434">
        <v>6.3770890000000005E-4</v>
      </c>
      <c r="AK25" s="434">
        <v>8.2811999999999996E-6</v>
      </c>
      <c r="AL25" s="434">
        <v>0</v>
      </c>
      <c r="AM25" s="434">
        <v>2.0811399999999999E-5</v>
      </c>
      <c r="AN25" s="434">
        <v>1.5265710000000001E-4</v>
      </c>
      <c r="AO25" s="434">
        <v>3.7130818999999999E-3</v>
      </c>
      <c r="AP25" s="434">
        <v>0</v>
      </c>
      <c r="AQ25" s="434">
        <v>9.7363611999999999E-3</v>
      </c>
      <c r="AR25" s="434">
        <v>0</v>
      </c>
      <c r="AS25" s="434">
        <v>5.3630765999999998E-3</v>
      </c>
      <c r="AT25" s="434">
        <v>1.2736552999999999E-3</v>
      </c>
      <c r="AU25" s="434">
        <v>2.4757296799999998E-2</v>
      </c>
      <c r="AV25" s="434">
        <v>0</v>
      </c>
      <c r="AW25" s="436">
        <v>1.8016977999999999E-3</v>
      </c>
    </row>
    <row r="26" spans="2:49">
      <c r="B26" s="422" t="s">
        <v>320</v>
      </c>
      <c r="C26" s="584" t="s">
        <v>321</v>
      </c>
      <c r="D26" s="423">
        <v>0</v>
      </c>
      <c r="E26" s="424">
        <v>0</v>
      </c>
      <c r="F26" s="424">
        <v>0</v>
      </c>
      <c r="G26" s="424">
        <v>0</v>
      </c>
      <c r="H26" s="424">
        <v>0</v>
      </c>
      <c r="I26" s="424">
        <v>0</v>
      </c>
      <c r="J26" s="424">
        <v>2.3350299999999999E-5</v>
      </c>
      <c r="K26" s="424">
        <v>0</v>
      </c>
      <c r="L26" s="424">
        <v>6.6370139999999997E-4</v>
      </c>
      <c r="M26" s="424">
        <v>0</v>
      </c>
      <c r="N26" s="424">
        <v>0</v>
      </c>
      <c r="O26" s="424">
        <v>0</v>
      </c>
      <c r="P26" s="424">
        <v>0</v>
      </c>
      <c r="Q26" s="424">
        <v>0</v>
      </c>
      <c r="R26" s="424">
        <v>0</v>
      </c>
      <c r="S26" s="424">
        <v>1.0278999999999999E-6</v>
      </c>
      <c r="T26" s="424">
        <v>1.275448E-4</v>
      </c>
      <c r="U26" s="424">
        <v>7.6879599999999995E-5</v>
      </c>
      <c r="V26" s="424">
        <v>5.9212531999999997E-3</v>
      </c>
      <c r="W26" s="424">
        <v>5.3407024000000003E-3</v>
      </c>
      <c r="X26" s="424">
        <v>8.0021343100000003E-2</v>
      </c>
      <c r="Y26" s="424">
        <v>0.2811454202</v>
      </c>
      <c r="Z26" s="424">
        <v>0.1141282533</v>
      </c>
      <c r="AA26" s="424">
        <v>0.2905712406</v>
      </c>
      <c r="AB26" s="424">
        <v>1.0930540399999999E-2</v>
      </c>
      <c r="AC26" s="424">
        <v>8.3519059999999997E-4</v>
      </c>
      <c r="AD26" s="424">
        <v>4.6357784999999999E-3</v>
      </c>
      <c r="AE26" s="424">
        <v>8.3440376999999993E-3</v>
      </c>
      <c r="AF26" s="424">
        <v>2.370463E-4</v>
      </c>
      <c r="AG26" s="424">
        <v>5.4701999999999997E-6</v>
      </c>
      <c r="AH26" s="424">
        <v>1.86581E-5</v>
      </c>
      <c r="AI26" s="424">
        <v>0</v>
      </c>
      <c r="AJ26" s="424">
        <v>1.80092E-5</v>
      </c>
      <c r="AK26" s="424">
        <v>4.1405900000000003E-5</v>
      </c>
      <c r="AL26" s="424">
        <v>0</v>
      </c>
      <c r="AM26" s="424">
        <v>3.2017000000000002E-6</v>
      </c>
      <c r="AN26" s="424">
        <v>9.0546629999999995E-4</v>
      </c>
      <c r="AO26" s="424">
        <v>2.4723828999999998E-3</v>
      </c>
      <c r="AP26" s="424">
        <v>1.2330721E-3</v>
      </c>
      <c r="AQ26" s="424">
        <v>2.5212000000000001E-6</v>
      </c>
      <c r="AR26" s="424">
        <v>0</v>
      </c>
      <c r="AS26" s="424">
        <v>1.23058803E-2</v>
      </c>
      <c r="AT26" s="424">
        <v>8.4659999999999999E-6</v>
      </c>
      <c r="AU26" s="424">
        <v>3.3397216399999999E-2</v>
      </c>
      <c r="AV26" s="424">
        <v>0</v>
      </c>
      <c r="AW26" s="426">
        <v>8.2378063000000008E-3</v>
      </c>
    </row>
    <row r="27" spans="2:49">
      <c r="B27" s="422" t="s">
        <v>322</v>
      </c>
      <c r="C27" s="584" t="s">
        <v>323</v>
      </c>
      <c r="D27" s="423">
        <v>2.2163120000000001E-4</v>
      </c>
      <c r="E27" s="424">
        <v>0</v>
      </c>
      <c r="F27" s="424">
        <v>0</v>
      </c>
      <c r="G27" s="424">
        <v>0</v>
      </c>
      <c r="H27" s="424">
        <v>0</v>
      </c>
      <c r="I27" s="424">
        <v>1.35866E-5</v>
      </c>
      <c r="J27" s="424">
        <v>5.8375750000000002E-4</v>
      </c>
      <c r="K27" s="424">
        <v>0</v>
      </c>
      <c r="L27" s="424">
        <v>1.16439E-5</v>
      </c>
      <c r="M27" s="424">
        <v>3.106E-6</v>
      </c>
      <c r="N27" s="424">
        <v>0</v>
      </c>
      <c r="O27" s="424">
        <v>2.0185699999999999E-5</v>
      </c>
      <c r="P27" s="424">
        <v>0</v>
      </c>
      <c r="Q27" s="424">
        <v>0</v>
      </c>
      <c r="R27" s="424">
        <v>5.6872E-5</v>
      </c>
      <c r="S27" s="424">
        <v>0</v>
      </c>
      <c r="T27" s="424">
        <v>1.7592400000000001E-5</v>
      </c>
      <c r="U27" s="424">
        <v>3.6133420000000001E-4</v>
      </c>
      <c r="V27" s="424">
        <v>1.6583443400000002E-2</v>
      </c>
      <c r="W27" s="424">
        <v>1.4630356299999999E-2</v>
      </c>
      <c r="X27" s="424">
        <v>1.0168458E-2</v>
      </c>
      <c r="Y27" s="424">
        <v>1.7638188999999999E-2</v>
      </c>
      <c r="Z27" s="424">
        <v>9.8000256899999999E-2</v>
      </c>
      <c r="AA27" s="424">
        <v>1.8811560599999999E-2</v>
      </c>
      <c r="AB27" s="424">
        <v>3.1686254300000001E-2</v>
      </c>
      <c r="AC27" s="424">
        <v>1.5767533E-2</v>
      </c>
      <c r="AD27" s="424">
        <v>6.4619943000000001E-3</v>
      </c>
      <c r="AE27" s="424">
        <v>1.3816777E-3</v>
      </c>
      <c r="AF27" s="424">
        <v>5.6650351000000002E-3</v>
      </c>
      <c r="AG27" s="424">
        <v>2.7350999999999999E-6</v>
      </c>
      <c r="AH27" s="424">
        <v>1.3060679999999999E-4</v>
      </c>
      <c r="AI27" s="424">
        <v>0</v>
      </c>
      <c r="AJ27" s="424">
        <v>1.228317E-4</v>
      </c>
      <c r="AK27" s="424">
        <v>1.3801999999999999E-6</v>
      </c>
      <c r="AL27" s="424">
        <v>6.8963999999999997E-6</v>
      </c>
      <c r="AM27" s="424">
        <v>1.216665E-4</v>
      </c>
      <c r="AN27" s="424">
        <v>1.4667059999999999E-4</v>
      </c>
      <c r="AO27" s="424">
        <v>1.5235468E-3</v>
      </c>
      <c r="AP27" s="424">
        <v>2.7260469999999999E-4</v>
      </c>
      <c r="AQ27" s="424">
        <v>4.53821E-5</v>
      </c>
      <c r="AR27" s="424">
        <v>0</v>
      </c>
      <c r="AS27" s="424">
        <v>6.5173551999999999E-3</v>
      </c>
      <c r="AT27" s="424">
        <v>1.034727E-4</v>
      </c>
      <c r="AU27" s="424">
        <v>0</v>
      </c>
      <c r="AV27" s="424">
        <v>6.1125790000000001E-4</v>
      </c>
      <c r="AW27" s="426">
        <v>6.1748131E-3</v>
      </c>
    </row>
    <row r="28" spans="2:49">
      <c r="B28" s="422" t="s">
        <v>324</v>
      </c>
      <c r="C28" s="584" t="s">
        <v>325</v>
      </c>
      <c r="D28" s="423">
        <v>0</v>
      </c>
      <c r="E28" s="424">
        <v>0</v>
      </c>
      <c r="F28" s="424">
        <v>5.9147000000000003E-6</v>
      </c>
      <c r="G28" s="424">
        <v>0</v>
      </c>
      <c r="H28" s="424">
        <v>0</v>
      </c>
      <c r="I28" s="424">
        <v>0</v>
      </c>
      <c r="J28" s="424">
        <v>0</v>
      </c>
      <c r="K28" s="424">
        <v>0</v>
      </c>
      <c r="L28" s="424">
        <v>0</v>
      </c>
      <c r="M28" s="424">
        <v>6.212E-6</v>
      </c>
      <c r="N28" s="424">
        <v>0</v>
      </c>
      <c r="O28" s="424">
        <v>0</v>
      </c>
      <c r="P28" s="424">
        <v>0</v>
      </c>
      <c r="Q28" s="424">
        <v>0</v>
      </c>
      <c r="R28" s="424">
        <v>9.4786999999999996E-6</v>
      </c>
      <c r="S28" s="424">
        <v>0</v>
      </c>
      <c r="T28" s="424">
        <v>0</v>
      </c>
      <c r="U28" s="424">
        <v>2.3063900000000001E-5</v>
      </c>
      <c r="V28" s="424">
        <v>5.1147040000000001E-4</v>
      </c>
      <c r="W28" s="424">
        <v>2.6401780000000002E-4</v>
      </c>
      <c r="X28" s="424">
        <v>3.0490100000000001E-5</v>
      </c>
      <c r="Y28" s="424">
        <v>3.1341299999999998E-5</v>
      </c>
      <c r="Z28" s="424">
        <v>2.4083600000000001E-5</v>
      </c>
      <c r="AA28" s="424">
        <v>5.5985543999999996E-3</v>
      </c>
      <c r="AB28" s="424">
        <v>5.5344054000000002E-3</v>
      </c>
      <c r="AC28" s="424">
        <v>3.0615633999999999E-3</v>
      </c>
      <c r="AD28" s="424">
        <v>5.1082959999999996E-4</v>
      </c>
      <c r="AE28" s="424">
        <v>2.1588699999999999E-5</v>
      </c>
      <c r="AF28" s="424">
        <v>7.5188109999999996E-4</v>
      </c>
      <c r="AG28" s="424">
        <v>5.4701999999999997E-6</v>
      </c>
      <c r="AH28" s="424">
        <v>0</v>
      </c>
      <c r="AI28" s="424">
        <v>9.6494999999999997E-6</v>
      </c>
      <c r="AJ28" s="424">
        <v>1.1128739999999999E-4</v>
      </c>
      <c r="AK28" s="424">
        <v>6.6249500000000003E-5</v>
      </c>
      <c r="AL28" s="424">
        <v>2.41374E-5</v>
      </c>
      <c r="AM28" s="424">
        <v>4.6425399999999998E-5</v>
      </c>
      <c r="AN28" s="424">
        <v>1.212277E-4</v>
      </c>
      <c r="AO28" s="424">
        <v>9.6235869999999999E-4</v>
      </c>
      <c r="AP28" s="424">
        <v>4.7876800000000002E-5</v>
      </c>
      <c r="AQ28" s="424">
        <v>9.4545999999999992E-6</v>
      </c>
      <c r="AR28" s="424">
        <v>2.98451E-5</v>
      </c>
      <c r="AS28" s="424">
        <v>1.1521370999999999E-3</v>
      </c>
      <c r="AT28" s="424">
        <v>6.3965000000000002E-5</v>
      </c>
      <c r="AU28" s="424">
        <v>0</v>
      </c>
      <c r="AV28" s="424">
        <v>0</v>
      </c>
      <c r="AW28" s="426">
        <v>8.0334969999999999E-4</v>
      </c>
    </row>
    <row r="29" spans="2:49">
      <c r="B29" s="427" t="s">
        <v>326</v>
      </c>
      <c r="C29" s="586" t="s">
        <v>327</v>
      </c>
      <c r="D29" s="428">
        <v>0</v>
      </c>
      <c r="E29" s="429">
        <v>0</v>
      </c>
      <c r="F29" s="429">
        <v>0</v>
      </c>
      <c r="G29" s="429">
        <v>0</v>
      </c>
      <c r="H29" s="429">
        <v>0</v>
      </c>
      <c r="I29" s="429">
        <v>0</v>
      </c>
      <c r="J29" s="429">
        <v>0</v>
      </c>
      <c r="K29" s="429">
        <v>0</v>
      </c>
      <c r="L29" s="429">
        <v>0</v>
      </c>
      <c r="M29" s="429">
        <v>0</v>
      </c>
      <c r="N29" s="429">
        <v>0</v>
      </c>
      <c r="O29" s="429">
        <v>0</v>
      </c>
      <c r="P29" s="429">
        <v>0</v>
      </c>
      <c r="Q29" s="429">
        <v>0</v>
      </c>
      <c r="R29" s="429">
        <v>0</v>
      </c>
      <c r="S29" s="429">
        <v>0</v>
      </c>
      <c r="T29" s="429">
        <v>0</v>
      </c>
      <c r="U29" s="429">
        <v>0</v>
      </c>
      <c r="V29" s="429">
        <v>0</v>
      </c>
      <c r="W29" s="429">
        <v>8.0714000000000003E-4</v>
      </c>
      <c r="X29" s="429">
        <v>0</v>
      </c>
      <c r="Y29" s="429">
        <v>0</v>
      </c>
      <c r="Z29" s="429">
        <v>0</v>
      </c>
      <c r="AA29" s="429">
        <v>0</v>
      </c>
      <c r="AB29" s="429">
        <v>0.44461729360000002</v>
      </c>
      <c r="AC29" s="429">
        <v>0</v>
      </c>
      <c r="AD29" s="429">
        <v>1.7827952599999999E-2</v>
      </c>
      <c r="AE29" s="429">
        <v>0</v>
      </c>
      <c r="AF29" s="429">
        <v>0</v>
      </c>
      <c r="AG29" s="429">
        <v>0</v>
      </c>
      <c r="AH29" s="429">
        <v>0</v>
      </c>
      <c r="AI29" s="429">
        <v>0</v>
      </c>
      <c r="AJ29" s="429">
        <v>0</v>
      </c>
      <c r="AK29" s="429">
        <v>0</v>
      </c>
      <c r="AL29" s="429">
        <v>0</v>
      </c>
      <c r="AM29" s="429">
        <v>1.6809200000000002E-5</v>
      </c>
      <c r="AN29" s="429">
        <v>0</v>
      </c>
      <c r="AO29" s="429">
        <v>1.6553922E-3</v>
      </c>
      <c r="AP29" s="429">
        <v>0</v>
      </c>
      <c r="AQ29" s="429">
        <v>0</v>
      </c>
      <c r="AR29" s="429">
        <v>0</v>
      </c>
      <c r="AS29" s="429">
        <v>2.8468635700000001E-2</v>
      </c>
      <c r="AT29" s="429">
        <v>0</v>
      </c>
      <c r="AU29" s="429">
        <v>0</v>
      </c>
      <c r="AV29" s="429">
        <v>0</v>
      </c>
      <c r="AW29" s="431">
        <v>4.6520644399999998E-2</v>
      </c>
    </row>
    <row r="30" spans="2:49">
      <c r="B30" s="432" t="s">
        <v>328</v>
      </c>
      <c r="C30" s="589" t="s">
        <v>329</v>
      </c>
      <c r="D30" s="514">
        <v>6.9697181999999998E-3</v>
      </c>
      <c r="E30" s="515">
        <v>0</v>
      </c>
      <c r="F30" s="515">
        <v>0</v>
      </c>
      <c r="G30" s="515">
        <v>0</v>
      </c>
      <c r="H30" s="515">
        <v>0</v>
      </c>
      <c r="I30" s="515">
        <v>0</v>
      </c>
      <c r="J30" s="515">
        <v>0</v>
      </c>
      <c r="K30" s="515">
        <v>0</v>
      </c>
      <c r="L30" s="515">
        <v>0</v>
      </c>
      <c r="M30" s="515">
        <v>0</v>
      </c>
      <c r="N30" s="515">
        <v>0</v>
      </c>
      <c r="O30" s="515">
        <v>0</v>
      </c>
      <c r="P30" s="515">
        <v>0</v>
      </c>
      <c r="Q30" s="515">
        <v>0</v>
      </c>
      <c r="R30" s="515">
        <v>0</v>
      </c>
      <c r="S30" s="515">
        <v>0</v>
      </c>
      <c r="T30" s="515">
        <v>0</v>
      </c>
      <c r="U30" s="515">
        <v>0</v>
      </c>
      <c r="V30" s="515">
        <v>0</v>
      </c>
      <c r="W30" s="515">
        <v>0</v>
      </c>
      <c r="X30" s="515">
        <v>0</v>
      </c>
      <c r="Y30" s="515">
        <v>0</v>
      </c>
      <c r="Z30" s="515">
        <v>0</v>
      </c>
      <c r="AA30" s="515">
        <v>0</v>
      </c>
      <c r="AB30" s="515">
        <v>0</v>
      </c>
      <c r="AC30" s="515">
        <v>0.1046443339</v>
      </c>
      <c r="AD30" s="515">
        <v>0</v>
      </c>
      <c r="AE30" s="515">
        <v>0</v>
      </c>
      <c r="AF30" s="515">
        <v>0</v>
      </c>
      <c r="AG30" s="515">
        <v>0</v>
      </c>
      <c r="AH30" s="515">
        <v>0</v>
      </c>
      <c r="AI30" s="515">
        <v>0</v>
      </c>
      <c r="AJ30" s="515">
        <v>0</v>
      </c>
      <c r="AK30" s="515">
        <v>0</v>
      </c>
      <c r="AL30" s="515">
        <v>0</v>
      </c>
      <c r="AM30" s="515">
        <v>3.4714968E-3</v>
      </c>
      <c r="AN30" s="515">
        <v>0</v>
      </c>
      <c r="AO30" s="515">
        <v>1.4818520999999999E-3</v>
      </c>
      <c r="AP30" s="515">
        <v>5.6670499999999999E-5</v>
      </c>
      <c r="AQ30" s="515">
        <v>0</v>
      </c>
      <c r="AR30" s="515">
        <v>0</v>
      </c>
      <c r="AS30" s="515">
        <v>1.4276999999999999E-6</v>
      </c>
      <c r="AT30" s="515">
        <v>1.8813000000000001E-6</v>
      </c>
      <c r="AU30" s="515">
        <v>0</v>
      </c>
      <c r="AV30" s="515">
        <v>0</v>
      </c>
      <c r="AW30" s="516">
        <v>2.0220592000000002E-3</v>
      </c>
    </row>
    <row r="31" spans="2:49">
      <c r="B31" s="422" t="s">
        <v>330</v>
      </c>
      <c r="C31" s="584" t="s">
        <v>331</v>
      </c>
      <c r="D31" s="423">
        <v>0</v>
      </c>
      <c r="E31" s="424">
        <v>0</v>
      </c>
      <c r="F31" s="424">
        <v>0</v>
      </c>
      <c r="G31" s="424">
        <v>0</v>
      </c>
      <c r="H31" s="424">
        <v>0</v>
      </c>
      <c r="I31" s="424">
        <v>0</v>
      </c>
      <c r="J31" s="424">
        <v>0</v>
      </c>
      <c r="K31" s="424">
        <v>0</v>
      </c>
      <c r="L31" s="424">
        <v>0</v>
      </c>
      <c r="M31" s="424">
        <v>0</v>
      </c>
      <c r="N31" s="424">
        <v>0</v>
      </c>
      <c r="O31" s="424">
        <v>0</v>
      </c>
      <c r="P31" s="424">
        <v>0</v>
      </c>
      <c r="Q31" s="424">
        <v>0</v>
      </c>
      <c r="R31" s="424">
        <v>0</v>
      </c>
      <c r="S31" s="424">
        <v>0</v>
      </c>
      <c r="T31" s="424">
        <v>0</v>
      </c>
      <c r="U31" s="424">
        <v>0</v>
      </c>
      <c r="V31" s="424">
        <v>0</v>
      </c>
      <c r="W31" s="424">
        <v>0</v>
      </c>
      <c r="X31" s="424">
        <v>0</v>
      </c>
      <c r="Y31" s="424">
        <v>0</v>
      </c>
      <c r="Z31" s="424">
        <v>0</v>
      </c>
      <c r="AA31" s="424">
        <v>0</v>
      </c>
      <c r="AB31" s="424">
        <v>0</v>
      </c>
      <c r="AC31" s="424">
        <v>0</v>
      </c>
      <c r="AD31" s="424">
        <v>0.30500357579999998</v>
      </c>
      <c r="AE31" s="424">
        <v>0</v>
      </c>
      <c r="AF31" s="424">
        <v>0</v>
      </c>
      <c r="AG31" s="424">
        <v>0</v>
      </c>
      <c r="AH31" s="424">
        <v>0</v>
      </c>
      <c r="AI31" s="424">
        <v>0</v>
      </c>
      <c r="AJ31" s="424">
        <v>0</v>
      </c>
      <c r="AK31" s="424">
        <v>0</v>
      </c>
      <c r="AL31" s="424">
        <v>0</v>
      </c>
      <c r="AM31" s="424">
        <v>4.6873612000000002E-3</v>
      </c>
      <c r="AN31" s="424">
        <v>0</v>
      </c>
      <c r="AO31" s="424">
        <v>9.9008003999999997E-3</v>
      </c>
      <c r="AP31" s="424">
        <v>0</v>
      </c>
      <c r="AQ31" s="424">
        <v>0</v>
      </c>
      <c r="AR31" s="424">
        <v>0</v>
      </c>
      <c r="AS31" s="424">
        <v>5.8035159999999999E-4</v>
      </c>
      <c r="AT31" s="424">
        <v>5.6439999999999997E-6</v>
      </c>
      <c r="AU31" s="424">
        <v>0</v>
      </c>
      <c r="AV31" s="424">
        <v>0</v>
      </c>
      <c r="AW31" s="426">
        <v>1.5789286E-3</v>
      </c>
    </row>
    <row r="32" spans="2:49">
      <c r="B32" s="422" t="s">
        <v>332</v>
      </c>
      <c r="C32" s="584" t="s">
        <v>333</v>
      </c>
      <c r="D32" s="423">
        <v>2.5895857E-3</v>
      </c>
      <c r="E32" s="424">
        <v>1.6425265E-3</v>
      </c>
      <c r="F32" s="424">
        <v>5.5450080000000004E-4</v>
      </c>
      <c r="G32" s="424">
        <v>5.2212829999999995E-4</v>
      </c>
      <c r="H32" s="424">
        <v>2.2081891999999999E-2</v>
      </c>
      <c r="I32" s="424">
        <v>6.7661205000000002E-3</v>
      </c>
      <c r="J32" s="424">
        <v>8.4294586999999997E-3</v>
      </c>
      <c r="K32" s="424">
        <v>2.3229866700000001E-2</v>
      </c>
      <c r="L32" s="424">
        <v>4.6575500000000002E-5</v>
      </c>
      <c r="M32" s="424">
        <v>7.8271079999999999E-4</v>
      </c>
      <c r="N32" s="424">
        <v>1.3981421500000001E-2</v>
      </c>
      <c r="O32" s="424">
        <v>1.9153995000000001E-3</v>
      </c>
      <c r="P32" s="424">
        <v>2.802247E-4</v>
      </c>
      <c r="Q32" s="424">
        <v>1.3687266700000001E-2</v>
      </c>
      <c r="R32" s="424">
        <v>3.2322275E-3</v>
      </c>
      <c r="S32" s="424">
        <v>6.8065341999999996E-3</v>
      </c>
      <c r="T32" s="424">
        <v>3.0487617200000001E-2</v>
      </c>
      <c r="U32" s="424">
        <v>4.574337E-4</v>
      </c>
      <c r="V32" s="424">
        <v>4.91798E-5</v>
      </c>
      <c r="W32" s="424">
        <v>9.2154770000000001E-4</v>
      </c>
      <c r="X32" s="424">
        <v>2.7288665000000001E-3</v>
      </c>
      <c r="Y32" s="424">
        <v>8.7059180000000004E-4</v>
      </c>
      <c r="Z32" s="424">
        <v>1.3005154000000001E-3</v>
      </c>
      <c r="AA32" s="424">
        <v>1.8696665E-3</v>
      </c>
      <c r="AB32" s="424">
        <v>7.5749910000000005E-4</v>
      </c>
      <c r="AC32" s="424">
        <v>4.8378480000000002E-4</v>
      </c>
      <c r="AD32" s="424">
        <v>1.5324889999999999E-4</v>
      </c>
      <c r="AE32" s="424">
        <v>2.4967347099999999E-2</v>
      </c>
      <c r="AF32" s="424">
        <v>2.6482510999999999E-3</v>
      </c>
      <c r="AG32" s="424">
        <v>7.5050804E-3</v>
      </c>
      <c r="AH32" s="424">
        <v>6.4370479999999999E-4</v>
      </c>
      <c r="AI32" s="424">
        <v>4.5352789999999999E-4</v>
      </c>
      <c r="AJ32" s="424">
        <v>2.6782850000000002E-4</v>
      </c>
      <c r="AK32" s="424">
        <v>2.1945140000000001E-4</v>
      </c>
      <c r="AL32" s="424">
        <v>6.2067999999999996E-6</v>
      </c>
      <c r="AM32" s="424">
        <v>2.9536139999999998E-4</v>
      </c>
      <c r="AN32" s="424">
        <v>2.8271502000000001E-3</v>
      </c>
      <c r="AO32" s="424">
        <v>1.3218346E-3</v>
      </c>
      <c r="AP32" s="424">
        <v>4.5551365000000002E-3</v>
      </c>
      <c r="AQ32" s="424">
        <v>6.4417439999999999E-4</v>
      </c>
      <c r="AR32" s="424">
        <v>4.6558362000000001E-3</v>
      </c>
      <c r="AS32" s="424">
        <v>2.9688586999999998E-3</v>
      </c>
      <c r="AT32" s="424">
        <v>3.1596810000000001E-3</v>
      </c>
      <c r="AU32" s="424">
        <v>0.15177982340000001</v>
      </c>
      <c r="AV32" s="424">
        <v>2.8765079999999997E-4</v>
      </c>
      <c r="AW32" s="426">
        <v>2.8605639999999999E-3</v>
      </c>
    </row>
    <row r="33" spans="2:49">
      <c r="B33" s="422" t="s">
        <v>334</v>
      </c>
      <c r="C33" s="584" t="s">
        <v>335</v>
      </c>
      <c r="D33" s="423">
        <v>8.3986559999999996E-4</v>
      </c>
      <c r="E33" s="424">
        <v>1.3438853000000001E-3</v>
      </c>
      <c r="F33" s="424">
        <v>1.9074829999999999E-4</v>
      </c>
      <c r="G33" s="424">
        <v>1.0442565999999999E-3</v>
      </c>
      <c r="H33" s="424">
        <v>8.178479E-4</v>
      </c>
      <c r="I33" s="424">
        <v>2.5135190000000001E-4</v>
      </c>
      <c r="J33" s="424">
        <v>6.7715869999999999E-4</v>
      </c>
      <c r="K33" s="424">
        <v>2.6411442999999999E-3</v>
      </c>
      <c r="L33" s="424">
        <v>5.5890639999999999E-4</v>
      </c>
      <c r="M33" s="424">
        <v>1.7642052999999999E-3</v>
      </c>
      <c r="N33" s="424">
        <v>7.6042340000000001E-4</v>
      </c>
      <c r="O33" s="424">
        <v>1.3614139E-3</v>
      </c>
      <c r="P33" s="424">
        <v>6.8228609999999997E-4</v>
      </c>
      <c r="Q33" s="424">
        <v>0</v>
      </c>
      <c r="R33" s="424">
        <v>2.1516588000000001E-3</v>
      </c>
      <c r="S33" s="424">
        <v>1.1669715000000001E-3</v>
      </c>
      <c r="T33" s="424">
        <v>1.1083207999999999E-3</v>
      </c>
      <c r="U33" s="424">
        <v>1.2915775000000001E-3</v>
      </c>
      <c r="V33" s="424">
        <v>5.1147040000000001E-4</v>
      </c>
      <c r="W33" s="424">
        <v>6.2609929999999996E-4</v>
      </c>
      <c r="X33" s="424">
        <v>7.3938560000000005E-4</v>
      </c>
      <c r="Y33" s="424">
        <v>1.0238159000000001E-3</v>
      </c>
      <c r="Z33" s="424">
        <v>7.2250850000000002E-4</v>
      </c>
      <c r="AA33" s="424">
        <v>8.4605019999999995E-4</v>
      </c>
      <c r="AB33" s="424">
        <v>1.6935149999999999E-4</v>
      </c>
      <c r="AC33" s="424">
        <v>4.1639189999999999E-4</v>
      </c>
      <c r="AD33" s="424">
        <v>1.5580302E-3</v>
      </c>
      <c r="AE33" s="424">
        <v>3.8859680000000001E-4</v>
      </c>
      <c r="AF33" s="424">
        <v>2.305645E-4</v>
      </c>
      <c r="AG33" s="424">
        <v>5.8777033000000003E-3</v>
      </c>
      <c r="AH33" s="424">
        <v>1.21557579E-2</v>
      </c>
      <c r="AI33" s="424">
        <v>1.0421491000000001E-3</v>
      </c>
      <c r="AJ33" s="424">
        <v>9.4848230000000005E-4</v>
      </c>
      <c r="AK33" s="424">
        <v>9.7994019999999996E-4</v>
      </c>
      <c r="AL33" s="424">
        <v>2.4185723E-3</v>
      </c>
      <c r="AM33" s="424">
        <v>1.949065E-3</v>
      </c>
      <c r="AN33" s="424">
        <v>1.3110553999999999E-3</v>
      </c>
      <c r="AO33" s="424">
        <v>2.5816906E-3</v>
      </c>
      <c r="AP33" s="424">
        <v>1.9453618000000001E-3</v>
      </c>
      <c r="AQ33" s="424">
        <v>8.023816E-4</v>
      </c>
      <c r="AR33" s="424">
        <v>6.3669560000000004E-4</v>
      </c>
      <c r="AS33" s="424">
        <v>4.1831000000000003E-4</v>
      </c>
      <c r="AT33" s="424">
        <v>7.3465640000000001E-4</v>
      </c>
      <c r="AU33" s="424">
        <v>0</v>
      </c>
      <c r="AV33" s="424">
        <v>0</v>
      </c>
      <c r="AW33" s="426">
        <v>1.1550209E-3</v>
      </c>
    </row>
    <row r="34" spans="2:49">
      <c r="B34" s="427" t="s">
        <v>336</v>
      </c>
      <c r="C34" s="586" t="s">
        <v>337</v>
      </c>
      <c r="D34" s="511">
        <v>5.7099196999999997E-3</v>
      </c>
      <c r="E34" s="512">
        <v>1.4633417900000001E-2</v>
      </c>
      <c r="F34" s="512">
        <v>9.4989679000000004E-3</v>
      </c>
      <c r="G34" s="512">
        <v>3.2123321699999999E-2</v>
      </c>
      <c r="H34" s="512">
        <v>1.4520151199999999E-2</v>
      </c>
      <c r="I34" s="512">
        <v>9.4970244999999995E-3</v>
      </c>
      <c r="J34" s="512">
        <v>7.0984916000000004E-3</v>
      </c>
      <c r="K34" s="512">
        <v>6.4686244300000001E-2</v>
      </c>
      <c r="L34" s="512">
        <v>1.3460329300000001E-2</v>
      </c>
      <c r="M34" s="512">
        <v>2.5357344699999999E-2</v>
      </c>
      <c r="N34" s="512">
        <v>7.8980340999999996E-3</v>
      </c>
      <c r="O34" s="512">
        <v>2.14731082E-2</v>
      </c>
      <c r="P34" s="512">
        <v>1.7581051899999998E-2</v>
      </c>
      <c r="Q34" s="512">
        <v>5.8067192000000002E-3</v>
      </c>
      <c r="R34" s="512">
        <v>2.8350710899999999E-2</v>
      </c>
      <c r="S34" s="512">
        <v>1.9135797E-2</v>
      </c>
      <c r="T34" s="512">
        <v>2.06886542E-2</v>
      </c>
      <c r="U34" s="512">
        <v>1.4783949100000001E-2</v>
      </c>
      <c r="V34" s="512">
        <v>7.0622256000000003E-3</v>
      </c>
      <c r="W34" s="512">
        <v>5.8071338000000002E-3</v>
      </c>
      <c r="X34" s="512">
        <v>4.4972939999999998E-3</v>
      </c>
      <c r="Y34" s="512">
        <v>2.09011669E-2</v>
      </c>
      <c r="Z34" s="512">
        <v>7.1207231999999999E-3</v>
      </c>
      <c r="AA34" s="512">
        <v>3.9064540000000002E-3</v>
      </c>
      <c r="AB34" s="512">
        <v>7.9300311999999998E-3</v>
      </c>
      <c r="AC34" s="512">
        <v>1.14158768E-2</v>
      </c>
      <c r="AD34" s="512">
        <v>2.25275848E-2</v>
      </c>
      <c r="AE34" s="512">
        <v>1.0934683299999999E-2</v>
      </c>
      <c r="AF34" s="512">
        <v>1.9926700999999998E-3</v>
      </c>
      <c r="AG34" s="512">
        <v>5.5700059400000002E-2</v>
      </c>
      <c r="AH34" s="512">
        <v>2.8229718599999998E-2</v>
      </c>
      <c r="AI34" s="512">
        <v>4.3712366799999999E-2</v>
      </c>
      <c r="AJ34" s="512">
        <v>1.2028731500000001E-2</v>
      </c>
      <c r="AK34" s="512">
        <v>2.9936482999999999E-3</v>
      </c>
      <c r="AL34" s="512">
        <v>2.1275437000000002E-3</v>
      </c>
      <c r="AM34" s="512">
        <v>5.1564174999999997E-3</v>
      </c>
      <c r="AN34" s="512">
        <v>3.6712543999999998E-3</v>
      </c>
      <c r="AO34" s="512">
        <v>7.4847617000000002E-3</v>
      </c>
      <c r="AP34" s="512">
        <v>1.1786489000000001E-2</v>
      </c>
      <c r="AQ34" s="512">
        <v>7.4300657999999999E-3</v>
      </c>
      <c r="AR34" s="512">
        <v>3.0541489999999999E-3</v>
      </c>
      <c r="AS34" s="512">
        <v>3.2972248999999999E-3</v>
      </c>
      <c r="AT34" s="512">
        <v>2.2476158900000001E-2</v>
      </c>
      <c r="AU34" s="512">
        <v>0</v>
      </c>
      <c r="AV34" s="512">
        <v>2.0944573000000002E-3</v>
      </c>
      <c r="AW34" s="513">
        <v>1.12531169E-2</v>
      </c>
    </row>
    <row r="35" spans="2:49">
      <c r="B35" s="432" t="s">
        <v>338</v>
      </c>
      <c r="C35" s="589" t="s">
        <v>339</v>
      </c>
      <c r="D35" s="433">
        <v>6.8239080000000001E-4</v>
      </c>
      <c r="E35" s="434">
        <v>1.9411677E-3</v>
      </c>
      <c r="F35" s="434">
        <v>1.9666293999999998E-3</v>
      </c>
      <c r="G35" s="434">
        <v>1.9641969E-3</v>
      </c>
      <c r="H35" s="434">
        <v>1.2602901000000001E-3</v>
      </c>
      <c r="I35" s="434">
        <v>4.483574E-4</v>
      </c>
      <c r="J35" s="434">
        <v>5.8375750000000002E-4</v>
      </c>
      <c r="K35" s="434">
        <v>4.6285400000000004E-3</v>
      </c>
      <c r="L35" s="434">
        <v>5.0068699999999999E-4</v>
      </c>
      <c r="M35" s="434">
        <v>3.0500873E-3</v>
      </c>
      <c r="N35" s="434">
        <v>1.9961114999999998E-3</v>
      </c>
      <c r="O35" s="434">
        <v>1.1034854000000001E-3</v>
      </c>
      <c r="P35" s="434">
        <v>6.5791880000000001E-4</v>
      </c>
      <c r="Q35" s="434">
        <v>0</v>
      </c>
      <c r="R35" s="434">
        <v>1.0142180000000001E-3</v>
      </c>
      <c r="S35" s="434">
        <v>7.1299700000000004E-4</v>
      </c>
      <c r="T35" s="434">
        <v>7.4767669999999998E-4</v>
      </c>
      <c r="U35" s="434">
        <v>6.9191649999999995E-4</v>
      </c>
      <c r="V35" s="434">
        <v>5.1147040000000001E-4</v>
      </c>
      <c r="W35" s="434">
        <v>5.280355E-4</v>
      </c>
      <c r="X35" s="434">
        <v>1.8294076999999999E-3</v>
      </c>
      <c r="Y35" s="434">
        <v>2.1486205000000001E-3</v>
      </c>
      <c r="Z35" s="434">
        <v>7.0645280000000005E-4</v>
      </c>
      <c r="AA35" s="434">
        <v>2.7157169999999999E-4</v>
      </c>
      <c r="AB35" s="434">
        <v>3.5145409999999999E-4</v>
      </c>
      <c r="AC35" s="434">
        <v>6.6911529999999996E-4</v>
      </c>
      <c r="AD35" s="434">
        <v>8.5563960000000004E-4</v>
      </c>
      <c r="AE35" s="434">
        <v>1.6947139999999999E-3</v>
      </c>
      <c r="AF35" s="434">
        <v>7.1762050000000004E-4</v>
      </c>
      <c r="AG35" s="434">
        <v>6.318052E-4</v>
      </c>
      <c r="AH35" s="434">
        <v>9.83468916E-2</v>
      </c>
      <c r="AI35" s="434">
        <v>8.7521228999999992E-3</v>
      </c>
      <c r="AJ35" s="434">
        <v>1.9135884000000001E-3</v>
      </c>
      <c r="AK35" s="434">
        <v>1.2918648E-3</v>
      </c>
      <c r="AL35" s="434">
        <v>3.5654460000000002E-4</v>
      </c>
      <c r="AM35" s="434">
        <v>2.9488112E-3</v>
      </c>
      <c r="AN35" s="434">
        <v>2.1297167000000001E-3</v>
      </c>
      <c r="AO35" s="434">
        <v>3.8190089999999999E-3</v>
      </c>
      <c r="AP35" s="434">
        <v>8.3002755000000008E-3</v>
      </c>
      <c r="AQ35" s="434">
        <v>4.5999847000000003E-3</v>
      </c>
      <c r="AR35" s="434">
        <v>2.2682279000000001E-3</v>
      </c>
      <c r="AS35" s="434">
        <v>7.0741499999999998E-4</v>
      </c>
      <c r="AT35" s="434">
        <v>8.3577748000000004E-3</v>
      </c>
      <c r="AU35" s="434">
        <v>0</v>
      </c>
      <c r="AV35" s="434">
        <v>1.1056576999999999E-3</v>
      </c>
      <c r="AW35" s="436">
        <v>2.4954488000000002E-3</v>
      </c>
    </row>
    <row r="36" spans="2:49">
      <c r="B36" s="422" t="s">
        <v>340</v>
      </c>
      <c r="C36" s="584" t="s">
        <v>341</v>
      </c>
      <c r="D36" s="423">
        <v>4.549272E-4</v>
      </c>
      <c r="E36" s="424">
        <v>1.9411677E-3</v>
      </c>
      <c r="F36" s="424">
        <v>7.8960909999999996E-4</v>
      </c>
      <c r="G36" s="424">
        <v>9.9452999999999998E-5</v>
      </c>
      <c r="H36" s="424">
        <v>3.0836889999999998E-4</v>
      </c>
      <c r="I36" s="424">
        <v>3.1928479999999998E-4</v>
      </c>
      <c r="J36" s="424">
        <v>2.1015270000000001E-4</v>
      </c>
      <c r="K36" s="424">
        <v>1.5428467000000001E-3</v>
      </c>
      <c r="L36" s="424">
        <v>5.1233089999999995E-4</v>
      </c>
      <c r="M36" s="424">
        <v>2.0872287999999998E-3</v>
      </c>
      <c r="N36" s="424">
        <v>1.209765E-4</v>
      </c>
      <c r="O36" s="424">
        <v>4.2614300000000003E-5</v>
      </c>
      <c r="P36" s="424">
        <v>1.096531E-4</v>
      </c>
      <c r="Q36" s="424">
        <v>0</v>
      </c>
      <c r="R36" s="424">
        <v>2.7203790999999998E-3</v>
      </c>
      <c r="S36" s="424">
        <v>1.147785E-4</v>
      </c>
      <c r="T36" s="424">
        <v>1.8032200000000001E-4</v>
      </c>
      <c r="U36" s="424">
        <v>8.0723599999999994E-5</v>
      </c>
      <c r="V36" s="424">
        <v>1.9016209999999999E-4</v>
      </c>
      <c r="W36" s="424">
        <v>2.2630099999999999E-5</v>
      </c>
      <c r="X36" s="424">
        <v>2.5154356000000001E-3</v>
      </c>
      <c r="Y36" s="424">
        <v>7.8701490000000003E-4</v>
      </c>
      <c r="Z36" s="424">
        <v>2.448501E-4</v>
      </c>
      <c r="AA36" s="424">
        <v>1.8801120000000001E-4</v>
      </c>
      <c r="AB36" s="424">
        <v>3.6261099999999997E-5</v>
      </c>
      <c r="AC36" s="424">
        <v>8.3278379999999997E-4</v>
      </c>
      <c r="AD36" s="424">
        <v>2.7967920000000002E-3</v>
      </c>
      <c r="AE36" s="424">
        <v>5.3971799999999997E-5</v>
      </c>
      <c r="AF36" s="424">
        <v>1.7871065000000001E-3</v>
      </c>
      <c r="AG36" s="424">
        <v>1.0272989099999999E-2</v>
      </c>
      <c r="AH36" s="424">
        <v>2.0057466999999999E-3</v>
      </c>
      <c r="AI36" s="424">
        <v>0</v>
      </c>
      <c r="AJ36" s="424">
        <v>1.0625402999999999E-3</v>
      </c>
      <c r="AK36" s="424">
        <v>3.0157315E-3</v>
      </c>
      <c r="AL36" s="424">
        <v>1.10343E-5</v>
      </c>
      <c r="AM36" s="424">
        <v>3.1489206000000001E-3</v>
      </c>
      <c r="AN36" s="424">
        <v>3.9167031000000001E-3</v>
      </c>
      <c r="AO36" s="424">
        <v>2.09138351E-2</v>
      </c>
      <c r="AP36" s="424">
        <v>4.2629902000000004E-3</v>
      </c>
      <c r="AQ36" s="424">
        <v>3.3059633E-3</v>
      </c>
      <c r="AR36" s="424">
        <v>3.9793499999999998E-5</v>
      </c>
      <c r="AS36" s="424">
        <v>3.0124029999999998E-4</v>
      </c>
      <c r="AT36" s="424">
        <v>1.50355288E-2</v>
      </c>
      <c r="AU36" s="424">
        <v>0</v>
      </c>
      <c r="AV36" s="424">
        <v>1.06340902E-2</v>
      </c>
      <c r="AW36" s="426">
        <v>2.6652446E-3</v>
      </c>
    </row>
    <row r="37" spans="2:49">
      <c r="B37" s="422" t="s">
        <v>342</v>
      </c>
      <c r="C37" s="584" t="s">
        <v>343</v>
      </c>
      <c r="D37" s="423">
        <v>5.8959733100000002E-2</v>
      </c>
      <c r="E37" s="424">
        <v>2.3294012199999999E-2</v>
      </c>
      <c r="F37" s="424">
        <v>7.7607928000000007E-2</v>
      </c>
      <c r="G37" s="424">
        <v>5.62406763E-2</v>
      </c>
      <c r="H37" s="424">
        <v>8.1637304600000002E-2</v>
      </c>
      <c r="I37" s="424">
        <v>4.9849188900000001E-2</v>
      </c>
      <c r="J37" s="424">
        <v>6.4820436199999998E-2</v>
      </c>
      <c r="K37" s="424">
        <v>7.0866347600000004E-2</v>
      </c>
      <c r="L37" s="424">
        <v>5.8801611500000003E-2</v>
      </c>
      <c r="M37" s="424">
        <v>3.8477068400000002E-2</v>
      </c>
      <c r="N37" s="424">
        <v>2.6658025500000002E-2</v>
      </c>
      <c r="O37" s="424">
        <v>5.53424842E-2</v>
      </c>
      <c r="P37" s="424">
        <v>4.5615702299999998E-2</v>
      </c>
      <c r="Q37" s="424">
        <v>8.7930319399999998E-2</v>
      </c>
      <c r="R37" s="424">
        <v>2.96208531E-2</v>
      </c>
      <c r="S37" s="424">
        <v>1.18937898E-2</v>
      </c>
      <c r="T37" s="424">
        <v>3.7977578499999998E-2</v>
      </c>
      <c r="U37" s="424">
        <v>3.8977962499999998E-2</v>
      </c>
      <c r="V37" s="424">
        <v>3.61012842E-2</v>
      </c>
      <c r="W37" s="424">
        <v>3.55531361E-2</v>
      </c>
      <c r="X37" s="424">
        <v>4.0765302199999999E-2</v>
      </c>
      <c r="Y37" s="424">
        <v>4.4156413999999998E-2</v>
      </c>
      <c r="Z37" s="424">
        <v>4.9560072599999998E-2</v>
      </c>
      <c r="AA37" s="424">
        <v>4.4464638200000003E-2</v>
      </c>
      <c r="AB37" s="424">
        <v>3.7062067099999998E-2</v>
      </c>
      <c r="AC37" s="424">
        <v>5.0231783500000002E-2</v>
      </c>
      <c r="AD37" s="424">
        <v>3.4289436E-2</v>
      </c>
      <c r="AE37" s="424">
        <v>4.9189883500000003E-2</v>
      </c>
      <c r="AF37" s="424">
        <v>4.8426883300000001E-2</v>
      </c>
      <c r="AG37" s="424">
        <v>1.71982309E-2</v>
      </c>
      <c r="AH37" s="424">
        <v>1.7687887199999999E-2</v>
      </c>
      <c r="AI37" s="424">
        <v>1.2968967099999999E-2</v>
      </c>
      <c r="AJ37" s="424">
        <v>8.5335697999999998E-3</v>
      </c>
      <c r="AK37" s="424">
        <v>5.0598040000000002E-3</v>
      </c>
      <c r="AL37" s="424">
        <v>8.6136209999999999E-4</v>
      </c>
      <c r="AM37" s="424">
        <v>2.3671333999999999E-2</v>
      </c>
      <c r="AN37" s="424">
        <v>8.1701498000000001E-3</v>
      </c>
      <c r="AO37" s="424">
        <v>9.3328509999999996E-3</v>
      </c>
      <c r="AP37" s="424">
        <v>1.63494421E-2</v>
      </c>
      <c r="AQ37" s="424">
        <v>4.6060357000000003E-2</v>
      </c>
      <c r="AR37" s="424">
        <v>3.5207274199999999E-2</v>
      </c>
      <c r="AS37" s="424">
        <v>1.9542071899999999E-2</v>
      </c>
      <c r="AT37" s="424">
        <v>7.0321950699999997E-2</v>
      </c>
      <c r="AU37" s="424">
        <v>0.230544472</v>
      </c>
      <c r="AV37" s="424">
        <v>7.2452043000000004E-3</v>
      </c>
      <c r="AW37" s="426">
        <v>2.89876505E-2</v>
      </c>
    </row>
    <row r="38" spans="2:49">
      <c r="B38" s="422" t="s">
        <v>344</v>
      </c>
      <c r="C38" s="584" t="s">
        <v>345</v>
      </c>
      <c r="D38" s="423">
        <v>7.0513718000000001E-3</v>
      </c>
      <c r="E38" s="424">
        <v>5.2262206999999998E-2</v>
      </c>
      <c r="F38" s="424">
        <v>5.3291221E-3</v>
      </c>
      <c r="G38" s="424">
        <v>2.2899055200000001E-2</v>
      </c>
      <c r="H38" s="424">
        <v>2.03121229E-2</v>
      </c>
      <c r="I38" s="424">
        <v>7.3707236000000002E-3</v>
      </c>
      <c r="J38" s="424">
        <v>1.51076449E-2</v>
      </c>
      <c r="K38" s="424">
        <v>1.05907272E-2</v>
      </c>
      <c r="L38" s="424">
        <v>8.9774342000000003E-3</v>
      </c>
      <c r="M38" s="424">
        <v>8.2153573000000001E-3</v>
      </c>
      <c r="N38" s="424">
        <v>4.9945993000000003E-3</v>
      </c>
      <c r="O38" s="424">
        <v>4.1021844999999998E-3</v>
      </c>
      <c r="P38" s="424">
        <v>5.7263302E-3</v>
      </c>
      <c r="Q38" s="424">
        <v>5.3919535000000003E-3</v>
      </c>
      <c r="R38" s="424">
        <v>9.8483411999999992E-3</v>
      </c>
      <c r="S38" s="424">
        <v>3.1017595000000001E-3</v>
      </c>
      <c r="T38" s="424">
        <v>8.3168037999999996E-3</v>
      </c>
      <c r="U38" s="424">
        <v>1.0828493099999999E-2</v>
      </c>
      <c r="V38" s="424">
        <v>6.3737078000000004E-3</v>
      </c>
      <c r="W38" s="424">
        <v>6.9248089999999997E-3</v>
      </c>
      <c r="X38" s="424">
        <v>1.5740529E-2</v>
      </c>
      <c r="Y38" s="424">
        <v>7.0169695999999998E-3</v>
      </c>
      <c r="Z38" s="424">
        <v>6.9601656999999997E-3</v>
      </c>
      <c r="AA38" s="424">
        <v>7.3324350999999996E-3</v>
      </c>
      <c r="AB38" s="424">
        <v>4.2019084E-3</v>
      </c>
      <c r="AC38" s="424">
        <v>1.5086383300000001E-2</v>
      </c>
      <c r="AD38" s="424">
        <v>1.13531876E-2</v>
      </c>
      <c r="AE38" s="424">
        <v>1.74868579E-2</v>
      </c>
      <c r="AF38" s="424">
        <v>1.25504881E-2</v>
      </c>
      <c r="AG38" s="424">
        <v>1.7931234399999999E-2</v>
      </c>
      <c r="AH38" s="424">
        <v>2.6056049000000001E-2</v>
      </c>
      <c r="AI38" s="424">
        <v>2.6275667700000001E-2</v>
      </c>
      <c r="AJ38" s="424">
        <v>1.52265113E-2</v>
      </c>
      <c r="AK38" s="424">
        <v>5.2012742000000001E-2</v>
      </c>
      <c r="AL38" s="424">
        <v>5.8665033599999999E-2</v>
      </c>
      <c r="AM38" s="424">
        <v>2.6251944100000001E-2</v>
      </c>
      <c r="AN38" s="424">
        <v>6.0314534000000001E-3</v>
      </c>
      <c r="AO38" s="424">
        <v>2.2653743600000002E-2</v>
      </c>
      <c r="AP38" s="424">
        <v>7.5576964000000002E-3</v>
      </c>
      <c r="AQ38" s="424">
        <v>7.7672803999999998E-3</v>
      </c>
      <c r="AR38" s="424">
        <v>2.64626588E-2</v>
      </c>
      <c r="AS38" s="424">
        <v>8.9865263000000004E-3</v>
      </c>
      <c r="AT38" s="424">
        <v>7.0276799000000001E-3</v>
      </c>
      <c r="AU38" s="424">
        <v>0</v>
      </c>
      <c r="AV38" s="424">
        <v>2.2742391E-3</v>
      </c>
      <c r="AW38" s="426">
        <v>1.38956471E-2</v>
      </c>
    </row>
    <row r="39" spans="2:49">
      <c r="B39" s="427" t="s">
        <v>346</v>
      </c>
      <c r="C39" s="586" t="s">
        <v>347</v>
      </c>
      <c r="D39" s="428">
        <v>2.0063456999999999E-3</v>
      </c>
      <c r="E39" s="429">
        <v>6.4207854000000002E-3</v>
      </c>
      <c r="F39" s="429">
        <v>2.5714049000000001E-3</v>
      </c>
      <c r="G39" s="429">
        <v>2.8592740000000002E-3</v>
      </c>
      <c r="H39" s="429">
        <v>5.2020486000000001E-3</v>
      </c>
      <c r="I39" s="429">
        <v>1.4673513999999999E-3</v>
      </c>
      <c r="J39" s="429">
        <v>4.8335124E-3</v>
      </c>
      <c r="K39" s="429">
        <v>2.2750450999999999E-3</v>
      </c>
      <c r="L39" s="429">
        <v>4.5760462000000003E-3</v>
      </c>
      <c r="M39" s="429">
        <v>2.5935060000000002E-3</v>
      </c>
      <c r="N39" s="429">
        <v>9.5917039999999999E-4</v>
      </c>
      <c r="O39" s="429">
        <v>3.6984703999999998E-3</v>
      </c>
      <c r="P39" s="429">
        <v>3.1190224000000001E-3</v>
      </c>
      <c r="Q39" s="429">
        <v>1.6590626E-3</v>
      </c>
      <c r="R39" s="429">
        <v>2.8436019000000002E-3</v>
      </c>
      <c r="S39" s="429">
        <v>8.4250820000000002E-4</v>
      </c>
      <c r="T39" s="429">
        <v>1.0775341E-3</v>
      </c>
      <c r="U39" s="429">
        <v>4.6550604000000001E-3</v>
      </c>
      <c r="V39" s="429">
        <v>2.9737411999999999E-3</v>
      </c>
      <c r="W39" s="429">
        <v>2.2743245E-3</v>
      </c>
      <c r="X39" s="429">
        <v>2.4315878000000001E-3</v>
      </c>
      <c r="Y39" s="429">
        <v>1.8038660999999999E-3</v>
      </c>
      <c r="Z39" s="429">
        <v>3.0024244000000002E-3</v>
      </c>
      <c r="AA39" s="429">
        <v>2.0994579000000002E-3</v>
      </c>
      <c r="AB39" s="429">
        <v>8.3799079999999999E-4</v>
      </c>
      <c r="AC39" s="429">
        <v>2.0530766999999998E-3</v>
      </c>
      <c r="AD39" s="429">
        <v>1.0727421E-3</v>
      </c>
      <c r="AE39" s="429">
        <v>1.09023E-3</v>
      </c>
      <c r="AF39" s="429">
        <v>4.4122086000000001E-3</v>
      </c>
      <c r="AG39" s="429">
        <v>6.1484770000000003E-3</v>
      </c>
      <c r="AH39" s="429">
        <v>1.5952683E-3</v>
      </c>
      <c r="AI39" s="429">
        <v>1.8623591000000001E-3</v>
      </c>
      <c r="AJ39" s="429">
        <v>2.5425235399999999E-2</v>
      </c>
      <c r="AK39" s="429">
        <v>1.7085464599999999E-2</v>
      </c>
      <c r="AL39" s="429">
        <v>2.4134000100000001E-2</v>
      </c>
      <c r="AM39" s="429">
        <v>2.1667038900000001E-2</v>
      </c>
      <c r="AN39" s="429">
        <v>1.60499518E-2</v>
      </c>
      <c r="AO39" s="429">
        <v>2.0836079999999998E-3</v>
      </c>
      <c r="AP39" s="429">
        <v>8.0667540000000006E-3</v>
      </c>
      <c r="AQ39" s="429">
        <v>1.7417919800000001E-2</v>
      </c>
      <c r="AR39" s="429">
        <v>1.9429162600000001E-2</v>
      </c>
      <c r="AS39" s="429">
        <v>7.4075132000000002E-3</v>
      </c>
      <c r="AT39" s="429">
        <v>1.28522541E-2</v>
      </c>
      <c r="AU39" s="429">
        <v>0</v>
      </c>
      <c r="AV39" s="429">
        <v>2.62840911E-2</v>
      </c>
      <c r="AW39" s="431">
        <v>9.3377268999999992E-3</v>
      </c>
    </row>
    <row r="40" spans="2:49">
      <c r="B40" s="432" t="s">
        <v>348</v>
      </c>
      <c r="C40" s="589" t="s">
        <v>349</v>
      </c>
      <c r="D40" s="514">
        <v>5.7694102300000001E-2</v>
      </c>
      <c r="E40" s="515">
        <v>0.28744213829999998</v>
      </c>
      <c r="F40" s="515">
        <v>3.3015715299999998E-2</v>
      </c>
      <c r="G40" s="515">
        <v>2.7871705600000001E-2</v>
      </c>
      <c r="H40" s="515">
        <v>2.6600166299999999E-2</v>
      </c>
      <c r="I40" s="515">
        <v>3.83345561E-2</v>
      </c>
      <c r="J40" s="515">
        <v>3.1079250900000001E-2</v>
      </c>
      <c r="K40" s="515">
        <v>4.1264611299999997E-2</v>
      </c>
      <c r="L40" s="515">
        <v>3.0087794899999999E-2</v>
      </c>
      <c r="M40" s="515">
        <v>2.3571397500000001E-2</v>
      </c>
      <c r="N40" s="515">
        <v>4.4718081700000002E-2</v>
      </c>
      <c r="O40" s="515">
        <v>1.9322208800000001E-2</v>
      </c>
      <c r="P40" s="515">
        <v>1.6935316799999999E-2</v>
      </c>
      <c r="Q40" s="515">
        <v>3.2766486900000003E-2</v>
      </c>
      <c r="R40" s="515">
        <v>5.0540284400000003E-2</v>
      </c>
      <c r="S40" s="515">
        <v>1.2552309899999999E-2</v>
      </c>
      <c r="T40" s="515">
        <v>2.6445764900000002E-2</v>
      </c>
      <c r="U40" s="515">
        <v>2.7876546700000001E-2</v>
      </c>
      <c r="V40" s="515">
        <v>1.8953911899999999E-2</v>
      </c>
      <c r="W40" s="515">
        <v>1.68154176E-2</v>
      </c>
      <c r="X40" s="515">
        <v>2.7105724500000001E-2</v>
      </c>
      <c r="Y40" s="515">
        <v>1.9365443100000001E-2</v>
      </c>
      <c r="Z40" s="515">
        <v>2.0639660899999999E-2</v>
      </c>
      <c r="AA40" s="515">
        <v>1.66389872E-2</v>
      </c>
      <c r="AB40" s="515">
        <v>1.63282693E-2</v>
      </c>
      <c r="AC40" s="515">
        <v>1.79914989E-2</v>
      </c>
      <c r="AD40" s="515">
        <v>1.05103188E-2</v>
      </c>
      <c r="AE40" s="515">
        <v>0.24263555010000001</v>
      </c>
      <c r="AF40" s="515">
        <v>4.2733143299999998E-2</v>
      </c>
      <c r="AG40" s="515">
        <v>3.8181823199999999E-2</v>
      </c>
      <c r="AH40" s="515">
        <v>2.0309351400000002E-2</v>
      </c>
      <c r="AI40" s="515">
        <v>5.9730585099999997E-2</v>
      </c>
      <c r="AJ40" s="515">
        <v>4.9217640700000002E-2</v>
      </c>
      <c r="AK40" s="515">
        <v>3.45642855E-2</v>
      </c>
      <c r="AL40" s="515">
        <v>2.2799544E-3</v>
      </c>
      <c r="AM40" s="515">
        <v>0.1155159179</v>
      </c>
      <c r="AN40" s="515">
        <v>2.3670835300000002E-2</v>
      </c>
      <c r="AO40" s="515">
        <v>3.78272329E-2</v>
      </c>
      <c r="AP40" s="515">
        <v>2.4934047300000001E-2</v>
      </c>
      <c r="AQ40" s="515">
        <v>1.50057326E-2</v>
      </c>
      <c r="AR40" s="515">
        <v>3.9843213699999998E-2</v>
      </c>
      <c r="AS40" s="515">
        <v>1.53561167E-2</v>
      </c>
      <c r="AT40" s="515">
        <v>3.6431808599999997E-2</v>
      </c>
      <c r="AU40" s="515">
        <v>5.1556756400000001E-2</v>
      </c>
      <c r="AV40" s="515">
        <v>6.66720601E-2</v>
      </c>
      <c r="AW40" s="516">
        <v>3.03443316E-2</v>
      </c>
    </row>
    <row r="41" spans="2:49">
      <c r="B41" s="422" t="s">
        <v>350</v>
      </c>
      <c r="C41" s="584" t="s">
        <v>351</v>
      </c>
      <c r="D41" s="423">
        <v>3.3886245E-3</v>
      </c>
      <c r="E41" s="424">
        <v>4.1809765999999996E-3</v>
      </c>
      <c r="F41" s="424">
        <v>3.9598747999999998E-3</v>
      </c>
      <c r="G41" s="424">
        <v>4.7240179000000004E-3</v>
      </c>
      <c r="H41" s="424">
        <v>5.9260451E-3</v>
      </c>
      <c r="I41" s="424">
        <v>2.8395968000000001E-3</v>
      </c>
      <c r="J41" s="424">
        <v>6.3512819000000002E-3</v>
      </c>
      <c r="K41" s="424">
        <v>6.5026194000000004E-3</v>
      </c>
      <c r="L41" s="424">
        <v>5.9267367E-3</v>
      </c>
      <c r="M41" s="424">
        <v>6.7120556E-3</v>
      </c>
      <c r="N41" s="424">
        <v>9.764528E-4</v>
      </c>
      <c r="O41" s="424">
        <v>4.3466559000000004E-3</v>
      </c>
      <c r="P41" s="424">
        <v>7.5173313E-3</v>
      </c>
      <c r="Q41" s="424">
        <v>4.5624222000000001E-3</v>
      </c>
      <c r="R41" s="424">
        <v>4.7393365E-3</v>
      </c>
      <c r="S41" s="424">
        <v>1.3077892E-3</v>
      </c>
      <c r="T41" s="424">
        <v>2.819181E-3</v>
      </c>
      <c r="U41" s="424">
        <v>5.1470899000000004E-3</v>
      </c>
      <c r="V41" s="424">
        <v>5.8065002999999997E-3</v>
      </c>
      <c r="W41" s="424">
        <v>8.024883E-3</v>
      </c>
      <c r="X41" s="424">
        <v>8.5524811000000003E-3</v>
      </c>
      <c r="Y41" s="424">
        <v>6.7070389000000001E-3</v>
      </c>
      <c r="Z41" s="424">
        <v>1.0600806000000001E-2</v>
      </c>
      <c r="AA41" s="424">
        <v>1.2022268900000001E-2</v>
      </c>
      <c r="AB41" s="424">
        <v>2.2987964999999998E-3</v>
      </c>
      <c r="AC41" s="424">
        <v>3.3744590999999998E-3</v>
      </c>
      <c r="AD41" s="424">
        <v>5.7851450999999998E-3</v>
      </c>
      <c r="AE41" s="424">
        <v>4.5660129000000002E-3</v>
      </c>
      <c r="AF41" s="424">
        <v>9.4948137000000002E-3</v>
      </c>
      <c r="AG41" s="424">
        <v>7.5980733999999996E-3</v>
      </c>
      <c r="AH41" s="424">
        <v>2.7968505099999999E-2</v>
      </c>
      <c r="AI41" s="424">
        <v>8.9740620999999993E-3</v>
      </c>
      <c r="AJ41" s="424">
        <v>2.9939530799999999E-2</v>
      </c>
      <c r="AK41" s="424">
        <v>4.9050838200000002E-2</v>
      </c>
      <c r="AL41" s="424">
        <v>2.9530443999999999E-3</v>
      </c>
      <c r="AM41" s="424">
        <v>9.6316626999999998E-3</v>
      </c>
      <c r="AN41" s="424">
        <v>0.1829490963</v>
      </c>
      <c r="AO41" s="424">
        <v>2.74914554E-2</v>
      </c>
      <c r="AP41" s="424">
        <v>2.40664022E-2</v>
      </c>
      <c r="AQ41" s="424">
        <v>9.7836342999999999E-3</v>
      </c>
      <c r="AR41" s="424">
        <v>6.0844218499999998E-2</v>
      </c>
      <c r="AS41" s="424">
        <v>4.0071384000000002E-2</v>
      </c>
      <c r="AT41" s="424">
        <v>1.8072923800000001E-2</v>
      </c>
      <c r="AU41" s="424">
        <v>0</v>
      </c>
      <c r="AV41" s="424">
        <v>7.2802617599999994E-2</v>
      </c>
      <c r="AW41" s="426">
        <v>1.8060881899999999E-2</v>
      </c>
    </row>
    <row r="42" spans="2:49">
      <c r="B42" s="422" t="s">
        <v>352</v>
      </c>
      <c r="C42" s="584" t="s">
        <v>353</v>
      </c>
      <c r="D42" s="423">
        <v>0</v>
      </c>
      <c r="E42" s="424">
        <v>0</v>
      </c>
      <c r="F42" s="424">
        <v>0</v>
      </c>
      <c r="G42" s="424">
        <v>0</v>
      </c>
      <c r="H42" s="424">
        <v>0</v>
      </c>
      <c r="I42" s="424">
        <v>0</v>
      </c>
      <c r="J42" s="424">
        <v>0</v>
      </c>
      <c r="K42" s="424">
        <v>0</v>
      </c>
      <c r="L42" s="424">
        <v>0</v>
      </c>
      <c r="M42" s="424">
        <v>0</v>
      </c>
      <c r="N42" s="424">
        <v>0</v>
      </c>
      <c r="O42" s="424">
        <v>0</v>
      </c>
      <c r="P42" s="424">
        <v>0</v>
      </c>
      <c r="Q42" s="424">
        <v>0</v>
      </c>
      <c r="R42" s="424">
        <v>0</v>
      </c>
      <c r="S42" s="424">
        <v>0</v>
      </c>
      <c r="T42" s="424">
        <v>0</v>
      </c>
      <c r="U42" s="424">
        <v>0</v>
      </c>
      <c r="V42" s="424">
        <v>0</v>
      </c>
      <c r="W42" s="424">
        <v>0</v>
      </c>
      <c r="X42" s="424">
        <v>0</v>
      </c>
      <c r="Y42" s="424">
        <v>0</v>
      </c>
      <c r="Z42" s="424">
        <v>0</v>
      </c>
      <c r="AA42" s="424">
        <v>0</v>
      </c>
      <c r="AB42" s="424">
        <v>0</v>
      </c>
      <c r="AC42" s="424">
        <v>0</v>
      </c>
      <c r="AD42" s="424">
        <v>0</v>
      </c>
      <c r="AE42" s="424">
        <v>0</v>
      </c>
      <c r="AF42" s="424">
        <v>0</v>
      </c>
      <c r="AG42" s="424">
        <v>0</v>
      </c>
      <c r="AH42" s="424">
        <v>0</v>
      </c>
      <c r="AI42" s="424">
        <v>0</v>
      </c>
      <c r="AJ42" s="424">
        <v>0</v>
      </c>
      <c r="AK42" s="424">
        <v>0</v>
      </c>
      <c r="AL42" s="424">
        <v>0</v>
      </c>
      <c r="AM42" s="424">
        <v>0</v>
      </c>
      <c r="AN42" s="424">
        <v>0</v>
      </c>
      <c r="AO42" s="424">
        <v>0</v>
      </c>
      <c r="AP42" s="424">
        <v>0</v>
      </c>
      <c r="AQ42" s="424">
        <v>0</v>
      </c>
      <c r="AR42" s="424">
        <v>0</v>
      </c>
      <c r="AS42" s="424">
        <v>0</v>
      </c>
      <c r="AT42" s="424">
        <v>0</v>
      </c>
      <c r="AU42" s="424">
        <v>0</v>
      </c>
      <c r="AV42" s="424">
        <v>0.14341189800000001</v>
      </c>
      <c r="AW42" s="426">
        <v>6.4025590000000004E-4</v>
      </c>
    </row>
    <row r="43" spans="2:49">
      <c r="B43" s="422" t="s">
        <v>354</v>
      </c>
      <c r="C43" s="584" t="s">
        <v>355</v>
      </c>
      <c r="D43" s="423">
        <v>4.6659200000000002E-5</v>
      </c>
      <c r="E43" s="424">
        <v>0</v>
      </c>
      <c r="F43" s="424">
        <v>5.3379939999999998E-4</v>
      </c>
      <c r="G43" s="424">
        <v>0</v>
      </c>
      <c r="H43" s="424">
        <v>5.3629399999999999E-5</v>
      </c>
      <c r="I43" s="424">
        <v>9.5106100000000001E-5</v>
      </c>
      <c r="J43" s="424">
        <v>3.0355390000000001E-4</v>
      </c>
      <c r="K43" s="424">
        <v>2.7893269999999999E-4</v>
      </c>
      <c r="L43" s="424">
        <v>2.3287800000000001E-5</v>
      </c>
      <c r="M43" s="424">
        <v>4.4105130000000002E-4</v>
      </c>
      <c r="N43" s="424">
        <v>0</v>
      </c>
      <c r="O43" s="424">
        <v>1.9064280000000001E-4</v>
      </c>
      <c r="P43" s="424">
        <v>9.7469399999999999E-5</v>
      </c>
      <c r="Q43" s="424">
        <v>0</v>
      </c>
      <c r="R43" s="424">
        <v>2.4644549999999998E-4</v>
      </c>
      <c r="S43" s="424">
        <v>4.14573E-5</v>
      </c>
      <c r="T43" s="424">
        <v>2.63886E-5</v>
      </c>
      <c r="U43" s="424">
        <v>5.6506510000000005E-4</v>
      </c>
      <c r="V43" s="424">
        <v>6.5573129999999999E-4</v>
      </c>
      <c r="W43" s="424">
        <v>6.2232759999999998E-4</v>
      </c>
      <c r="X43" s="424">
        <v>5.9455749999999996E-4</v>
      </c>
      <c r="Y43" s="424">
        <v>1.2327579E-3</v>
      </c>
      <c r="Z43" s="424">
        <v>1.2443203E-3</v>
      </c>
      <c r="AA43" s="424">
        <v>3.6871077E-3</v>
      </c>
      <c r="AB43" s="424">
        <v>2.3111489999999999E-4</v>
      </c>
      <c r="AC43" s="424">
        <v>7.2447370000000002E-4</v>
      </c>
      <c r="AD43" s="424">
        <v>1.7879039999999999E-4</v>
      </c>
      <c r="AE43" s="424">
        <v>9.7149200000000002E-5</v>
      </c>
      <c r="AF43" s="424">
        <v>1.7963659999999999E-4</v>
      </c>
      <c r="AG43" s="424">
        <v>7.4120869999999995E-4</v>
      </c>
      <c r="AH43" s="424">
        <v>1.399358E-4</v>
      </c>
      <c r="AI43" s="424">
        <v>1.736915E-4</v>
      </c>
      <c r="AJ43" s="424">
        <v>2.2395999999999999E-4</v>
      </c>
      <c r="AK43" s="424">
        <v>2.7879990000000002E-4</v>
      </c>
      <c r="AL43" s="424">
        <v>1.3793000000000001E-6</v>
      </c>
      <c r="AM43" s="424">
        <v>8.4045919999999996E-4</v>
      </c>
      <c r="AN43" s="424">
        <v>4.5213451E-3</v>
      </c>
      <c r="AO43" s="424">
        <v>2.1861539999999999E-4</v>
      </c>
      <c r="AP43" s="424">
        <v>9.7709999999999993E-7</v>
      </c>
      <c r="AQ43" s="424">
        <v>1.121947E-4</v>
      </c>
      <c r="AR43" s="424">
        <v>0</v>
      </c>
      <c r="AS43" s="424">
        <v>5.1182300000000001E-4</v>
      </c>
      <c r="AT43" s="424">
        <v>5.211263E-4</v>
      </c>
      <c r="AU43" s="424">
        <v>0</v>
      </c>
      <c r="AV43" s="424">
        <v>1.6180360000000001E-4</v>
      </c>
      <c r="AW43" s="426">
        <v>4.2471030000000001E-4</v>
      </c>
    </row>
    <row r="44" spans="2:49">
      <c r="B44" s="427" t="s">
        <v>356</v>
      </c>
      <c r="C44" s="586" t="s">
        <v>357</v>
      </c>
      <c r="D44" s="428">
        <v>4.1993279999999998E-4</v>
      </c>
      <c r="E44" s="429">
        <v>0</v>
      </c>
      <c r="F44" s="429">
        <v>0</v>
      </c>
      <c r="G44" s="429">
        <v>0</v>
      </c>
      <c r="H44" s="429">
        <v>0</v>
      </c>
      <c r="I44" s="429">
        <v>0</v>
      </c>
      <c r="J44" s="429">
        <v>0</v>
      </c>
      <c r="K44" s="429">
        <v>0</v>
      </c>
      <c r="L44" s="429">
        <v>2.3287800000000001E-5</v>
      </c>
      <c r="M44" s="429">
        <v>6.212E-6</v>
      </c>
      <c r="N44" s="429">
        <v>0</v>
      </c>
      <c r="O44" s="429">
        <v>2.2429000000000002E-6</v>
      </c>
      <c r="P44" s="429">
        <v>0</v>
      </c>
      <c r="Q44" s="429">
        <v>0</v>
      </c>
      <c r="R44" s="429">
        <v>0</v>
      </c>
      <c r="S44" s="429">
        <v>1.3705E-6</v>
      </c>
      <c r="T44" s="429">
        <v>0</v>
      </c>
      <c r="U44" s="429">
        <v>0</v>
      </c>
      <c r="V44" s="429">
        <v>0</v>
      </c>
      <c r="W44" s="429">
        <v>0</v>
      </c>
      <c r="X44" s="429">
        <v>0</v>
      </c>
      <c r="Y44" s="429">
        <v>0</v>
      </c>
      <c r="Z44" s="429">
        <v>0</v>
      </c>
      <c r="AA44" s="429">
        <v>0</v>
      </c>
      <c r="AB44" s="429">
        <v>0</v>
      </c>
      <c r="AC44" s="429">
        <v>0</v>
      </c>
      <c r="AD44" s="429">
        <v>0</v>
      </c>
      <c r="AE44" s="429">
        <v>0</v>
      </c>
      <c r="AF44" s="429">
        <v>0</v>
      </c>
      <c r="AG44" s="429">
        <v>2.7350899999999999E-5</v>
      </c>
      <c r="AH44" s="429">
        <v>2.9852969999999998E-4</v>
      </c>
      <c r="AI44" s="429">
        <v>0</v>
      </c>
      <c r="AJ44" s="429">
        <v>2.0779800000000001E-5</v>
      </c>
      <c r="AK44" s="429">
        <v>1.518217E-4</v>
      </c>
      <c r="AL44" s="429">
        <v>4.8274999999999999E-6</v>
      </c>
      <c r="AM44" s="429">
        <v>9.2770690000000002E-4</v>
      </c>
      <c r="AN44" s="429">
        <v>6.1362180000000001E-4</v>
      </c>
      <c r="AO44" s="429">
        <v>2.8172100000000001E-5</v>
      </c>
      <c r="AP44" s="429">
        <v>2.3449900000000001E-5</v>
      </c>
      <c r="AQ44" s="429">
        <v>1.50725453E-2</v>
      </c>
      <c r="AR44" s="429">
        <v>9.9483999999999995E-6</v>
      </c>
      <c r="AS44" s="429">
        <v>3.1408899999999997E-5</v>
      </c>
      <c r="AT44" s="429">
        <v>6.9608899999999997E-5</v>
      </c>
      <c r="AU44" s="429">
        <v>0</v>
      </c>
      <c r="AV44" s="429">
        <v>1.7978174000000001E-3</v>
      </c>
      <c r="AW44" s="431">
        <v>1.0488333E-3</v>
      </c>
    </row>
    <row r="45" spans="2:49">
      <c r="B45" s="437" t="s">
        <v>358</v>
      </c>
      <c r="C45" s="590" t="s">
        <v>359</v>
      </c>
      <c r="D45" s="514">
        <v>1.1081559999999999E-3</v>
      </c>
      <c r="E45" s="515">
        <v>1.7918471000000001E-3</v>
      </c>
      <c r="F45" s="515">
        <v>5.3232069999999999E-4</v>
      </c>
      <c r="G45" s="515">
        <v>2.9835899999999999E-4</v>
      </c>
      <c r="H45" s="515">
        <v>8.312552E-4</v>
      </c>
      <c r="I45" s="515">
        <v>5.7063670000000004E-4</v>
      </c>
      <c r="J45" s="515">
        <v>1.5878204999999999E-3</v>
      </c>
      <c r="K45" s="515">
        <v>7.844983E-4</v>
      </c>
      <c r="L45" s="515">
        <v>4.6575529999999998E-4</v>
      </c>
      <c r="M45" s="515">
        <v>1.3448958999999999E-3</v>
      </c>
      <c r="N45" s="515">
        <v>3.715705E-4</v>
      </c>
      <c r="O45" s="515">
        <v>3.8352850000000001E-4</v>
      </c>
      <c r="P45" s="515">
        <v>3.6551040000000002E-4</v>
      </c>
      <c r="Q45" s="515">
        <v>0</v>
      </c>
      <c r="R45" s="515">
        <v>5.8767770000000001E-4</v>
      </c>
      <c r="S45" s="515">
        <v>3.9058940000000002E-4</v>
      </c>
      <c r="T45" s="515">
        <v>2.8587639999999999E-4</v>
      </c>
      <c r="U45" s="515">
        <v>6.8807250000000003E-4</v>
      </c>
      <c r="V45" s="515">
        <v>1.3999862000000001E-3</v>
      </c>
      <c r="W45" s="515">
        <v>1.2433979999999999E-3</v>
      </c>
      <c r="X45" s="515">
        <v>6.7840540000000001E-4</v>
      </c>
      <c r="Y45" s="515">
        <v>6.1637900000000002E-4</v>
      </c>
      <c r="Z45" s="515">
        <v>6.0209049999999996E-4</v>
      </c>
      <c r="AA45" s="515">
        <v>8.1471500000000004E-4</v>
      </c>
      <c r="AB45" s="515">
        <v>1.2950409999999999E-4</v>
      </c>
      <c r="AC45" s="515">
        <v>4.717503E-4</v>
      </c>
      <c r="AD45" s="515">
        <v>8.4286880000000004E-4</v>
      </c>
      <c r="AE45" s="515">
        <v>9.3910900000000004E-4</v>
      </c>
      <c r="AF45" s="515">
        <v>8.2132820000000004E-4</v>
      </c>
      <c r="AG45" s="515">
        <v>1.1924982E-3</v>
      </c>
      <c r="AH45" s="515">
        <v>7.5845212000000004E-3</v>
      </c>
      <c r="AI45" s="515">
        <v>1.4184808E-3</v>
      </c>
      <c r="AJ45" s="515">
        <v>3.721892E-4</v>
      </c>
      <c r="AK45" s="515">
        <v>2.3090704E-3</v>
      </c>
      <c r="AL45" s="515">
        <v>2.0344420000000001E-4</v>
      </c>
      <c r="AM45" s="515">
        <v>9.0049200000000002E-4</v>
      </c>
      <c r="AN45" s="515">
        <v>8.6954700000000003E-4</v>
      </c>
      <c r="AO45" s="515">
        <v>2.2537999999999999E-6</v>
      </c>
      <c r="AP45" s="515">
        <v>1.4392355E-3</v>
      </c>
      <c r="AQ45" s="515">
        <v>7.8536320000000004E-4</v>
      </c>
      <c r="AR45" s="515">
        <v>0</v>
      </c>
      <c r="AS45" s="515">
        <v>1.3919872E-3</v>
      </c>
      <c r="AT45" s="515">
        <v>1.8719158000000001E-3</v>
      </c>
      <c r="AU45" s="515">
        <v>0</v>
      </c>
      <c r="AV45" s="515">
        <v>2.9124643000000001E-3</v>
      </c>
      <c r="AW45" s="516">
        <v>7.7746499999999997E-4</v>
      </c>
    </row>
    <row r="46" spans="2:49">
      <c r="B46" s="437" t="s">
        <v>360</v>
      </c>
      <c r="C46" s="590" t="s">
        <v>361</v>
      </c>
      <c r="D46" s="423">
        <v>2.1801511799999999E-2</v>
      </c>
      <c r="E46" s="424">
        <v>3.4194415399999997E-2</v>
      </c>
      <c r="F46" s="424">
        <v>3.1868268399999997E-2</v>
      </c>
      <c r="G46" s="424">
        <v>2.23769269E-2</v>
      </c>
      <c r="H46" s="424">
        <v>4.3734749099999998E-2</v>
      </c>
      <c r="I46" s="424">
        <v>2.20714111E-2</v>
      </c>
      <c r="J46" s="424">
        <v>3.2737122299999998E-2</v>
      </c>
      <c r="K46" s="424">
        <v>1.9481708100000002E-2</v>
      </c>
      <c r="L46" s="424">
        <v>3.7120700499999999E-2</v>
      </c>
      <c r="M46" s="424">
        <v>3.4423744700000002E-2</v>
      </c>
      <c r="N46" s="424">
        <v>1.7783538599999999E-2</v>
      </c>
      <c r="O46" s="424">
        <v>3.91400888E-2</v>
      </c>
      <c r="P46" s="424">
        <v>4.3702864399999999E-2</v>
      </c>
      <c r="Q46" s="424">
        <v>1.7005392000000001E-2</v>
      </c>
      <c r="R46" s="424">
        <v>5.3260663499999999E-2</v>
      </c>
      <c r="S46" s="424">
        <v>8.1472152000000003E-3</v>
      </c>
      <c r="T46" s="424">
        <v>1.7882667500000001E-2</v>
      </c>
      <c r="U46" s="424">
        <v>2.9806224900000001E-2</v>
      </c>
      <c r="V46" s="424">
        <v>4.1383199500000002E-2</v>
      </c>
      <c r="W46" s="424">
        <v>3.39740584E-2</v>
      </c>
      <c r="X46" s="424">
        <v>3.2456742099999998E-2</v>
      </c>
      <c r="Y46" s="424">
        <v>5.2301670500000001E-2</v>
      </c>
      <c r="Z46" s="424">
        <v>4.2411251900000002E-2</v>
      </c>
      <c r="AA46" s="424">
        <v>3.9409227200000001E-2</v>
      </c>
      <c r="AB46" s="424">
        <v>2.7262794399999998E-2</v>
      </c>
      <c r="AC46" s="424">
        <v>2.27234436E-2</v>
      </c>
      <c r="AD46" s="424">
        <v>5.0610441399999997E-2</v>
      </c>
      <c r="AE46" s="424">
        <v>4.4947701299999997E-2</v>
      </c>
      <c r="AF46" s="424">
        <v>8.7652482800000001E-2</v>
      </c>
      <c r="AG46" s="424">
        <v>7.2786151699999996E-2</v>
      </c>
      <c r="AH46" s="424">
        <v>0.14624225690000001</v>
      </c>
      <c r="AI46" s="424">
        <v>6.2403504700000001E-2</v>
      </c>
      <c r="AJ46" s="424">
        <v>6.7530644400000006E-2</v>
      </c>
      <c r="AK46" s="424">
        <v>0.1114081603</v>
      </c>
      <c r="AL46" s="424">
        <v>2.1509225E-2</v>
      </c>
      <c r="AM46" s="424">
        <v>0.1127512073</v>
      </c>
      <c r="AN46" s="424">
        <v>0.1183841093</v>
      </c>
      <c r="AO46" s="424">
        <v>9.0903456499999993E-2</v>
      </c>
      <c r="AP46" s="424">
        <v>6.2955074E-2</v>
      </c>
      <c r="AQ46" s="424">
        <v>4.2774563600000003E-2</v>
      </c>
      <c r="AR46" s="424">
        <v>7.5498164500000006E-2</v>
      </c>
      <c r="AS46" s="424">
        <v>0.1203262247</v>
      </c>
      <c r="AT46" s="424">
        <v>3.2402015999999999E-2</v>
      </c>
      <c r="AU46" s="424">
        <v>0</v>
      </c>
      <c r="AV46" s="424">
        <v>3.0895492900000002E-2</v>
      </c>
      <c r="AW46" s="426">
        <v>5.3092396899999998E-2</v>
      </c>
    </row>
    <row r="47" spans="2:49">
      <c r="B47" s="437" t="s">
        <v>362</v>
      </c>
      <c r="C47" s="590" t="s">
        <v>363</v>
      </c>
      <c r="D47" s="423">
        <v>3.0328480000000002E-4</v>
      </c>
      <c r="E47" s="424">
        <v>1.493206E-4</v>
      </c>
      <c r="F47" s="424">
        <v>1.523029E-4</v>
      </c>
      <c r="G47" s="424">
        <v>9.9452999999999998E-5</v>
      </c>
      <c r="H47" s="424">
        <v>1.7429540000000001E-4</v>
      </c>
      <c r="I47" s="424">
        <v>5.4346299999999998E-5</v>
      </c>
      <c r="J47" s="424">
        <v>1.167515E-4</v>
      </c>
      <c r="K47" s="424">
        <v>6.9733200000000005E-5</v>
      </c>
      <c r="L47" s="424">
        <v>1.397266E-4</v>
      </c>
      <c r="M47" s="424">
        <v>9.9391799999999999E-5</v>
      </c>
      <c r="N47" s="424">
        <v>6.0488200000000001E-5</v>
      </c>
      <c r="O47" s="424">
        <v>7.8499999999999997E-5</v>
      </c>
      <c r="P47" s="424">
        <v>7.3102099999999999E-5</v>
      </c>
      <c r="Q47" s="424">
        <v>0</v>
      </c>
      <c r="R47" s="424">
        <v>4.7393399999999999E-5</v>
      </c>
      <c r="S47" s="424">
        <v>4.2827799999999997E-5</v>
      </c>
      <c r="T47" s="424">
        <v>1.055544E-4</v>
      </c>
      <c r="U47" s="424">
        <v>8.8411600000000006E-5</v>
      </c>
      <c r="V47" s="424">
        <v>1.016383E-4</v>
      </c>
      <c r="W47" s="424">
        <v>2.4893099999999998E-4</v>
      </c>
      <c r="X47" s="424">
        <v>9.9092900000000001E-5</v>
      </c>
      <c r="Y47" s="424">
        <v>1.601889E-4</v>
      </c>
      <c r="Z47" s="424">
        <v>1.4851560000000001E-4</v>
      </c>
      <c r="AA47" s="424">
        <v>1.2534079999999999E-4</v>
      </c>
      <c r="AB47" s="424">
        <v>9.5235299999999999E-5</v>
      </c>
      <c r="AC47" s="424">
        <v>1.781098E-4</v>
      </c>
      <c r="AD47" s="424">
        <v>1.7879039999999999E-4</v>
      </c>
      <c r="AE47" s="424">
        <v>4.7495170000000001E-4</v>
      </c>
      <c r="AF47" s="424">
        <v>2.9908570000000001E-4</v>
      </c>
      <c r="AG47" s="424">
        <v>6.56421E-5</v>
      </c>
      <c r="AH47" s="424">
        <v>3.4517499999999997E-4</v>
      </c>
      <c r="AI47" s="424">
        <v>1.92991E-5</v>
      </c>
      <c r="AJ47" s="424">
        <v>8.9260770000000004E-4</v>
      </c>
      <c r="AK47" s="424">
        <v>2.153108E-4</v>
      </c>
      <c r="AL47" s="424">
        <v>5.2136890000000001E-4</v>
      </c>
      <c r="AM47" s="424">
        <v>3.7060249999999999E-4</v>
      </c>
      <c r="AN47" s="424">
        <v>6.7318802000000001E-3</v>
      </c>
      <c r="AO47" s="424">
        <v>5.9837530000000005E-4</v>
      </c>
      <c r="AP47" s="424">
        <v>3.7197350000000001E-3</v>
      </c>
      <c r="AQ47" s="424">
        <v>7.7458498999999998E-3</v>
      </c>
      <c r="AR47" s="424">
        <v>3.3128064999999999E-3</v>
      </c>
      <c r="AS47" s="424">
        <v>1.2306594E-3</v>
      </c>
      <c r="AT47" s="424">
        <v>1.3413828799999999E-2</v>
      </c>
      <c r="AU47" s="424">
        <v>0</v>
      </c>
      <c r="AV47" s="424">
        <v>9.6183230000000002E-4</v>
      </c>
      <c r="AW47" s="426">
        <v>1.7021319E-3</v>
      </c>
    </row>
    <row r="48" spans="2:49">
      <c r="B48" s="422" t="s">
        <v>364</v>
      </c>
      <c r="C48" s="583" t="s">
        <v>365</v>
      </c>
      <c r="D48" s="423">
        <v>8.1653599999999998E-4</v>
      </c>
      <c r="E48" s="424">
        <v>7.4660299999999998E-4</v>
      </c>
      <c r="F48" s="424">
        <v>8.221398E-4</v>
      </c>
      <c r="G48" s="424">
        <v>9.9453010000000001E-4</v>
      </c>
      <c r="H48" s="424">
        <v>1.4748076000000001E-3</v>
      </c>
      <c r="I48" s="424">
        <v>6.2498299999999996E-4</v>
      </c>
      <c r="J48" s="424">
        <v>1.2375660000000001E-3</v>
      </c>
      <c r="K48" s="424">
        <v>8.1064829999999996E-4</v>
      </c>
      <c r="L48" s="424">
        <v>9.6644229999999997E-4</v>
      </c>
      <c r="M48" s="424">
        <v>5.6218510000000002E-4</v>
      </c>
      <c r="N48" s="424">
        <v>1.209765E-4</v>
      </c>
      <c r="O48" s="424">
        <v>1.390571E-4</v>
      </c>
      <c r="P48" s="424">
        <v>3.7769410000000001E-4</v>
      </c>
      <c r="Q48" s="424">
        <v>8.2953129999999999E-4</v>
      </c>
      <c r="R48" s="424">
        <v>9.4786730000000002E-4</v>
      </c>
      <c r="S48" s="424">
        <v>9.0452300000000001E-5</v>
      </c>
      <c r="T48" s="424">
        <v>4.1342119999999998E-4</v>
      </c>
      <c r="U48" s="424">
        <v>4.228379E-4</v>
      </c>
      <c r="V48" s="424">
        <v>8.2950000000000005E-4</v>
      </c>
      <c r="W48" s="424">
        <v>8.2851289999999998E-4</v>
      </c>
      <c r="X48" s="424">
        <v>5.4119979999999997E-4</v>
      </c>
      <c r="Y48" s="424">
        <v>9.6461569999999996E-4</v>
      </c>
      <c r="Z48" s="424">
        <v>1.0797489E-3</v>
      </c>
      <c r="AA48" s="424">
        <v>1.1594020999999999E-3</v>
      </c>
      <c r="AB48" s="424">
        <v>2.769394E-4</v>
      </c>
      <c r="AC48" s="424">
        <v>7.0521859999999996E-4</v>
      </c>
      <c r="AD48" s="424">
        <v>1.1621373E-3</v>
      </c>
      <c r="AE48" s="424">
        <v>1.0686413000000001E-3</v>
      </c>
      <c r="AF48" s="424">
        <v>9.8244559999999996E-4</v>
      </c>
      <c r="AG48" s="424">
        <v>4.1026299999999997E-5</v>
      </c>
      <c r="AH48" s="424">
        <v>1.0541831E-3</v>
      </c>
      <c r="AI48" s="424">
        <v>3.3001390000000001E-3</v>
      </c>
      <c r="AJ48" s="424">
        <v>1.8544814E-3</v>
      </c>
      <c r="AK48" s="424">
        <v>3.9818696999999997E-3</v>
      </c>
      <c r="AL48" s="424">
        <v>2.9447689999999999E-4</v>
      </c>
      <c r="AM48" s="424">
        <v>2.0090977999999999E-3</v>
      </c>
      <c r="AN48" s="424">
        <v>1.9156972999999999E-3</v>
      </c>
      <c r="AO48" s="424">
        <v>2.7822759000000002E-3</v>
      </c>
      <c r="AP48" s="424">
        <v>3.6562249999999999E-3</v>
      </c>
      <c r="AQ48" s="424">
        <v>2.2691072999999999E-3</v>
      </c>
      <c r="AR48" s="424">
        <v>5.3223769000000001E-3</v>
      </c>
      <c r="AS48" s="424">
        <v>1.4783617000000001E-3</v>
      </c>
      <c r="AT48" s="424">
        <v>1.7374013000000001E-3</v>
      </c>
      <c r="AU48" s="424">
        <v>0</v>
      </c>
      <c r="AV48" s="424">
        <v>6.1125790000000001E-4</v>
      </c>
      <c r="AW48" s="426">
        <v>1.2773413999999999E-3</v>
      </c>
    </row>
    <row r="49" spans="2:49">
      <c r="B49" s="441" t="s">
        <v>366</v>
      </c>
      <c r="C49" s="591" t="s">
        <v>367</v>
      </c>
      <c r="D49" s="511">
        <v>4.5142777000000004E-3</v>
      </c>
      <c r="E49" s="512">
        <v>1.3289532600000001E-2</v>
      </c>
      <c r="F49" s="512">
        <v>4.6311903999999996E-3</v>
      </c>
      <c r="G49" s="512">
        <v>2.4863251999999998E-3</v>
      </c>
      <c r="H49" s="512">
        <v>3.8210924E-3</v>
      </c>
      <c r="I49" s="512">
        <v>7.6220754999999996E-3</v>
      </c>
      <c r="J49" s="512">
        <v>1.7746229000000001E-3</v>
      </c>
      <c r="K49" s="512">
        <v>2.3970782E-3</v>
      </c>
      <c r="L49" s="512">
        <v>1.9095969E-3</v>
      </c>
      <c r="M49" s="512">
        <v>2.8978935000000001E-3</v>
      </c>
      <c r="N49" s="512">
        <v>1.6072586000000001E-3</v>
      </c>
      <c r="O49" s="512">
        <v>1.5408424000000001E-3</v>
      </c>
      <c r="P49" s="512">
        <v>5.4582891999999999E-3</v>
      </c>
      <c r="Q49" s="512">
        <v>3.7328908999999999E-3</v>
      </c>
      <c r="R49" s="512">
        <v>8.1042653999999995E-3</v>
      </c>
      <c r="S49" s="512">
        <v>1.8244635999999999E-3</v>
      </c>
      <c r="T49" s="512">
        <v>5.3085045999999997E-3</v>
      </c>
      <c r="U49" s="512">
        <v>3.5441499999999998E-3</v>
      </c>
      <c r="V49" s="512">
        <v>7.5212374999999998E-3</v>
      </c>
      <c r="W49" s="512">
        <v>6.3904872999999999E-3</v>
      </c>
      <c r="X49" s="512">
        <v>1.9894808999999999E-3</v>
      </c>
      <c r="Y49" s="512">
        <v>9.1238020000000003E-4</v>
      </c>
      <c r="Z49" s="512">
        <v>3.2553024E-3</v>
      </c>
      <c r="AA49" s="512">
        <v>1.7129904999999999E-3</v>
      </c>
      <c r="AB49" s="512">
        <v>4.5505730000000002E-4</v>
      </c>
      <c r="AC49" s="512">
        <v>1.5288562E-2</v>
      </c>
      <c r="AD49" s="512">
        <v>9.6546792000000003E-3</v>
      </c>
      <c r="AE49" s="512">
        <v>2.0293390999999998E-3</v>
      </c>
      <c r="AF49" s="512">
        <v>1.3647753E-2</v>
      </c>
      <c r="AG49" s="512">
        <v>3.0769736E-3</v>
      </c>
      <c r="AH49" s="512">
        <v>1.0215314600000001E-2</v>
      </c>
      <c r="AI49" s="512">
        <v>2.1248263100000001E-2</v>
      </c>
      <c r="AJ49" s="512">
        <v>6.1023335999999999E-3</v>
      </c>
      <c r="AK49" s="512">
        <v>5.0087367000000004E-3</v>
      </c>
      <c r="AL49" s="512">
        <v>1.6047955E-3</v>
      </c>
      <c r="AM49" s="512">
        <v>8.1220379000000002E-3</v>
      </c>
      <c r="AN49" s="512">
        <v>2.8406199999999999E-3</v>
      </c>
      <c r="AO49" s="512">
        <v>1.0468750000000001E-3</v>
      </c>
      <c r="AP49" s="512">
        <v>1.00326344E-2</v>
      </c>
      <c r="AQ49" s="512">
        <v>3.4433703E-3</v>
      </c>
      <c r="AR49" s="512">
        <v>4.8448552000000004E-3</v>
      </c>
      <c r="AS49" s="512">
        <v>3.0538057E-3</v>
      </c>
      <c r="AT49" s="512">
        <v>2.6912316999999999E-3</v>
      </c>
      <c r="AU49" s="512">
        <v>6.2835780000000002E-4</v>
      </c>
      <c r="AV49" s="512">
        <v>0</v>
      </c>
      <c r="AW49" s="513">
        <v>4.3576646999999996E-3</v>
      </c>
    </row>
    <row r="50" spans="2:49" ht="14.25" thickBot="1">
      <c r="B50" s="445" t="s">
        <v>368</v>
      </c>
      <c r="C50" s="592" t="s">
        <v>369</v>
      </c>
      <c r="D50" s="446">
        <v>0.47489151740000002</v>
      </c>
      <c r="E50" s="447">
        <v>0.52695236670000001</v>
      </c>
      <c r="F50" s="447">
        <v>0.61779666529999999</v>
      </c>
      <c r="G50" s="447">
        <v>0.68816509199999998</v>
      </c>
      <c r="H50" s="447">
        <v>0.54793124719999997</v>
      </c>
      <c r="I50" s="447">
        <v>0.5629942121</v>
      </c>
      <c r="J50" s="447">
        <v>0.55319198619999999</v>
      </c>
      <c r="K50" s="447">
        <v>0.66732913189999998</v>
      </c>
      <c r="L50" s="447">
        <v>0.3955892969</v>
      </c>
      <c r="M50" s="447">
        <v>0.66026935190000002</v>
      </c>
      <c r="N50" s="447">
        <v>0.80725858719999999</v>
      </c>
      <c r="O50" s="447">
        <v>0.61258242500000004</v>
      </c>
      <c r="P50" s="447">
        <v>0.45436602209999999</v>
      </c>
      <c r="Q50" s="447">
        <v>0.52467855659999996</v>
      </c>
      <c r="R50" s="447">
        <v>0.4334312796</v>
      </c>
      <c r="S50" s="447">
        <v>0.71761825440000004</v>
      </c>
      <c r="T50" s="447">
        <v>0.70903941140000004</v>
      </c>
      <c r="U50" s="447">
        <v>0.50897377249999998</v>
      </c>
      <c r="V50" s="447">
        <v>0.50890646979999998</v>
      </c>
      <c r="W50" s="447">
        <v>0.51094730830000001</v>
      </c>
      <c r="X50" s="447">
        <v>0.49040323200000002</v>
      </c>
      <c r="Y50" s="447">
        <v>0.59929099009999998</v>
      </c>
      <c r="Z50" s="447">
        <v>0.60262029770000003</v>
      </c>
      <c r="AA50" s="447">
        <v>0.62258849579999997</v>
      </c>
      <c r="AB50" s="447">
        <v>0.74205781540000004</v>
      </c>
      <c r="AC50" s="447">
        <v>0.60858200510000005</v>
      </c>
      <c r="AD50" s="447">
        <v>0.61296996319999997</v>
      </c>
      <c r="AE50" s="447">
        <v>0.58380198829999996</v>
      </c>
      <c r="AF50" s="447">
        <v>0.50119541690000002</v>
      </c>
      <c r="AG50" s="447">
        <v>0.63339979599999996</v>
      </c>
      <c r="AH50" s="447">
        <v>0.48123927160000002</v>
      </c>
      <c r="AI50" s="447">
        <v>0.29470626830000002</v>
      </c>
      <c r="AJ50" s="447">
        <v>0.24437410100000001</v>
      </c>
      <c r="AK50" s="447">
        <v>0.31375753239999998</v>
      </c>
      <c r="AL50" s="447">
        <v>0.1193472682</v>
      </c>
      <c r="AM50" s="447">
        <v>0.44162290279999999</v>
      </c>
      <c r="AN50" s="447">
        <v>0.4173271831</v>
      </c>
      <c r="AO50" s="447">
        <v>0.28460800790000002</v>
      </c>
      <c r="AP50" s="447">
        <v>0.23264221369999999</v>
      </c>
      <c r="AQ50" s="447">
        <v>0.34330206800000002</v>
      </c>
      <c r="AR50" s="447">
        <v>0.3801370885</v>
      </c>
      <c r="AS50" s="447">
        <v>0.33193325600000001</v>
      </c>
      <c r="AT50" s="447">
        <v>0.4094651212</v>
      </c>
      <c r="AU50" s="447">
        <v>1</v>
      </c>
      <c r="AV50" s="447">
        <v>0.41406432589999997</v>
      </c>
      <c r="AW50" s="448">
        <v>0.47081135149999997</v>
      </c>
    </row>
    <row r="51" spans="2:49">
      <c r="B51" s="517" t="s">
        <v>370</v>
      </c>
      <c r="C51" s="593" t="s">
        <v>371</v>
      </c>
      <c r="D51" s="418">
        <v>3.2719765E-3</v>
      </c>
      <c r="E51" s="419">
        <v>4.6140062699999998E-2</v>
      </c>
      <c r="F51" s="419">
        <v>1.04142638E-2</v>
      </c>
      <c r="G51" s="419">
        <v>1.34510194E-2</v>
      </c>
      <c r="H51" s="419">
        <v>1.47748907E-2</v>
      </c>
      <c r="I51" s="419">
        <v>6.9767125999999997E-3</v>
      </c>
      <c r="J51" s="419">
        <v>1.6205108999999999E-2</v>
      </c>
      <c r="K51" s="419">
        <v>2.0980971599999999E-2</v>
      </c>
      <c r="L51" s="419">
        <v>2.03418644E-2</v>
      </c>
      <c r="M51" s="419">
        <v>1.3591835E-2</v>
      </c>
      <c r="N51" s="419">
        <v>7.7252105999999999E-3</v>
      </c>
      <c r="O51" s="419">
        <v>2.1031265399999999E-2</v>
      </c>
      <c r="P51" s="419">
        <v>1.9445155200000001E-2</v>
      </c>
      <c r="Q51" s="419">
        <v>2.6545002099999999E-2</v>
      </c>
      <c r="R51" s="419">
        <v>1.7469194300000001E-2</v>
      </c>
      <c r="S51" s="419">
        <v>7.7466897999999996E-3</v>
      </c>
      <c r="T51" s="419">
        <v>1.15889889E-2</v>
      </c>
      <c r="U51" s="419">
        <v>1.8297347299999999E-2</v>
      </c>
      <c r="V51" s="419">
        <v>1.5468700300000001E-2</v>
      </c>
      <c r="W51" s="419">
        <v>1.3169457900000001E-2</v>
      </c>
      <c r="X51" s="419">
        <v>3.0421526000000001E-2</v>
      </c>
      <c r="Y51" s="419">
        <v>1.90868537E-2</v>
      </c>
      <c r="Z51" s="419">
        <v>1.82152433E-2</v>
      </c>
      <c r="AA51" s="419">
        <v>1.5302019E-2</v>
      </c>
      <c r="AB51" s="419">
        <v>9.0549233E-3</v>
      </c>
      <c r="AC51" s="419">
        <v>2.0292485200000002E-2</v>
      </c>
      <c r="AD51" s="419">
        <v>2.0650286100000002E-2</v>
      </c>
      <c r="AE51" s="419">
        <v>1.6849990799999999E-2</v>
      </c>
      <c r="AF51" s="419">
        <v>2.1259160100000001E-2</v>
      </c>
      <c r="AG51" s="419">
        <v>1.0951290799999999E-2</v>
      </c>
      <c r="AH51" s="419">
        <v>1.42827823E-2</v>
      </c>
      <c r="AI51" s="419">
        <v>2.5580901699999999E-2</v>
      </c>
      <c r="AJ51" s="419">
        <v>2.2440794900000002E-2</v>
      </c>
      <c r="AK51" s="419">
        <v>2.6481848999999998E-2</v>
      </c>
      <c r="AL51" s="419">
        <v>3.4778614999999998E-3</v>
      </c>
      <c r="AM51" s="419">
        <v>1.71725831E-2</v>
      </c>
      <c r="AN51" s="419">
        <v>1.5137002300000001E-2</v>
      </c>
      <c r="AO51" s="419">
        <v>1.30797394E-2</v>
      </c>
      <c r="AP51" s="419">
        <v>1.00443593E-2</v>
      </c>
      <c r="AQ51" s="419">
        <v>1.09541155E-2</v>
      </c>
      <c r="AR51" s="419">
        <v>4.0420219100000002E-2</v>
      </c>
      <c r="AS51" s="419">
        <v>1.4599446800000001E-2</v>
      </c>
      <c r="AT51" s="419">
        <v>2.15044559E-2</v>
      </c>
      <c r="AU51" s="419">
        <v>0</v>
      </c>
      <c r="AV51" s="419">
        <v>3.5596785999999999E-3</v>
      </c>
      <c r="AW51" s="421">
        <v>1.4092732300000001E-2</v>
      </c>
    </row>
    <row r="52" spans="2:49">
      <c r="B52" s="422" t="s">
        <v>372</v>
      </c>
      <c r="C52" s="583" t="s">
        <v>184</v>
      </c>
      <c r="D52" s="423">
        <v>0.115977277</v>
      </c>
      <c r="E52" s="424">
        <v>0.20710766010000001</v>
      </c>
      <c r="F52" s="424">
        <v>0.152051505</v>
      </c>
      <c r="G52" s="424">
        <v>0.2589259075</v>
      </c>
      <c r="H52" s="424">
        <v>0.28556297429999999</v>
      </c>
      <c r="I52" s="424">
        <v>0.1385967773</v>
      </c>
      <c r="J52" s="424">
        <v>0.2392938869</v>
      </c>
      <c r="K52" s="424">
        <v>0.11288930730000001</v>
      </c>
      <c r="L52" s="424">
        <v>0.2507393866</v>
      </c>
      <c r="M52" s="424">
        <v>9.2114499399999994E-2</v>
      </c>
      <c r="N52" s="424">
        <v>3.5515230100000003E-2</v>
      </c>
      <c r="O52" s="424">
        <v>0.2424752164</v>
      </c>
      <c r="P52" s="424">
        <v>0.27152551870000002</v>
      </c>
      <c r="Q52" s="424">
        <v>0.26005806720000002</v>
      </c>
      <c r="R52" s="424">
        <v>0.2084454976</v>
      </c>
      <c r="S52" s="424">
        <v>4.80507191E-2</v>
      </c>
      <c r="T52" s="424">
        <v>0.1149926772</v>
      </c>
      <c r="U52" s="424">
        <v>0.28701464939999999</v>
      </c>
      <c r="V52" s="424">
        <v>0.21389297809999999</v>
      </c>
      <c r="W52" s="424">
        <v>0.21713198750000001</v>
      </c>
      <c r="X52" s="424">
        <v>0.21535177990000001</v>
      </c>
      <c r="Y52" s="424">
        <v>0.18532112649999999</v>
      </c>
      <c r="Z52" s="424">
        <v>0.2182256796</v>
      </c>
      <c r="AA52" s="424">
        <v>0.22555071600000001</v>
      </c>
      <c r="AB52" s="424">
        <v>0.12533322390000001</v>
      </c>
      <c r="AC52" s="424">
        <v>0.16561084449999999</v>
      </c>
      <c r="AD52" s="424">
        <v>0.19608193709999999</v>
      </c>
      <c r="AE52" s="424">
        <v>0.2451290465</v>
      </c>
      <c r="AF52" s="424">
        <v>0.33380464799999998</v>
      </c>
      <c r="AG52" s="424">
        <v>6.4288234499999999E-2</v>
      </c>
      <c r="AH52" s="424">
        <v>0.1097096798</v>
      </c>
      <c r="AI52" s="424">
        <v>0.44799868770000001</v>
      </c>
      <c r="AJ52" s="424">
        <v>0.35327962909999999</v>
      </c>
      <c r="AK52" s="424">
        <v>0.2653346841</v>
      </c>
      <c r="AL52" s="424">
        <v>4.7023197500000002E-2</v>
      </c>
      <c r="AM52" s="424">
        <v>0.2800754332</v>
      </c>
      <c r="AN52" s="424">
        <v>0.14378655539999999</v>
      </c>
      <c r="AO52" s="424">
        <v>0.37305823849999997</v>
      </c>
      <c r="AP52" s="424">
        <v>0.52309909519999997</v>
      </c>
      <c r="AQ52" s="424">
        <v>0.47963759839999998</v>
      </c>
      <c r="AR52" s="424">
        <v>0.52670639379999995</v>
      </c>
      <c r="AS52" s="424">
        <v>0.31467261530000001</v>
      </c>
      <c r="AT52" s="424">
        <v>0.2512854135</v>
      </c>
      <c r="AU52" s="424">
        <v>0</v>
      </c>
      <c r="AV52" s="424">
        <v>1.2674613E-2</v>
      </c>
      <c r="AW52" s="426">
        <v>0.23151373559999999</v>
      </c>
    </row>
    <row r="53" spans="2:49">
      <c r="B53" s="422" t="s">
        <v>373</v>
      </c>
      <c r="C53" s="583" t="s">
        <v>374</v>
      </c>
      <c r="D53" s="423">
        <v>0.26927608250000001</v>
      </c>
      <c r="E53" s="424">
        <v>0.13812154700000001</v>
      </c>
      <c r="F53" s="424">
        <v>0.14613830880000001</v>
      </c>
      <c r="G53" s="424">
        <v>-0.16464445550000001</v>
      </c>
      <c r="H53" s="424">
        <v>-2.5205802999999998E-3</v>
      </c>
      <c r="I53" s="424">
        <v>0.19157767449999999</v>
      </c>
      <c r="J53" s="424">
        <v>0.1150469341</v>
      </c>
      <c r="K53" s="424">
        <v>9.7678756699999994E-2</v>
      </c>
      <c r="L53" s="424">
        <v>0.18341445240000001</v>
      </c>
      <c r="M53" s="424">
        <v>8.70858932E-2</v>
      </c>
      <c r="N53" s="424">
        <v>5.6158997600000003E-2</v>
      </c>
      <c r="O53" s="424">
        <v>-6.4369982000000003E-3</v>
      </c>
      <c r="P53" s="424">
        <v>5.5289545199999998E-2</v>
      </c>
      <c r="Q53" s="424">
        <v>0.105350477</v>
      </c>
      <c r="R53" s="424">
        <v>0.2263886256</v>
      </c>
      <c r="S53" s="424">
        <v>0.16960830739999999</v>
      </c>
      <c r="T53" s="424">
        <v>9.4695453700000001E-2</v>
      </c>
      <c r="U53" s="424">
        <v>6.0465813600000001E-2</v>
      </c>
      <c r="V53" s="424">
        <v>0.16297216749999999</v>
      </c>
      <c r="W53" s="424">
        <v>0.14607349</v>
      </c>
      <c r="X53" s="424">
        <v>5.3594023900000003E-2</v>
      </c>
      <c r="Y53" s="424">
        <v>-4.3703706299999999E-2</v>
      </c>
      <c r="Z53" s="424">
        <v>-2.8141708000000001E-2</v>
      </c>
      <c r="AA53" s="424">
        <v>-9.8194048399999997E-2</v>
      </c>
      <c r="AB53" s="424">
        <v>2.6248678099999999E-2</v>
      </c>
      <c r="AC53" s="424">
        <v>7.7042125399999994E-2</v>
      </c>
      <c r="AD53" s="424">
        <v>3.2016244399999998E-2</v>
      </c>
      <c r="AE53" s="424">
        <v>3.4088578500000001E-2</v>
      </c>
      <c r="AF53" s="424">
        <v>6.5204387599999997E-2</v>
      </c>
      <c r="AG53" s="424">
        <v>2.0559653600000002E-2</v>
      </c>
      <c r="AH53" s="424">
        <v>0.18852153150000001</v>
      </c>
      <c r="AI53" s="424">
        <v>0.13969623279999999</v>
      </c>
      <c r="AJ53" s="424">
        <v>0.27016829329999997</v>
      </c>
      <c r="AK53" s="424">
        <v>0.31577124049999999</v>
      </c>
      <c r="AL53" s="424">
        <v>0.51653518649999997</v>
      </c>
      <c r="AM53" s="424">
        <v>0.1037278769</v>
      </c>
      <c r="AN53" s="424">
        <v>0.2668671165</v>
      </c>
      <c r="AO53" s="424">
        <v>0</v>
      </c>
      <c r="AP53" s="424">
        <v>3.8125574000000002E-2</v>
      </c>
      <c r="AQ53" s="424">
        <v>9.2411916100000005E-2</v>
      </c>
      <c r="AR53" s="424">
        <v>-6.894219E-3</v>
      </c>
      <c r="AS53" s="424">
        <v>0.1673197109</v>
      </c>
      <c r="AT53" s="424">
        <v>0.171170239</v>
      </c>
      <c r="AU53" s="424">
        <v>0</v>
      </c>
      <c r="AV53" s="424">
        <v>0.51503874299999997</v>
      </c>
      <c r="AW53" s="426">
        <v>0.1477359707</v>
      </c>
    </row>
    <row r="54" spans="2:49">
      <c r="B54" s="422" t="s">
        <v>375</v>
      </c>
      <c r="C54" s="583" t="s">
        <v>376</v>
      </c>
      <c r="D54" s="423">
        <v>0.148976997</v>
      </c>
      <c r="E54" s="424">
        <v>2.8221591800000001E-2</v>
      </c>
      <c r="F54" s="424">
        <v>4.6507088699999997E-2</v>
      </c>
      <c r="G54" s="424">
        <v>0.15484833419999999</v>
      </c>
      <c r="H54" s="424">
        <v>0.10540852169999999</v>
      </c>
      <c r="I54" s="424">
        <v>6.6051194300000005E-2</v>
      </c>
      <c r="J54" s="424">
        <v>4.7587913900000001E-2</v>
      </c>
      <c r="K54" s="424">
        <v>8.1988790399999997E-2</v>
      </c>
      <c r="L54" s="424">
        <v>0.12125940239999999</v>
      </c>
      <c r="M54" s="424">
        <v>0.1263767324</v>
      </c>
      <c r="N54" s="424">
        <v>8.4286022899999993E-2</v>
      </c>
      <c r="O54" s="424">
        <v>9.1692459500000004E-2</v>
      </c>
      <c r="P54" s="424">
        <v>0.16048344849999999</v>
      </c>
      <c r="Q54" s="424">
        <v>5.8896723400000003E-2</v>
      </c>
      <c r="R54" s="424">
        <v>8.3507108999999996E-2</v>
      </c>
      <c r="S54" s="424">
        <v>4.1931142499999997E-2</v>
      </c>
      <c r="T54" s="424">
        <v>6.2105545599999999E-2</v>
      </c>
      <c r="U54" s="424">
        <v>9.5519071900000002E-2</v>
      </c>
      <c r="V54" s="424">
        <v>9.0972875699999997E-2</v>
      </c>
      <c r="W54" s="424">
        <v>0.1035100534</v>
      </c>
      <c r="X54" s="424">
        <v>0.1978275783</v>
      </c>
      <c r="Y54" s="424">
        <v>0.2306894042</v>
      </c>
      <c r="Z54" s="424">
        <v>0.1833004191</v>
      </c>
      <c r="AA54" s="424">
        <v>0.22284544440000001</v>
      </c>
      <c r="AB54" s="424">
        <v>0.10661809529999999</v>
      </c>
      <c r="AC54" s="424">
        <v>0.1060258885</v>
      </c>
      <c r="AD54" s="424">
        <v>0.112293114</v>
      </c>
      <c r="AE54" s="424">
        <v>8.3116546700000002E-2</v>
      </c>
      <c r="AF54" s="424">
        <v>4.45156201E-2</v>
      </c>
      <c r="AG54" s="424">
        <v>0.230277967</v>
      </c>
      <c r="AH54" s="424">
        <v>0.22066945290000001</v>
      </c>
      <c r="AI54" s="424">
        <v>7.2921491399999996E-2</v>
      </c>
      <c r="AJ54" s="424">
        <v>6.67100734E-2</v>
      </c>
      <c r="AK54" s="424">
        <v>7.3063513900000002E-2</v>
      </c>
      <c r="AL54" s="424">
        <v>0.26176993700000001</v>
      </c>
      <c r="AM54" s="424">
        <v>0.1013297666</v>
      </c>
      <c r="AN54" s="424">
        <v>0.1224759191</v>
      </c>
      <c r="AO54" s="424">
        <v>0.32669711509999999</v>
      </c>
      <c r="AP54" s="424">
        <v>0.18412248649999999</v>
      </c>
      <c r="AQ54" s="424">
        <v>7.1178744500000002E-2</v>
      </c>
      <c r="AR54" s="424">
        <v>5.0229309899999998E-2</v>
      </c>
      <c r="AS54" s="424">
        <v>0.12171107339999999</v>
      </c>
      <c r="AT54" s="424">
        <v>9.6225879099999995E-2</v>
      </c>
      <c r="AU54" s="424">
        <v>0</v>
      </c>
      <c r="AV54" s="424">
        <v>4.1844201099999999E-2</v>
      </c>
      <c r="AW54" s="426">
        <v>0.11227593299999999</v>
      </c>
    </row>
    <row r="55" spans="2:49">
      <c r="B55" s="422" t="s">
        <v>377</v>
      </c>
      <c r="C55" s="585" t="s">
        <v>378</v>
      </c>
      <c r="D55" s="423">
        <v>3.9497013800000001E-2</v>
      </c>
      <c r="E55" s="424">
        <v>5.3456771700000003E-2</v>
      </c>
      <c r="F55" s="424">
        <v>3.0598091899999999E-2</v>
      </c>
      <c r="G55" s="424">
        <v>4.9254102399999999E-2</v>
      </c>
      <c r="H55" s="424">
        <v>4.8842946399999997E-2</v>
      </c>
      <c r="I55" s="424">
        <v>3.3823809099999998E-2</v>
      </c>
      <c r="J55" s="424">
        <v>2.8674169900000001E-2</v>
      </c>
      <c r="K55" s="424">
        <v>1.9133042199999999E-2</v>
      </c>
      <c r="L55" s="424">
        <v>2.8667241100000001E-2</v>
      </c>
      <c r="M55" s="424">
        <v>2.0561688200000001E-2</v>
      </c>
      <c r="N55" s="424">
        <v>9.1337221999999996E-3</v>
      </c>
      <c r="O55" s="424">
        <v>3.8660117500000001E-2</v>
      </c>
      <c r="P55" s="424">
        <v>3.8902494000000003E-2</v>
      </c>
      <c r="Q55" s="424">
        <v>2.4471173799999999E-2</v>
      </c>
      <c r="R55" s="424">
        <v>3.0758293799999999E-2</v>
      </c>
      <c r="S55" s="424">
        <v>1.5047285299999999E-2</v>
      </c>
      <c r="T55" s="424">
        <v>7.5823213999999996E-3</v>
      </c>
      <c r="U55" s="424">
        <v>2.9733189300000001E-2</v>
      </c>
      <c r="V55" s="424">
        <v>7.7900872999999999E-3</v>
      </c>
      <c r="W55" s="424">
        <v>9.1727317000000006E-3</v>
      </c>
      <c r="X55" s="424">
        <v>1.2401859899999999E-2</v>
      </c>
      <c r="Y55" s="424">
        <v>9.3188142000000009E-3</v>
      </c>
      <c r="Z55" s="424">
        <v>5.7840823E-3</v>
      </c>
      <c r="AA55" s="424">
        <v>1.1917818199999999E-2</v>
      </c>
      <c r="AB55" s="424">
        <v>-9.3095482E-3</v>
      </c>
      <c r="AC55" s="424">
        <v>2.2456278900000001E-2</v>
      </c>
      <c r="AD55" s="424">
        <v>2.60395382E-2</v>
      </c>
      <c r="AE55" s="424">
        <v>3.7013849199999997E-2</v>
      </c>
      <c r="AF55" s="424">
        <v>3.8815398399999999E-2</v>
      </c>
      <c r="AG55" s="424">
        <v>4.0864944100000002E-2</v>
      </c>
      <c r="AH55" s="424">
        <v>4.4844764500000002E-2</v>
      </c>
      <c r="AI55" s="424">
        <v>1.9096418099999998E-2</v>
      </c>
      <c r="AJ55" s="424">
        <v>4.3574771499999998E-2</v>
      </c>
      <c r="AK55" s="424">
        <v>2.2091440800000001E-2</v>
      </c>
      <c r="AL55" s="424">
        <v>5.2136198699999997E-2</v>
      </c>
      <c r="AM55" s="424">
        <v>5.9382046399999999E-2</v>
      </c>
      <c r="AN55" s="424">
        <v>3.4416700100000003E-2</v>
      </c>
      <c r="AO55" s="424">
        <v>2.5568992000000001E-3</v>
      </c>
      <c r="AP55" s="424">
        <v>1.3595059899999999E-2</v>
      </c>
      <c r="AQ55" s="424">
        <v>1.5810635399999998E-2</v>
      </c>
      <c r="AR55" s="424">
        <v>3.4441249899999998E-2</v>
      </c>
      <c r="AS55" s="424">
        <v>4.9811724799999998E-2</v>
      </c>
      <c r="AT55" s="424">
        <v>5.0353594500000001E-2</v>
      </c>
      <c r="AU55" s="424">
        <v>0</v>
      </c>
      <c r="AV55" s="424">
        <v>1.8445606999999999E-2</v>
      </c>
      <c r="AW55" s="426">
        <v>2.6245112899999999E-2</v>
      </c>
    </row>
    <row r="56" spans="2:49">
      <c r="B56" s="427" t="s">
        <v>379</v>
      </c>
      <c r="C56" s="594" t="s">
        <v>380</v>
      </c>
      <c r="D56" s="511">
        <v>-5.1890864100000003E-2</v>
      </c>
      <c r="E56" s="512">
        <v>0</v>
      </c>
      <c r="F56" s="512">
        <v>-3.5059234999999999E-3</v>
      </c>
      <c r="G56" s="512">
        <v>0</v>
      </c>
      <c r="H56" s="512">
        <v>0</v>
      </c>
      <c r="I56" s="512">
        <v>-2.0379900000000001E-5</v>
      </c>
      <c r="J56" s="512">
        <v>0</v>
      </c>
      <c r="K56" s="512">
        <v>0</v>
      </c>
      <c r="L56" s="512">
        <v>-1.16439E-5</v>
      </c>
      <c r="M56" s="512">
        <v>0</v>
      </c>
      <c r="N56" s="512">
        <v>-7.7770599999999997E-5</v>
      </c>
      <c r="O56" s="512">
        <v>-4.4857000000000001E-6</v>
      </c>
      <c r="P56" s="512">
        <v>-1.21837E-5</v>
      </c>
      <c r="Q56" s="512">
        <v>0</v>
      </c>
      <c r="R56" s="512">
        <v>0</v>
      </c>
      <c r="S56" s="512">
        <v>-2.3984000000000002E-6</v>
      </c>
      <c r="T56" s="512">
        <v>-4.3981000000000003E-6</v>
      </c>
      <c r="U56" s="512">
        <v>-3.844E-6</v>
      </c>
      <c r="V56" s="512">
        <v>-3.2787000000000001E-6</v>
      </c>
      <c r="W56" s="512">
        <v>-5.0289000000000003E-6</v>
      </c>
      <c r="X56" s="512">
        <v>0</v>
      </c>
      <c r="Y56" s="512">
        <v>-3.4823999999999999E-6</v>
      </c>
      <c r="Z56" s="512">
        <v>-4.0138999999999998E-6</v>
      </c>
      <c r="AA56" s="512">
        <v>-1.0445099999999999E-5</v>
      </c>
      <c r="AB56" s="512">
        <v>-3.1878000000000002E-6</v>
      </c>
      <c r="AC56" s="512">
        <v>-9.6276000000000008E-6</v>
      </c>
      <c r="AD56" s="512">
        <v>-5.1082999999999999E-5</v>
      </c>
      <c r="AE56" s="512">
        <v>0</v>
      </c>
      <c r="AF56" s="512">
        <v>-4.7946309000000001E-3</v>
      </c>
      <c r="AG56" s="512">
        <v>-3.4188600000000001E-4</v>
      </c>
      <c r="AH56" s="512">
        <v>-5.9267482599999997E-2</v>
      </c>
      <c r="AI56" s="512">
        <v>0</v>
      </c>
      <c r="AJ56" s="512">
        <v>-5.4766310000000003E-4</v>
      </c>
      <c r="AK56" s="512">
        <v>-1.6500260900000001E-2</v>
      </c>
      <c r="AL56" s="512">
        <v>-2.8964939999999998E-4</v>
      </c>
      <c r="AM56" s="512">
        <v>-3.3106088999999999E-3</v>
      </c>
      <c r="AN56" s="512">
        <v>-1.04765E-5</v>
      </c>
      <c r="AO56" s="512">
        <v>0</v>
      </c>
      <c r="AP56" s="512">
        <v>-1.6287885999999999E-3</v>
      </c>
      <c r="AQ56" s="512">
        <v>-1.3295077900000001E-2</v>
      </c>
      <c r="AR56" s="512">
        <v>-2.5040042200000001E-2</v>
      </c>
      <c r="AS56" s="512">
        <v>-4.7827300000000002E-5</v>
      </c>
      <c r="AT56" s="512">
        <v>-4.7033000000000004E-6</v>
      </c>
      <c r="AU56" s="512">
        <v>0</v>
      </c>
      <c r="AV56" s="512">
        <v>-5.6271686000000003E-3</v>
      </c>
      <c r="AW56" s="513">
        <v>-2.6748359999999999E-3</v>
      </c>
    </row>
    <row r="57" spans="2:49" ht="14.25" thickBot="1">
      <c r="B57" s="518" t="s">
        <v>381</v>
      </c>
      <c r="C57" s="595" t="s">
        <v>382</v>
      </c>
      <c r="D57" s="446">
        <v>0.52510848259999998</v>
      </c>
      <c r="E57" s="447">
        <v>0.47304763329999999</v>
      </c>
      <c r="F57" s="447">
        <v>0.38220333470000001</v>
      </c>
      <c r="G57" s="447">
        <v>0.31183490800000002</v>
      </c>
      <c r="H57" s="447">
        <v>0.45206875279999997</v>
      </c>
      <c r="I57" s="447">
        <v>0.4370057879</v>
      </c>
      <c r="J57" s="447">
        <v>0.44680801380000001</v>
      </c>
      <c r="K57" s="447">
        <v>0.33267086810000002</v>
      </c>
      <c r="L57" s="447">
        <v>0.6044107031</v>
      </c>
      <c r="M57" s="447">
        <v>0.33973064809999998</v>
      </c>
      <c r="N57" s="447">
        <v>0.19274141280000001</v>
      </c>
      <c r="O57" s="447">
        <v>0.38741757500000001</v>
      </c>
      <c r="P57" s="447">
        <v>0.54563397790000001</v>
      </c>
      <c r="Q57" s="447">
        <v>0.47532144339999999</v>
      </c>
      <c r="R57" s="447">
        <v>0.56656872039999995</v>
      </c>
      <c r="S57" s="447">
        <v>0.28238174560000001</v>
      </c>
      <c r="T57" s="447">
        <v>0.29096058860000001</v>
      </c>
      <c r="U57" s="447">
        <v>0.49102622750000002</v>
      </c>
      <c r="V57" s="447">
        <v>0.49109353020000002</v>
      </c>
      <c r="W57" s="447">
        <v>0.48905269169999999</v>
      </c>
      <c r="X57" s="447">
        <v>0.50959676799999998</v>
      </c>
      <c r="Y57" s="447">
        <v>0.40070900990000002</v>
      </c>
      <c r="Z57" s="447">
        <v>0.39737970230000003</v>
      </c>
      <c r="AA57" s="447">
        <v>0.37741150420000003</v>
      </c>
      <c r="AB57" s="447">
        <v>0.25794218460000001</v>
      </c>
      <c r="AC57" s="447">
        <v>0.39141799490000001</v>
      </c>
      <c r="AD57" s="447">
        <v>0.38703003679999998</v>
      </c>
      <c r="AE57" s="447">
        <v>0.41619801169999998</v>
      </c>
      <c r="AF57" s="447">
        <v>0.49880458309999998</v>
      </c>
      <c r="AG57" s="447">
        <v>0.36660020399999999</v>
      </c>
      <c r="AH57" s="447">
        <v>0.51876072839999998</v>
      </c>
      <c r="AI57" s="447">
        <v>0.70529373169999998</v>
      </c>
      <c r="AJ57" s="447">
        <v>0.75562589899999999</v>
      </c>
      <c r="AK57" s="447">
        <v>0.68624246759999996</v>
      </c>
      <c r="AL57" s="447">
        <v>0.88065273180000003</v>
      </c>
      <c r="AM57" s="447">
        <v>0.55837709719999995</v>
      </c>
      <c r="AN57" s="447">
        <v>0.58267281689999995</v>
      </c>
      <c r="AO57" s="447">
        <v>0.71539199210000004</v>
      </c>
      <c r="AP57" s="447">
        <v>0.76735778629999996</v>
      </c>
      <c r="AQ57" s="447">
        <v>0.65669793200000004</v>
      </c>
      <c r="AR57" s="447">
        <v>0.61986291149999995</v>
      </c>
      <c r="AS57" s="447">
        <v>0.66806674399999999</v>
      </c>
      <c r="AT57" s="447">
        <v>0.5905348788</v>
      </c>
      <c r="AU57" s="447">
        <v>0</v>
      </c>
      <c r="AV57" s="447">
        <v>0.58593567410000003</v>
      </c>
      <c r="AW57" s="448">
        <v>0.52918864850000003</v>
      </c>
    </row>
    <row r="58" spans="2:49" ht="14.25" thickBot="1">
      <c r="B58" s="449" t="s">
        <v>383</v>
      </c>
      <c r="C58" s="596" t="s">
        <v>384</v>
      </c>
      <c r="D58" s="453">
        <v>1</v>
      </c>
      <c r="E58" s="519">
        <v>1</v>
      </c>
      <c r="F58" s="519">
        <v>1</v>
      </c>
      <c r="G58" s="519">
        <v>1</v>
      </c>
      <c r="H58" s="519">
        <v>1</v>
      </c>
      <c r="I58" s="519">
        <v>1</v>
      </c>
      <c r="J58" s="519">
        <v>1</v>
      </c>
      <c r="K58" s="519">
        <v>1</v>
      </c>
      <c r="L58" s="519">
        <v>1</v>
      </c>
      <c r="M58" s="519">
        <v>1</v>
      </c>
      <c r="N58" s="519">
        <v>1</v>
      </c>
      <c r="O58" s="519">
        <v>1</v>
      </c>
      <c r="P58" s="519">
        <v>1</v>
      </c>
      <c r="Q58" s="519">
        <v>1</v>
      </c>
      <c r="R58" s="519">
        <v>1</v>
      </c>
      <c r="S58" s="519">
        <v>1</v>
      </c>
      <c r="T58" s="519">
        <v>1</v>
      </c>
      <c r="U58" s="519">
        <v>1</v>
      </c>
      <c r="V58" s="519">
        <v>1</v>
      </c>
      <c r="W58" s="519">
        <v>1</v>
      </c>
      <c r="X58" s="519">
        <v>1</v>
      </c>
      <c r="Y58" s="519">
        <v>1</v>
      </c>
      <c r="Z58" s="519">
        <v>1</v>
      </c>
      <c r="AA58" s="519">
        <v>1</v>
      </c>
      <c r="AB58" s="519">
        <v>1</v>
      </c>
      <c r="AC58" s="519">
        <v>1</v>
      </c>
      <c r="AD58" s="519">
        <v>1</v>
      </c>
      <c r="AE58" s="519">
        <v>1</v>
      </c>
      <c r="AF58" s="519">
        <v>1</v>
      </c>
      <c r="AG58" s="519">
        <v>1</v>
      </c>
      <c r="AH58" s="519">
        <v>1</v>
      </c>
      <c r="AI58" s="519">
        <v>1</v>
      </c>
      <c r="AJ58" s="519">
        <v>1</v>
      </c>
      <c r="AK58" s="519">
        <v>1</v>
      </c>
      <c r="AL58" s="519">
        <v>1</v>
      </c>
      <c r="AM58" s="519">
        <v>1</v>
      </c>
      <c r="AN58" s="519">
        <v>1</v>
      </c>
      <c r="AO58" s="519">
        <v>1</v>
      </c>
      <c r="AP58" s="519">
        <v>1</v>
      </c>
      <c r="AQ58" s="519">
        <v>1</v>
      </c>
      <c r="AR58" s="519">
        <v>1</v>
      </c>
      <c r="AS58" s="519">
        <v>1</v>
      </c>
      <c r="AT58" s="519">
        <v>1</v>
      </c>
      <c r="AU58" s="519">
        <v>1</v>
      </c>
      <c r="AV58" s="519">
        <v>1</v>
      </c>
      <c r="AW58" s="454">
        <v>1</v>
      </c>
    </row>
  </sheetData>
  <phoneticPr fontId="3"/>
  <pageMargins left="0.7" right="0.7" top="0.75" bottom="0.75" header="0.3" footer="0.3"/>
  <pageSetup paperSize="9" scale="64"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AZ51"/>
  <sheetViews>
    <sheetView showGridLines="0" workbookViewId="0"/>
  </sheetViews>
  <sheetFormatPr defaultColWidth="10.125" defaultRowHeight="14.25"/>
  <cols>
    <col min="1" max="1" width="1.625" style="450" customWidth="1"/>
    <col min="2" max="2" width="3" style="450" bestFit="1" customWidth="1"/>
    <col min="3" max="3" width="26.625" style="450" bestFit="1" customWidth="1"/>
    <col min="4" max="48" width="9.75" style="450" customWidth="1"/>
    <col min="49" max="49" width="9.875" style="450" customWidth="1"/>
    <col min="50" max="50" width="9.75" style="450" customWidth="1"/>
    <col min="51" max="51" width="10.125" style="450" customWidth="1"/>
    <col min="52" max="52" width="11.75" style="450" bestFit="1" customWidth="1"/>
    <col min="53" max="256" width="10.125" style="450"/>
    <col min="257" max="257" width="1.625" style="450" customWidth="1"/>
    <col min="258" max="258" width="3" style="450" bestFit="1" customWidth="1"/>
    <col min="259" max="259" width="26.625" style="450" bestFit="1" customWidth="1"/>
    <col min="260" max="304" width="9.75" style="450" customWidth="1"/>
    <col min="305" max="305" width="9.875" style="450" customWidth="1"/>
    <col min="306" max="306" width="9.75" style="450" customWidth="1"/>
    <col min="307" max="307" width="10.125" style="450" customWidth="1"/>
    <col min="308" max="308" width="11.75" style="450" bestFit="1" customWidth="1"/>
    <col min="309" max="512" width="10.125" style="450"/>
    <col min="513" max="513" width="1.625" style="450" customWidth="1"/>
    <col min="514" max="514" width="3" style="450" bestFit="1" customWidth="1"/>
    <col min="515" max="515" width="26.625" style="450" bestFit="1" customWidth="1"/>
    <col min="516" max="560" width="9.75" style="450" customWidth="1"/>
    <col min="561" max="561" width="9.875" style="450" customWidth="1"/>
    <col min="562" max="562" width="9.75" style="450" customWidth="1"/>
    <col min="563" max="563" width="10.125" style="450" customWidth="1"/>
    <col min="564" max="564" width="11.75" style="450" bestFit="1" customWidth="1"/>
    <col min="565" max="768" width="10.125" style="450"/>
    <col min="769" max="769" width="1.625" style="450" customWidth="1"/>
    <col min="770" max="770" width="3" style="450" bestFit="1" customWidth="1"/>
    <col min="771" max="771" width="26.625" style="450" bestFit="1" customWidth="1"/>
    <col min="772" max="816" width="9.75" style="450" customWidth="1"/>
    <col min="817" max="817" width="9.875" style="450" customWidth="1"/>
    <col min="818" max="818" width="9.75" style="450" customWidth="1"/>
    <col min="819" max="819" width="10.125" style="450" customWidth="1"/>
    <col min="820" max="820" width="11.75" style="450" bestFit="1" customWidth="1"/>
    <col min="821" max="1024" width="10.125" style="450"/>
    <col min="1025" max="1025" width="1.625" style="450" customWidth="1"/>
    <col min="1026" max="1026" width="3" style="450" bestFit="1" customWidth="1"/>
    <col min="1027" max="1027" width="26.625" style="450" bestFit="1" customWidth="1"/>
    <col min="1028" max="1072" width="9.75" style="450" customWidth="1"/>
    <col min="1073" max="1073" width="9.875" style="450" customWidth="1"/>
    <col min="1074" max="1074" width="9.75" style="450" customWidth="1"/>
    <col min="1075" max="1075" width="10.125" style="450" customWidth="1"/>
    <col min="1076" max="1076" width="11.75" style="450" bestFit="1" customWidth="1"/>
    <col min="1077" max="1280" width="10.125" style="450"/>
    <col min="1281" max="1281" width="1.625" style="450" customWidth="1"/>
    <col min="1282" max="1282" width="3" style="450" bestFit="1" customWidth="1"/>
    <col min="1283" max="1283" width="26.625" style="450" bestFit="1" customWidth="1"/>
    <col min="1284" max="1328" width="9.75" style="450" customWidth="1"/>
    <col min="1329" max="1329" width="9.875" style="450" customWidth="1"/>
    <col min="1330" max="1330" width="9.75" style="450" customWidth="1"/>
    <col min="1331" max="1331" width="10.125" style="450" customWidth="1"/>
    <col min="1332" max="1332" width="11.75" style="450" bestFit="1" customWidth="1"/>
    <col min="1333" max="1536" width="10.125" style="450"/>
    <col min="1537" max="1537" width="1.625" style="450" customWidth="1"/>
    <col min="1538" max="1538" width="3" style="450" bestFit="1" customWidth="1"/>
    <col min="1539" max="1539" width="26.625" style="450" bestFit="1" customWidth="1"/>
    <col min="1540" max="1584" width="9.75" style="450" customWidth="1"/>
    <col min="1585" max="1585" width="9.875" style="450" customWidth="1"/>
    <col min="1586" max="1586" width="9.75" style="450" customWidth="1"/>
    <col min="1587" max="1587" width="10.125" style="450" customWidth="1"/>
    <col min="1588" max="1588" width="11.75" style="450" bestFit="1" customWidth="1"/>
    <col min="1589" max="1792" width="10.125" style="450"/>
    <col min="1793" max="1793" width="1.625" style="450" customWidth="1"/>
    <col min="1794" max="1794" width="3" style="450" bestFit="1" customWidth="1"/>
    <col min="1795" max="1795" width="26.625" style="450" bestFit="1" customWidth="1"/>
    <col min="1796" max="1840" width="9.75" style="450" customWidth="1"/>
    <col min="1841" max="1841" width="9.875" style="450" customWidth="1"/>
    <col min="1842" max="1842" width="9.75" style="450" customWidth="1"/>
    <col min="1843" max="1843" width="10.125" style="450" customWidth="1"/>
    <col min="1844" max="1844" width="11.75" style="450" bestFit="1" customWidth="1"/>
    <col min="1845" max="2048" width="10.125" style="450"/>
    <col min="2049" max="2049" width="1.625" style="450" customWidth="1"/>
    <col min="2050" max="2050" width="3" style="450" bestFit="1" customWidth="1"/>
    <col min="2051" max="2051" width="26.625" style="450" bestFit="1" customWidth="1"/>
    <col min="2052" max="2096" width="9.75" style="450" customWidth="1"/>
    <col min="2097" max="2097" width="9.875" style="450" customWidth="1"/>
    <col min="2098" max="2098" width="9.75" style="450" customWidth="1"/>
    <col min="2099" max="2099" width="10.125" style="450" customWidth="1"/>
    <col min="2100" max="2100" width="11.75" style="450" bestFit="1" customWidth="1"/>
    <col min="2101" max="2304" width="10.125" style="450"/>
    <col min="2305" max="2305" width="1.625" style="450" customWidth="1"/>
    <col min="2306" max="2306" width="3" style="450" bestFit="1" customWidth="1"/>
    <col min="2307" max="2307" width="26.625" style="450" bestFit="1" customWidth="1"/>
    <col min="2308" max="2352" width="9.75" style="450" customWidth="1"/>
    <col min="2353" max="2353" width="9.875" style="450" customWidth="1"/>
    <col min="2354" max="2354" width="9.75" style="450" customWidth="1"/>
    <col min="2355" max="2355" width="10.125" style="450" customWidth="1"/>
    <col min="2356" max="2356" width="11.75" style="450" bestFit="1" customWidth="1"/>
    <col min="2357" max="2560" width="10.125" style="450"/>
    <col min="2561" max="2561" width="1.625" style="450" customWidth="1"/>
    <col min="2562" max="2562" width="3" style="450" bestFit="1" customWidth="1"/>
    <col min="2563" max="2563" width="26.625" style="450" bestFit="1" customWidth="1"/>
    <col min="2564" max="2608" width="9.75" style="450" customWidth="1"/>
    <col min="2609" max="2609" width="9.875" style="450" customWidth="1"/>
    <col min="2610" max="2610" width="9.75" style="450" customWidth="1"/>
    <col min="2611" max="2611" width="10.125" style="450" customWidth="1"/>
    <col min="2612" max="2612" width="11.75" style="450" bestFit="1" customWidth="1"/>
    <col min="2613" max="2816" width="10.125" style="450"/>
    <col min="2817" max="2817" width="1.625" style="450" customWidth="1"/>
    <col min="2818" max="2818" width="3" style="450" bestFit="1" customWidth="1"/>
    <col min="2819" max="2819" width="26.625" style="450" bestFit="1" customWidth="1"/>
    <col min="2820" max="2864" width="9.75" style="450" customWidth="1"/>
    <col min="2865" max="2865" width="9.875" style="450" customWidth="1"/>
    <col min="2866" max="2866" width="9.75" style="450" customWidth="1"/>
    <col min="2867" max="2867" width="10.125" style="450" customWidth="1"/>
    <col min="2868" max="2868" width="11.75" style="450" bestFit="1" customWidth="1"/>
    <col min="2869" max="3072" width="10.125" style="450"/>
    <col min="3073" max="3073" width="1.625" style="450" customWidth="1"/>
    <col min="3074" max="3074" width="3" style="450" bestFit="1" customWidth="1"/>
    <col min="3075" max="3075" width="26.625" style="450" bestFit="1" customWidth="1"/>
    <col min="3076" max="3120" width="9.75" style="450" customWidth="1"/>
    <col min="3121" max="3121" width="9.875" style="450" customWidth="1"/>
    <col min="3122" max="3122" width="9.75" style="450" customWidth="1"/>
    <col min="3123" max="3123" width="10.125" style="450" customWidth="1"/>
    <col min="3124" max="3124" width="11.75" style="450" bestFit="1" customWidth="1"/>
    <col min="3125" max="3328" width="10.125" style="450"/>
    <col min="3329" max="3329" width="1.625" style="450" customWidth="1"/>
    <col min="3330" max="3330" width="3" style="450" bestFit="1" customWidth="1"/>
    <col min="3331" max="3331" width="26.625" style="450" bestFit="1" customWidth="1"/>
    <col min="3332" max="3376" width="9.75" style="450" customWidth="1"/>
    <col min="3377" max="3377" width="9.875" style="450" customWidth="1"/>
    <col min="3378" max="3378" width="9.75" style="450" customWidth="1"/>
    <col min="3379" max="3379" width="10.125" style="450" customWidth="1"/>
    <col min="3380" max="3380" width="11.75" style="450" bestFit="1" customWidth="1"/>
    <col min="3381" max="3584" width="10.125" style="450"/>
    <col min="3585" max="3585" width="1.625" style="450" customWidth="1"/>
    <col min="3586" max="3586" width="3" style="450" bestFit="1" customWidth="1"/>
    <col min="3587" max="3587" width="26.625" style="450" bestFit="1" customWidth="1"/>
    <col min="3588" max="3632" width="9.75" style="450" customWidth="1"/>
    <col min="3633" max="3633" width="9.875" style="450" customWidth="1"/>
    <col min="3634" max="3634" width="9.75" style="450" customWidth="1"/>
    <col min="3635" max="3635" width="10.125" style="450" customWidth="1"/>
    <col min="3636" max="3636" width="11.75" style="450" bestFit="1" customWidth="1"/>
    <col min="3637" max="3840" width="10.125" style="450"/>
    <col min="3841" max="3841" width="1.625" style="450" customWidth="1"/>
    <col min="3842" max="3842" width="3" style="450" bestFit="1" customWidth="1"/>
    <col min="3843" max="3843" width="26.625" style="450" bestFit="1" customWidth="1"/>
    <col min="3844" max="3888" width="9.75" style="450" customWidth="1"/>
    <col min="3889" max="3889" width="9.875" style="450" customWidth="1"/>
    <col min="3890" max="3890" width="9.75" style="450" customWidth="1"/>
    <col min="3891" max="3891" width="10.125" style="450" customWidth="1"/>
    <col min="3892" max="3892" width="11.75" style="450" bestFit="1" customWidth="1"/>
    <col min="3893" max="4096" width="10.125" style="450"/>
    <col min="4097" max="4097" width="1.625" style="450" customWidth="1"/>
    <col min="4098" max="4098" width="3" style="450" bestFit="1" customWidth="1"/>
    <col min="4099" max="4099" width="26.625" style="450" bestFit="1" customWidth="1"/>
    <col min="4100" max="4144" width="9.75" style="450" customWidth="1"/>
    <col min="4145" max="4145" width="9.875" style="450" customWidth="1"/>
    <col min="4146" max="4146" width="9.75" style="450" customWidth="1"/>
    <col min="4147" max="4147" width="10.125" style="450" customWidth="1"/>
    <col min="4148" max="4148" width="11.75" style="450" bestFit="1" customWidth="1"/>
    <col min="4149" max="4352" width="10.125" style="450"/>
    <col min="4353" max="4353" width="1.625" style="450" customWidth="1"/>
    <col min="4354" max="4354" width="3" style="450" bestFit="1" customWidth="1"/>
    <col min="4355" max="4355" width="26.625" style="450" bestFit="1" customWidth="1"/>
    <col min="4356" max="4400" width="9.75" style="450" customWidth="1"/>
    <col min="4401" max="4401" width="9.875" style="450" customWidth="1"/>
    <col min="4402" max="4402" width="9.75" style="450" customWidth="1"/>
    <col min="4403" max="4403" width="10.125" style="450" customWidth="1"/>
    <col min="4404" max="4404" width="11.75" style="450" bestFit="1" customWidth="1"/>
    <col min="4405" max="4608" width="10.125" style="450"/>
    <col min="4609" max="4609" width="1.625" style="450" customWidth="1"/>
    <col min="4610" max="4610" width="3" style="450" bestFit="1" customWidth="1"/>
    <col min="4611" max="4611" width="26.625" style="450" bestFit="1" customWidth="1"/>
    <col min="4612" max="4656" width="9.75" style="450" customWidth="1"/>
    <col min="4657" max="4657" width="9.875" style="450" customWidth="1"/>
    <col min="4658" max="4658" width="9.75" style="450" customWidth="1"/>
    <col min="4659" max="4659" width="10.125" style="450" customWidth="1"/>
    <col min="4660" max="4660" width="11.75" style="450" bestFit="1" customWidth="1"/>
    <col min="4661" max="4864" width="10.125" style="450"/>
    <col min="4865" max="4865" width="1.625" style="450" customWidth="1"/>
    <col min="4866" max="4866" width="3" style="450" bestFit="1" customWidth="1"/>
    <col min="4867" max="4867" width="26.625" style="450" bestFit="1" customWidth="1"/>
    <col min="4868" max="4912" width="9.75" style="450" customWidth="1"/>
    <col min="4913" max="4913" width="9.875" style="450" customWidth="1"/>
    <col min="4914" max="4914" width="9.75" style="450" customWidth="1"/>
    <col min="4915" max="4915" width="10.125" style="450" customWidth="1"/>
    <col min="4916" max="4916" width="11.75" style="450" bestFit="1" customWidth="1"/>
    <col min="4917" max="5120" width="10.125" style="450"/>
    <col min="5121" max="5121" width="1.625" style="450" customWidth="1"/>
    <col min="5122" max="5122" width="3" style="450" bestFit="1" customWidth="1"/>
    <col min="5123" max="5123" width="26.625" style="450" bestFit="1" customWidth="1"/>
    <col min="5124" max="5168" width="9.75" style="450" customWidth="1"/>
    <col min="5169" max="5169" width="9.875" style="450" customWidth="1"/>
    <col min="5170" max="5170" width="9.75" style="450" customWidth="1"/>
    <col min="5171" max="5171" width="10.125" style="450" customWidth="1"/>
    <col min="5172" max="5172" width="11.75" style="450" bestFit="1" customWidth="1"/>
    <col min="5173" max="5376" width="10.125" style="450"/>
    <col min="5377" max="5377" width="1.625" style="450" customWidth="1"/>
    <col min="5378" max="5378" width="3" style="450" bestFit="1" customWidth="1"/>
    <col min="5379" max="5379" width="26.625" style="450" bestFit="1" customWidth="1"/>
    <col min="5380" max="5424" width="9.75" style="450" customWidth="1"/>
    <col min="5425" max="5425" width="9.875" style="450" customWidth="1"/>
    <col min="5426" max="5426" width="9.75" style="450" customWidth="1"/>
    <col min="5427" max="5427" width="10.125" style="450" customWidth="1"/>
    <col min="5428" max="5428" width="11.75" style="450" bestFit="1" customWidth="1"/>
    <col min="5429" max="5632" width="10.125" style="450"/>
    <col min="5633" max="5633" width="1.625" style="450" customWidth="1"/>
    <col min="5634" max="5634" width="3" style="450" bestFit="1" customWidth="1"/>
    <col min="5635" max="5635" width="26.625" style="450" bestFit="1" customWidth="1"/>
    <col min="5636" max="5680" width="9.75" style="450" customWidth="1"/>
    <col min="5681" max="5681" width="9.875" style="450" customWidth="1"/>
    <col min="5682" max="5682" width="9.75" style="450" customWidth="1"/>
    <col min="5683" max="5683" width="10.125" style="450" customWidth="1"/>
    <col min="5684" max="5684" width="11.75" style="450" bestFit="1" customWidth="1"/>
    <col min="5685" max="5888" width="10.125" style="450"/>
    <col min="5889" max="5889" width="1.625" style="450" customWidth="1"/>
    <col min="5890" max="5890" width="3" style="450" bestFit="1" customWidth="1"/>
    <col min="5891" max="5891" width="26.625" style="450" bestFit="1" customWidth="1"/>
    <col min="5892" max="5936" width="9.75" style="450" customWidth="1"/>
    <col min="5937" max="5937" width="9.875" style="450" customWidth="1"/>
    <col min="5938" max="5938" width="9.75" style="450" customWidth="1"/>
    <col min="5939" max="5939" width="10.125" style="450" customWidth="1"/>
    <col min="5940" max="5940" width="11.75" style="450" bestFit="1" customWidth="1"/>
    <col min="5941" max="6144" width="10.125" style="450"/>
    <col min="6145" max="6145" width="1.625" style="450" customWidth="1"/>
    <col min="6146" max="6146" width="3" style="450" bestFit="1" customWidth="1"/>
    <col min="6147" max="6147" width="26.625" style="450" bestFit="1" customWidth="1"/>
    <col min="6148" max="6192" width="9.75" style="450" customWidth="1"/>
    <col min="6193" max="6193" width="9.875" style="450" customWidth="1"/>
    <col min="6194" max="6194" width="9.75" style="450" customWidth="1"/>
    <col min="6195" max="6195" width="10.125" style="450" customWidth="1"/>
    <col min="6196" max="6196" width="11.75" style="450" bestFit="1" customWidth="1"/>
    <col min="6197" max="6400" width="10.125" style="450"/>
    <col min="6401" max="6401" width="1.625" style="450" customWidth="1"/>
    <col min="6402" max="6402" width="3" style="450" bestFit="1" customWidth="1"/>
    <col min="6403" max="6403" width="26.625" style="450" bestFit="1" customWidth="1"/>
    <col min="6404" max="6448" width="9.75" style="450" customWidth="1"/>
    <col min="6449" max="6449" width="9.875" style="450" customWidth="1"/>
    <col min="6450" max="6450" width="9.75" style="450" customWidth="1"/>
    <col min="6451" max="6451" width="10.125" style="450" customWidth="1"/>
    <col min="6452" max="6452" width="11.75" style="450" bestFit="1" customWidth="1"/>
    <col min="6453" max="6656" width="10.125" style="450"/>
    <col min="6657" max="6657" width="1.625" style="450" customWidth="1"/>
    <col min="6658" max="6658" width="3" style="450" bestFit="1" customWidth="1"/>
    <col min="6659" max="6659" width="26.625" style="450" bestFit="1" customWidth="1"/>
    <col min="6660" max="6704" width="9.75" style="450" customWidth="1"/>
    <col min="6705" max="6705" width="9.875" style="450" customWidth="1"/>
    <col min="6706" max="6706" width="9.75" style="450" customWidth="1"/>
    <col min="6707" max="6707" width="10.125" style="450" customWidth="1"/>
    <col min="6708" max="6708" width="11.75" style="450" bestFit="1" customWidth="1"/>
    <col min="6709" max="6912" width="10.125" style="450"/>
    <col min="6913" max="6913" width="1.625" style="450" customWidth="1"/>
    <col min="6914" max="6914" width="3" style="450" bestFit="1" customWidth="1"/>
    <col min="6915" max="6915" width="26.625" style="450" bestFit="1" customWidth="1"/>
    <col min="6916" max="6960" width="9.75" style="450" customWidth="1"/>
    <col min="6961" max="6961" width="9.875" style="450" customWidth="1"/>
    <col min="6962" max="6962" width="9.75" style="450" customWidth="1"/>
    <col min="6963" max="6963" width="10.125" style="450" customWidth="1"/>
    <col min="6964" max="6964" width="11.75" style="450" bestFit="1" customWidth="1"/>
    <col min="6965" max="7168" width="10.125" style="450"/>
    <col min="7169" max="7169" width="1.625" style="450" customWidth="1"/>
    <col min="7170" max="7170" width="3" style="450" bestFit="1" customWidth="1"/>
    <col min="7171" max="7171" width="26.625" style="450" bestFit="1" customWidth="1"/>
    <col min="7172" max="7216" width="9.75" style="450" customWidth="1"/>
    <col min="7217" max="7217" width="9.875" style="450" customWidth="1"/>
    <col min="7218" max="7218" width="9.75" style="450" customWidth="1"/>
    <col min="7219" max="7219" width="10.125" style="450" customWidth="1"/>
    <col min="7220" max="7220" width="11.75" style="450" bestFit="1" customWidth="1"/>
    <col min="7221" max="7424" width="10.125" style="450"/>
    <col min="7425" max="7425" width="1.625" style="450" customWidth="1"/>
    <col min="7426" max="7426" width="3" style="450" bestFit="1" customWidth="1"/>
    <col min="7427" max="7427" width="26.625" style="450" bestFit="1" customWidth="1"/>
    <col min="7428" max="7472" width="9.75" style="450" customWidth="1"/>
    <col min="7473" max="7473" width="9.875" style="450" customWidth="1"/>
    <col min="7474" max="7474" width="9.75" style="450" customWidth="1"/>
    <col min="7475" max="7475" width="10.125" style="450" customWidth="1"/>
    <col min="7476" max="7476" width="11.75" style="450" bestFit="1" customWidth="1"/>
    <col min="7477" max="7680" width="10.125" style="450"/>
    <col min="7681" max="7681" width="1.625" style="450" customWidth="1"/>
    <col min="7682" max="7682" width="3" style="450" bestFit="1" customWidth="1"/>
    <col min="7683" max="7683" width="26.625" style="450" bestFit="1" customWidth="1"/>
    <col min="7684" max="7728" width="9.75" style="450" customWidth="1"/>
    <col min="7729" max="7729" width="9.875" style="450" customWidth="1"/>
    <col min="7730" max="7730" width="9.75" style="450" customWidth="1"/>
    <col min="7731" max="7731" width="10.125" style="450" customWidth="1"/>
    <col min="7732" max="7732" width="11.75" style="450" bestFit="1" customWidth="1"/>
    <col min="7733" max="7936" width="10.125" style="450"/>
    <col min="7937" max="7937" width="1.625" style="450" customWidth="1"/>
    <col min="7938" max="7938" width="3" style="450" bestFit="1" customWidth="1"/>
    <col min="7939" max="7939" width="26.625" style="450" bestFit="1" customWidth="1"/>
    <col min="7940" max="7984" width="9.75" style="450" customWidth="1"/>
    <col min="7985" max="7985" width="9.875" style="450" customWidth="1"/>
    <col min="7986" max="7986" width="9.75" style="450" customWidth="1"/>
    <col min="7987" max="7987" width="10.125" style="450" customWidth="1"/>
    <col min="7988" max="7988" width="11.75" style="450" bestFit="1" customWidth="1"/>
    <col min="7989" max="8192" width="10.125" style="450"/>
    <col min="8193" max="8193" width="1.625" style="450" customWidth="1"/>
    <col min="8194" max="8194" width="3" style="450" bestFit="1" customWidth="1"/>
    <col min="8195" max="8195" width="26.625" style="450" bestFit="1" customWidth="1"/>
    <col min="8196" max="8240" width="9.75" style="450" customWidth="1"/>
    <col min="8241" max="8241" width="9.875" style="450" customWidth="1"/>
    <col min="8242" max="8242" width="9.75" style="450" customWidth="1"/>
    <col min="8243" max="8243" width="10.125" style="450" customWidth="1"/>
    <col min="8244" max="8244" width="11.75" style="450" bestFit="1" customWidth="1"/>
    <col min="8245" max="8448" width="10.125" style="450"/>
    <col min="8449" max="8449" width="1.625" style="450" customWidth="1"/>
    <col min="8450" max="8450" width="3" style="450" bestFit="1" customWidth="1"/>
    <col min="8451" max="8451" width="26.625" style="450" bestFit="1" customWidth="1"/>
    <col min="8452" max="8496" width="9.75" style="450" customWidth="1"/>
    <col min="8497" max="8497" width="9.875" style="450" customWidth="1"/>
    <col min="8498" max="8498" width="9.75" style="450" customWidth="1"/>
    <col min="8499" max="8499" width="10.125" style="450" customWidth="1"/>
    <col min="8500" max="8500" width="11.75" style="450" bestFit="1" customWidth="1"/>
    <col min="8501" max="8704" width="10.125" style="450"/>
    <col min="8705" max="8705" width="1.625" style="450" customWidth="1"/>
    <col min="8706" max="8706" width="3" style="450" bestFit="1" customWidth="1"/>
    <col min="8707" max="8707" width="26.625" style="450" bestFit="1" customWidth="1"/>
    <col min="8708" max="8752" width="9.75" style="450" customWidth="1"/>
    <col min="8753" max="8753" width="9.875" style="450" customWidth="1"/>
    <col min="8754" max="8754" width="9.75" style="450" customWidth="1"/>
    <col min="8755" max="8755" width="10.125" style="450" customWidth="1"/>
    <col min="8756" max="8756" width="11.75" style="450" bestFit="1" customWidth="1"/>
    <col min="8757" max="8960" width="10.125" style="450"/>
    <col min="8961" max="8961" width="1.625" style="450" customWidth="1"/>
    <col min="8962" max="8962" width="3" style="450" bestFit="1" customWidth="1"/>
    <col min="8963" max="8963" width="26.625" style="450" bestFit="1" customWidth="1"/>
    <col min="8964" max="9008" width="9.75" style="450" customWidth="1"/>
    <col min="9009" max="9009" width="9.875" style="450" customWidth="1"/>
    <col min="9010" max="9010" width="9.75" style="450" customWidth="1"/>
    <col min="9011" max="9011" width="10.125" style="450" customWidth="1"/>
    <col min="9012" max="9012" width="11.75" style="450" bestFit="1" customWidth="1"/>
    <col min="9013" max="9216" width="10.125" style="450"/>
    <col min="9217" max="9217" width="1.625" style="450" customWidth="1"/>
    <col min="9218" max="9218" width="3" style="450" bestFit="1" customWidth="1"/>
    <col min="9219" max="9219" width="26.625" style="450" bestFit="1" customWidth="1"/>
    <col min="9220" max="9264" width="9.75" style="450" customWidth="1"/>
    <col min="9265" max="9265" width="9.875" style="450" customWidth="1"/>
    <col min="9266" max="9266" width="9.75" style="450" customWidth="1"/>
    <col min="9267" max="9267" width="10.125" style="450" customWidth="1"/>
    <col min="9268" max="9268" width="11.75" style="450" bestFit="1" customWidth="1"/>
    <col min="9269" max="9472" width="10.125" style="450"/>
    <col min="9473" max="9473" width="1.625" style="450" customWidth="1"/>
    <col min="9474" max="9474" width="3" style="450" bestFit="1" customWidth="1"/>
    <col min="9475" max="9475" width="26.625" style="450" bestFit="1" customWidth="1"/>
    <col min="9476" max="9520" width="9.75" style="450" customWidth="1"/>
    <col min="9521" max="9521" width="9.875" style="450" customWidth="1"/>
    <col min="9522" max="9522" width="9.75" style="450" customWidth="1"/>
    <col min="9523" max="9523" width="10.125" style="450" customWidth="1"/>
    <col min="9524" max="9524" width="11.75" style="450" bestFit="1" customWidth="1"/>
    <col min="9525" max="9728" width="10.125" style="450"/>
    <col min="9729" max="9729" width="1.625" style="450" customWidth="1"/>
    <col min="9730" max="9730" width="3" style="450" bestFit="1" customWidth="1"/>
    <col min="9731" max="9731" width="26.625" style="450" bestFit="1" customWidth="1"/>
    <col min="9732" max="9776" width="9.75" style="450" customWidth="1"/>
    <col min="9777" max="9777" width="9.875" style="450" customWidth="1"/>
    <col min="9778" max="9778" width="9.75" style="450" customWidth="1"/>
    <col min="9779" max="9779" width="10.125" style="450" customWidth="1"/>
    <col min="9780" max="9780" width="11.75" style="450" bestFit="1" customWidth="1"/>
    <col min="9781" max="9984" width="10.125" style="450"/>
    <col min="9985" max="9985" width="1.625" style="450" customWidth="1"/>
    <col min="9986" max="9986" width="3" style="450" bestFit="1" customWidth="1"/>
    <col min="9987" max="9987" width="26.625" style="450" bestFit="1" customWidth="1"/>
    <col min="9988" max="10032" width="9.75" style="450" customWidth="1"/>
    <col min="10033" max="10033" width="9.875" style="450" customWidth="1"/>
    <col min="10034" max="10034" width="9.75" style="450" customWidth="1"/>
    <col min="10035" max="10035" width="10.125" style="450" customWidth="1"/>
    <col min="10036" max="10036" width="11.75" style="450" bestFit="1" customWidth="1"/>
    <col min="10037" max="10240" width="10.125" style="450"/>
    <col min="10241" max="10241" width="1.625" style="450" customWidth="1"/>
    <col min="10242" max="10242" width="3" style="450" bestFit="1" customWidth="1"/>
    <col min="10243" max="10243" width="26.625" style="450" bestFit="1" customWidth="1"/>
    <col min="10244" max="10288" width="9.75" style="450" customWidth="1"/>
    <col min="10289" max="10289" width="9.875" style="450" customWidth="1"/>
    <col min="10290" max="10290" width="9.75" style="450" customWidth="1"/>
    <col min="10291" max="10291" width="10.125" style="450" customWidth="1"/>
    <col min="10292" max="10292" width="11.75" style="450" bestFit="1" customWidth="1"/>
    <col min="10293" max="10496" width="10.125" style="450"/>
    <col min="10497" max="10497" width="1.625" style="450" customWidth="1"/>
    <col min="10498" max="10498" width="3" style="450" bestFit="1" customWidth="1"/>
    <col min="10499" max="10499" width="26.625" style="450" bestFit="1" customWidth="1"/>
    <col min="10500" max="10544" width="9.75" style="450" customWidth="1"/>
    <col min="10545" max="10545" width="9.875" style="450" customWidth="1"/>
    <col min="10546" max="10546" width="9.75" style="450" customWidth="1"/>
    <col min="10547" max="10547" width="10.125" style="450" customWidth="1"/>
    <col min="10548" max="10548" width="11.75" style="450" bestFit="1" customWidth="1"/>
    <col min="10549" max="10752" width="10.125" style="450"/>
    <col min="10753" max="10753" width="1.625" style="450" customWidth="1"/>
    <col min="10754" max="10754" width="3" style="450" bestFit="1" customWidth="1"/>
    <col min="10755" max="10755" width="26.625" style="450" bestFit="1" customWidth="1"/>
    <col min="10756" max="10800" width="9.75" style="450" customWidth="1"/>
    <col min="10801" max="10801" width="9.875" style="450" customWidth="1"/>
    <col min="10802" max="10802" width="9.75" style="450" customWidth="1"/>
    <col min="10803" max="10803" width="10.125" style="450" customWidth="1"/>
    <col min="10804" max="10804" width="11.75" style="450" bestFit="1" customWidth="1"/>
    <col min="10805" max="11008" width="10.125" style="450"/>
    <col min="11009" max="11009" width="1.625" style="450" customWidth="1"/>
    <col min="11010" max="11010" width="3" style="450" bestFit="1" customWidth="1"/>
    <col min="11011" max="11011" width="26.625" style="450" bestFit="1" customWidth="1"/>
    <col min="11012" max="11056" width="9.75" style="450" customWidth="1"/>
    <col min="11057" max="11057" width="9.875" style="450" customWidth="1"/>
    <col min="11058" max="11058" width="9.75" style="450" customWidth="1"/>
    <col min="11059" max="11059" width="10.125" style="450" customWidth="1"/>
    <col min="11060" max="11060" width="11.75" style="450" bestFit="1" customWidth="1"/>
    <col min="11061" max="11264" width="10.125" style="450"/>
    <col min="11265" max="11265" width="1.625" style="450" customWidth="1"/>
    <col min="11266" max="11266" width="3" style="450" bestFit="1" customWidth="1"/>
    <col min="11267" max="11267" width="26.625" style="450" bestFit="1" customWidth="1"/>
    <col min="11268" max="11312" width="9.75" style="450" customWidth="1"/>
    <col min="11313" max="11313" width="9.875" style="450" customWidth="1"/>
    <col min="11314" max="11314" width="9.75" style="450" customWidth="1"/>
    <col min="11315" max="11315" width="10.125" style="450" customWidth="1"/>
    <col min="11316" max="11316" width="11.75" style="450" bestFit="1" customWidth="1"/>
    <col min="11317" max="11520" width="10.125" style="450"/>
    <col min="11521" max="11521" width="1.625" style="450" customWidth="1"/>
    <col min="11522" max="11522" width="3" style="450" bestFit="1" customWidth="1"/>
    <col min="11523" max="11523" width="26.625" style="450" bestFit="1" customWidth="1"/>
    <col min="11524" max="11568" width="9.75" style="450" customWidth="1"/>
    <col min="11569" max="11569" width="9.875" style="450" customWidth="1"/>
    <col min="11570" max="11570" width="9.75" style="450" customWidth="1"/>
    <col min="11571" max="11571" width="10.125" style="450" customWidth="1"/>
    <col min="11572" max="11572" width="11.75" style="450" bestFit="1" customWidth="1"/>
    <col min="11573" max="11776" width="10.125" style="450"/>
    <col min="11777" max="11777" width="1.625" style="450" customWidth="1"/>
    <col min="11778" max="11778" width="3" style="450" bestFit="1" customWidth="1"/>
    <col min="11779" max="11779" width="26.625" style="450" bestFit="1" customWidth="1"/>
    <col min="11780" max="11824" width="9.75" style="450" customWidth="1"/>
    <col min="11825" max="11825" width="9.875" style="450" customWidth="1"/>
    <col min="11826" max="11826" width="9.75" style="450" customWidth="1"/>
    <col min="11827" max="11827" width="10.125" style="450" customWidth="1"/>
    <col min="11828" max="11828" width="11.75" style="450" bestFit="1" customWidth="1"/>
    <col min="11829" max="12032" width="10.125" style="450"/>
    <col min="12033" max="12033" width="1.625" style="450" customWidth="1"/>
    <col min="12034" max="12034" width="3" style="450" bestFit="1" customWidth="1"/>
    <col min="12035" max="12035" width="26.625" style="450" bestFit="1" customWidth="1"/>
    <col min="12036" max="12080" width="9.75" style="450" customWidth="1"/>
    <col min="12081" max="12081" width="9.875" style="450" customWidth="1"/>
    <col min="12082" max="12082" width="9.75" style="450" customWidth="1"/>
    <col min="12083" max="12083" width="10.125" style="450" customWidth="1"/>
    <col min="12084" max="12084" width="11.75" style="450" bestFit="1" customWidth="1"/>
    <col min="12085" max="12288" width="10.125" style="450"/>
    <col min="12289" max="12289" width="1.625" style="450" customWidth="1"/>
    <col min="12290" max="12290" width="3" style="450" bestFit="1" customWidth="1"/>
    <col min="12291" max="12291" width="26.625" style="450" bestFit="1" customWidth="1"/>
    <col min="12292" max="12336" width="9.75" style="450" customWidth="1"/>
    <col min="12337" max="12337" width="9.875" style="450" customWidth="1"/>
    <col min="12338" max="12338" width="9.75" style="450" customWidth="1"/>
    <col min="12339" max="12339" width="10.125" style="450" customWidth="1"/>
    <col min="12340" max="12340" width="11.75" style="450" bestFit="1" customWidth="1"/>
    <col min="12341" max="12544" width="10.125" style="450"/>
    <col min="12545" max="12545" width="1.625" style="450" customWidth="1"/>
    <col min="12546" max="12546" width="3" style="450" bestFit="1" customWidth="1"/>
    <col min="12547" max="12547" width="26.625" style="450" bestFit="1" customWidth="1"/>
    <col min="12548" max="12592" width="9.75" style="450" customWidth="1"/>
    <col min="12593" max="12593" width="9.875" style="450" customWidth="1"/>
    <col min="12594" max="12594" width="9.75" style="450" customWidth="1"/>
    <col min="12595" max="12595" width="10.125" style="450" customWidth="1"/>
    <col min="12596" max="12596" width="11.75" style="450" bestFit="1" customWidth="1"/>
    <col min="12597" max="12800" width="10.125" style="450"/>
    <col min="12801" max="12801" width="1.625" style="450" customWidth="1"/>
    <col min="12802" max="12802" width="3" style="450" bestFit="1" customWidth="1"/>
    <col min="12803" max="12803" width="26.625" style="450" bestFit="1" customWidth="1"/>
    <col min="12804" max="12848" width="9.75" style="450" customWidth="1"/>
    <col min="12849" max="12849" width="9.875" style="450" customWidth="1"/>
    <col min="12850" max="12850" width="9.75" style="450" customWidth="1"/>
    <col min="12851" max="12851" width="10.125" style="450" customWidth="1"/>
    <col min="12852" max="12852" width="11.75" style="450" bestFit="1" customWidth="1"/>
    <col min="12853" max="13056" width="10.125" style="450"/>
    <col min="13057" max="13057" width="1.625" style="450" customWidth="1"/>
    <col min="13058" max="13058" width="3" style="450" bestFit="1" customWidth="1"/>
    <col min="13059" max="13059" width="26.625" style="450" bestFit="1" customWidth="1"/>
    <col min="13060" max="13104" width="9.75" style="450" customWidth="1"/>
    <col min="13105" max="13105" width="9.875" style="450" customWidth="1"/>
    <col min="13106" max="13106" width="9.75" style="450" customWidth="1"/>
    <col min="13107" max="13107" width="10.125" style="450" customWidth="1"/>
    <col min="13108" max="13108" width="11.75" style="450" bestFit="1" customWidth="1"/>
    <col min="13109" max="13312" width="10.125" style="450"/>
    <col min="13313" max="13313" width="1.625" style="450" customWidth="1"/>
    <col min="13314" max="13314" width="3" style="450" bestFit="1" customWidth="1"/>
    <col min="13315" max="13315" width="26.625" style="450" bestFit="1" customWidth="1"/>
    <col min="13316" max="13360" width="9.75" style="450" customWidth="1"/>
    <col min="13361" max="13361" width="9.875" style="450" customWidth="1"/>
    <col min="13362" max="13362" width="9.75" style="450" customWidth="1"/>
    <col min="13363" max="13363" width="10.125" style="450" customWidth="1"/>
    <col min="13364" max="13364" width="11.75" style="450" bestFit="1" customWidth="1"/>
    <col min="13365" max="13568" width="10.125" style="450"/>
    <col min="13569" max="13569" width="1.625" style="450" customWidth="1"/>
    <col min="13570" max="13570" width="3" style="450" bestFit="1" customWidth="1"/>
    <col min="13571" max="13571" width="26.625" style="450" bestFit="1" customWidth="1"/>
    <col min="13572" max="13616" width="9.75" style="450" customWidth="1"/>
    <col min="13617" max="13617" width="9.875" style="450" customWidth="1"/>
    <col min="13618" max="13618" width="9.75" style="450" customWidth="1"/>
    <col min="13619" max="13619" width="10.125" style="450" customWidth="1"/>
    <col min="13620" max="13620" width="11.75" style="450" bestFit="1" customWidth="1"/>
    <col min="13621" max="13824" width="10.125" style="450"/>
    <col min="13825" max="13825" width="1.625" style="450" customWidth="1"/>
    <col min="13826" max="13826" width="3" style="450" bestFit="1" customWidth="1"/>
    <col min="13827" max="13827" width="26.625" style="450" bestFit="1" customWidth="1"/>
    <col min="13828" max="13872" width="9.75" style="450" customWidth="1"/>
    <col min="13873" max="13873" width="9.875" style="450" customWidth="1"/>
    <col min="13874" max="13874" width="9.75" style="450" customWidth="1"/>
    <col min="13875" max="13875" width="10.125" style="450" customWidth="1"/>
    <col min="13876" max="13876" width="11.75" style="450" bestFit="1" customWidth="1"/>
    <col min="13877" max="14080" width="10.125" style="450"/>
    <col min="14081" max="14081" width="1.625" style="450" customWidth="1"/>
    <col min="14082" max="14082" width="3" style="450" bestFit="1" customWidth="1"/>
    <col min="14083" max="14083" width="26.625" style="450" bestFit="1" customWidth="1"/>
    <col min="14084" max="14128" width="9.75" style="450" customWidth="1"/>
    <col min="14129" max="14129" width="9.875" style="450" customWidth="1"/>
    <col min="14130" max="14130" width="9.75" style="450" customWidth="1"/>
    <col min="14131" max="14131" width="10.125" style="450" customWidth="1"/>
    <col min="14132" max="14132" width="11.75" style="450" bestFit="1" customWidth="1"/>
    <col min="14133" max="14336" width="10.125" style="450"/>
    <col min="14337" max="14337" width="1.625" style="450" customWidth="1"/>
    <col min="14338" max="14338" width="3" style="450" bestFit="1" customWidth="1"/>
    <col min="14339" max="14339" width="26.625" style="450" bestFit="1" customWidth="1"/>
    <col min="14340" max="14384" width="9.75" style="450" customWidth="1"/>
    <col min="14385" max="14385" width="9.875" style="450" customWidth="1"/>
    <col min="14386" max="14386" width="9.75" style="450" customWidth="1"/>
    <col min="14387" max="14387" width="10.125" style="450" customWidth="1"/>
    <col min="14388" max="14388" width="11.75" style="450" bestFit="1" customWidth="1"/>
    <col min="14389" max="14592" width="10.125" style="450"/>
    <col min="14593" max="14593" width="1.625" style="450" customWidth="1"/>
    <col min="14594" max="14594" width="3" style="450" bestFit="1" customWidth="1"/>
    <col min="14595" max="14595" width="26.625" style="450" bestFit="1" customWidth="1"/>
    <col min="14596" max="14640" width="9.75" style="450" customWidth="1"/>
    <col min="14641" max="14641" width="9.875" style="450" customWidth="1"/>
    <col min="14642" max="14642" width="9.75" style="450" customWidth="1"/>
    <col min="14643" max="14643" width="10.125" style="450" customWidth="1"/>
    <col min="14644" max="14644" width="11.75" style="450" bestFit="1" customWidth="1"/>
    <col min="14645" max="14848" width="10.125" style="450"/>
    <col min="14849" max="14849" width="1.625" style="450" customWidth="1"/>
    <col min="14850" max="14850" width="3" style="450" bestFit="1" customWidth="1"/>
    <col min="14851" max="14851" width="26.625" style="450" bestFit="1" customWidth="1"/>
    <col min="14852" max="14896" width="9.75" style="450" customWidth="1"/>
    <col min="14897" max="14897" width="9.875" style="450" customWidth="1"/>
    <col min="14898" max="14898" width="9.75" style="450" customWidth="1"/>
    <col min="14899" max="14899" width="10.125" style="450" customWidth="1"/>
    <col min="14900" max="14900" width="11.75" style="450" bestFit="1" customWidth="1"/>
    <col min="14901" max="15104" width="10.125" style="450"/>
    <col min="15105" max="15105" width="1.625" style="450" customWidth="1"/>
    <col min="15106" max="15106" width="3" style="450" bestFit="1" customWidth="1"/>
    <col min="15107" max="15107" width="26.625" style="450" bestFit="1" customWidth="1"/>
    <col min="15108" max="15152" width="9.75" style="450" customWidth="1"/>
    <col min="15153" max="15153" width="9.875" style="450" customWidth="1"/>
    <col min="15154" max="15154" width="9.75" style="450" customWidth="1"/>
    <col min="15155" max="15155" width="10.125" style="450" customWidth="1"/>
    <col min="15156" max="15156" width="11.75" style="450" bestFit="1" customWidth="1"/>
    <col min="15157" max="15360" width="10.125" style="450"/>
    <col min="15361" max="15361" width="1.625" style="450" customWidth="1"/>
    <col min="15362" max="15362" width="3" style="450" bestFit="1" customWidth="1"/>
    <col min="15363" max="15363" width="26.625" style="450" bestFit="1" customWidth="1"/>
    <col min="15364" max="15408" width="9.75" style="450" customWidth="1"/>
    <col min="15409" max="15409" width="9.875" style="450" customWidth="1"/>
    <col min="15410" max="15410" width="9.75" style="450" customWidth="1"/>
    <col min="15411" max="15411" width="10.125" style="450" customWidth="1"/>
    <col min="15412" max="15412" width="11.75" style="450" bestFit="1" customWidth="1"/>
    <col min="15413" max="15616" width="10.125" style="450"/>
    <col min="15617" max="15617" width="1.625" style="450" customWidth="1"/>
    <col min="15618" max="15618" width="3" style="450" bestFit="1" customWidth="1"/>
    <col min="15619" max="15619" width="26.625" style="450" bestFit="1" customWidth="1"/>
    <col min="15620" max="15664" width="9.75" style="450" customWidth="1"/>
    <col min="15665" max="15665" width="9.875" style="450" customWidth="1"/>
    <col min="15666" max="15666" width="9.75" style="450" customWidth="1"/>
    <col min="15667" max="15667" width="10.125" style="450" customWidth="1"/>
    <col min="15668" max="15668" width="11.75" style="450" bestFit="1" customWidth="1"/>
    <col min="15669" max="15872" width="10.125" style="450"/>
    <col min="15873" max="15873" width="1.625" style="450" customWidth="1"/>
    <col min="15874" max="15874" width="3" style="450" bestFit="1" customWidth="1"/>
    <col min="15875" max="15875" width="26.625" style="450" bestFit="1" customWidth="1"/>
    <col min="15876" max="15920" width="9.75" style="450" customWidth="1"/>
    <col min="15921" max="15921" width="9.875" style="450" customWidth="1"/>
    <col min="15922" max="15922" width="9.75" style="450" customWidth="1"/>
    <col min="15923" max="15923" width="10.125" style="450" customWidth="1"/>
    <col min="15924" max="15924" width="11.75" style="450" bestFit="1" customWidth="1"/>
    <col min="15925" max="16128" width="10.125" style="450"/>
    <col min="16129" max="16129" width="1.625" style="450" customWidth="1"/>
    <col min="16130" max="16130" width="3" style="450" bestFit="1" customWidth="1"/>
    <col min="16131" max="16131" width="26.625" style="450" bestFit="1" customWidth="1"/>
    <col min="16132" max="16176" width="9.75" style="450" customWidth="1"/>
    <col min="16177" max="16177" width="9.875" style="450" customWidth="1"/>
    <col min="16178" max="16178" width="9.75" style="450" customWidth="1"/>
    <col min="16179" max="16179" width="10.125" style="450" customWidth="1"/>
    <col min="16180" max="16180" width="11.75" style="450" bestFit="1" customWidth="1"/>
    <col min="16181" max="16384" width="10.125" style="450"/>
  </cols>
  <sheetData>
    <row r="1" spans="2:52">
      <c r="B1" s="411" t="s">
        <v>249</v>
      </c>
    </row>
    <row r="2" spans="2:52" ht="15" thickBot="1"/>
    <row r="3" spans="2:52">
      <c r="B3" s="413"/>
      <c r="C3" s="414"/>
      <c r="D3" s="597" t="s">
        <v>278</v>
      </c>
      <c r="E3" s="598" t="s">
        <v>280</v>
      </c>
      <c r="F3" s="598" t="s">
        <v>282</v>
      </c>
      <c r="G3" s="598" t="s">
        <v>284</v>
      </c>
      <c r="H3" s="598" t="s">
        <v>286</v>
      </c>
      <c r="I3" s="599" t="s">
        <v>288</v>
      </c>
      <c r="J3" s="598" t="s">
        <v>290</v>
      </c>
      <c r="K3" s="598" t="s">
        <v>292</v>
      </c>
      <c r="L3" s="598" t="s">
        <v>294</v>
      </c>
      <c r="M3" s="598" t="s">
        <v>296</v>
      </c>
      <c r="N3" s="598" t="s">
        <v>298</v>
      </c>
      <c r="O3" s="598" t="s">
        <v>300</v>
      </c>
      <c r="P3" s="598" t="s">
        <v>302</v>
      </c>
      <c r="Q3" s="598" t="s">
        <v>304</v>
      </c>
      <c r="R3" s="599" t="s">
        <v>306</v>
      </c>
      <c r="S3" s="598" t="s">
        <v>308</v>
      </c>
      <c r="T3" s="598" t="s">
        <v>310</v>
      </c>
      <c r="U3" s="598" t="s">
        <v>312</v>
      </c>
      <c r="V3" s="598" t="s">
        <v>314</v>
      </c>
      <c r="W3" s="598" t="s">
        <v>316</v>
      </c>
      <c r="X3" s="599" t="s">
        <v>318</v>
      </c>
      <c r="Y3" s="598" t="s">
        <v>320</v>
      </c>
      <c r="Z3" s="598" t="s">
        <v>322</v>
      </c>
      <c r="AA3" s="598" t="s">
        <v>324</v>
      </c>
      <c r="AB3" s="598" t="s">
        <v>326</v>
      </c>
      <c r="AC3" s="598" t="s">
        <v>328</v>
      </c>
      <c r="AD3" s="598" t="s">
        <v>330</v>
      </c>
      <c r="AE3" s="598" t="s">
        <v>332</v>
      </c>
      <c r="AF3" s="598" t="s">
        <v>334</v>
      </c>
      <c r="AG3" s="599" t="s">
        <v>336</v>
      </c>
      <c r="AH3" s="598" t="s">
        <v>338</v>
      </c>
      <c r="AI3" s="598" t="s">
        <v>340</v>
      </c>
      <c r="AJ3" s="598" t="s">
        <v>342</v>
      </c>
      <c r="AK3" s="598" t="s">
        <v>344</v>
      </c>
      <c r="AL3" s="598" t="s">
        <v>346</v>
      </c>
      <c r="AM3" s="599" t="s">
        <v>348</v>
      </c>
      <c r="AN3" s="598" t="s">
        <v>350</v>
      </c>
      <c r="AO3" s="598" t="s">
        <v>352</v>
      </c>
      <c r="AP3" s="598" t="s">
        <v>354</v>
      </c>
      <c r="AQ3" s="598" t="s">
        <v>356</v>
      </c>
      <c r="AR3" s="598" t="s">
        <v>358</v>
      </c>
      <c r="AS3" s="598" t="s">
        <v>360</v>
      </c>
      <c r="AT3" s="598" t="s">
        <v>362</v>
      </c>
      <c r="AU3" s="598" t="s">
        <v>364</v>
      </c>
      <c r="AV3" s="599" t="s">
        <v>366</v>
      </c>
      <c r="AW3" s="777" t="s">
        <v>385</v>
      </c>
      <c r="AX3" s="779" t="s">
        <v>386</v>
      </c>
    </row>
    <row r="4" spans="2:52" ht="44.45" customHeight="1" thickBot="1">
      <c r="B4" s="415"/>
      <c r="C4" s="416"/>
      <c r="D4" s="601" t="s">
        <v>279</v>
      </c>
      <c r="E4" s="602" t="s">
        <v>281</v>
      </c>
      <c r="F4" s="603" t="s">
        <v>283</v>
      </c>
      <c r="G4" s="602" t="s">
        <v>285</v>
      </c>
      <c r="H4" s="602" t="s">
        <v>287</v>
      </c>
      <c r="I4" s="604" t="s">
        <v>289</v>
      </c>
      <c r="J4" s="602" t="s">
        <v>291</v>
      </c>
      <c r="K4" s="602" t="s">
        <v>293</v>
      </c>
      <c r="L4" s="602" t="s">
        <v>295</v>
      </c>
      <c r="M4" s="603" t="s">
        <v>297</v>
      </c>
      <c r="N4" s="602" t="s">
        <v>299</v>
      </c>
      <c r="O4" s="602" t="s">
        <v>301</v>
      </c>
      <c r="P4" s="602" t="s">
        <v>303</v>
      </c>
      <c r="Q4" s="603" t="s">
        <v>305</v>
      </c>
      <c r="R4" s="604" t="s">
        <v>307</v>
      </c>
      <c r="S4" s="602" t="s">
        <v>309</v>
      </c>
      <c r="T4" s="603" t="s">
        <v>311</v>
      </c>
      <c r="U4" s="603" t="s">
        <v>313</v>
      </c>
      <c r="V4" s="603" t="s">
        <v>315</v>
      </c>
      <c r="W4" s="603" t="s">
        <v>317</v>
      </c>
      <c r="X4" s="604" t="s">
        <v>319</v>
      </c>
      <c r="Y4" s="603" t="s">
        <v>321</v>
      </c>
      <c r="Z4" s="602" t="s">
        <v>323</v>
      </c>
      <c r="AA4" s="602" t="s">
        <v>325</v>
      </c>
      <c r="AB4" s="603" t="s">
        <v>327</v>
      </c>
      <c r="AC4" s="602" t="s">
        <v>329</v>
      </c>
      <c r="AD4" s="602" t="s">
        <v>331</v>
      </c>
      <c r="AE4" s="602" t="s">
        <v>333</v>
      </c>
      <c r="AF4" s="602" t="s">
        <v>335</v>
      </c>
      <c r="AG4" s="604" t="s">
        <v>337</v>
      </c>
      <c r="AH4" s="602" t="s">
        <v>339</v>
      </c>
      <c r="AI4" s="602" t="s">
        <v>341</v>
      </c>
      <c r="AJ4" s="602" t="s">
        <v>343</v>
      </c>
      <c r="AK4" s="602" t="s">
        <v>345</v>
      </c>
      <c r="AL4" s="603" t="s">
        <v>347</v>
      </c>
      <c r="AM4" s="605" t="s">
        <v>349</v>
      </c>
      <c r="AN4" s="603" t="s">
        <v>351</v>
      </c>
      <c r="AO4" s="602" t="s">
        <v>353</v>
      </c>
      <c r="AP4" s="603" t="s">
        <v>355</v>
      </c>
      <c r="AQ4" s="603" t="s">
        <v>357</v>
      </c>
      <c r="AR4" s="603" t="s">
        <v>359</v>
      </c>
      <c r="AS4" s="603" t="s">
        <v>361</v>
      </c>
      <c r="AT4" s="603" t="s">
        <v>363</v>
      </c>
      <c r="AU4" s="602" t="s">
        <v>365</v>
      </c>
      <c r="AV4" s="605" t="s">
        <v>367</v>
      </c>
      <c r="AW4" s="778"/>
      <c r="AX4" s="780"/>
      <c r="AZ4" s="451"/>
    </row>
    <row r="5" spans="2:52">
      <c r="B5" s="417" t="s">
        <v>278</v>
      </c>
      <c r="C5" s="582" t="s">
        <v>279</v>
      </c>
      <c r="D5" s="521">
        <v>1.0440659019</v>
      </c>
      <c r="E5" s="535">
        <v>9.4171499999999998E-5</v>
      </c>
      <c r="F5" s="419">
        <v>7.8345205000000001E-2</v>
      </c>
      <c r="G5" s="419">
        <v>4.9717453000000002E-3</v>
      </c>
      <c r="H5" s="419">
        <v>8.784547E-4</v>
      </c>
      <c r="I5" s="419">
        <v>7.5563433299999996E-2</v>
      </c>
      <c r="J5" s="419">
        <v>5.7435231E-3</v>
      </c>
      <c r="K5" s="419">
        <v>5.2453298999999998E-3</v>
      </c>
      <c r="L5" s="419">
        <v>2.3002529999999999E-4</v>
      </c>
      <c r="M5" s="419">
        <v>4.3173959999999998E-4</v>
      </c>
      <c r="N5" s="419">
        <v>3.0861899999999997E-5</v>
      </c>
      <c r="O5" s="419">
        <v>5.3745900000000003E-5</v>
      </c>
      <c r="P5" s="419">
        <v>7.7075002E-3</v>
      </c>
      <c r="Q5" s="419">
        <v>3.8328101999999999E-3</v>
      </c>
      <c r="R5" s="419">
        <v>2.239574E-4</v>
      </c>
      <c r="S5" s="419">
        <v>3.36478E-5</v>
      </c>
      <c r="T5" s="419">
        <v>1.3269320000000001E-4</v>
      </c>
      <c r="U5" s="419">
        <v>6.9575799999999999E-5</v>
      </c>
      <c r="V5" s="419">
        <v>3.6534E-5</v>
      </c>
      <c r="W5" s="419">
        <v>5.2641900000000002E-5</v>
      </c>
      <c r="X5" s="419">
        <v>1.017586E-4</v>
      </c>
      <c r="Y5" s="419">
        <v>4.2991400000000003E-5</v>
      </c>
      <c r="Z5" s="419">
        <v>5.6705900000000002E-5</v>
      </c>
      <c r="AA5" s="419">
        <v>4.64142E-5</v>
      </c>
      <c r="AB5" s="419">
        <v>4.6214600000000003E-5</v>
      </c>
      <c r="AC5" s="419">
        <v>2.1242430000000001E-4</v>
      </c>
      <c r="AD5" s="419">
        <v>8.12921E-5</v>
      </c>
      <c r="AE5" s="419">
        <v>4.7286502000000001E-3</v>
      </c>
      <c r="AF5" s="419">
        <v>2.0311749E-3</v>
      </c>
      <c r="AG5" s="419">
        <v>1.6882550000000001E-4</v>
      </c>
      <c r="AH5" s="419">
        <v>7.5334500000000002E-5</v>
      </c>
      <c r="AI5" s="419">
        <v>4.7398599999999997E-5</v>
      </c>
      <c r="AJ5" s="419">
        <v>1.031212E-4</v>
      </c>
      <c r="AK5" s="419">
        <v>4.4670299999999998E-5</v>
      </c>
      <c r="AL5" s="419">
        <v>1.6668699999999998E-5</v>
      </c>
      <c r="AM5" s="419">
        <v>1.1117599999999999E-4</v>
      </c>
      <c r="AN5" s="419">
        <v>1.2967499999999999E-4</v>
      </c>
      <c r="AO5" s="419">
        <v>6.7703199999999999E-5</v>
      </c>
      <c r="AP5" s="419">
        <v>9.2789819999999999E-4</v>
      </c>
      <c r="AQ5" s="419">
        <v>1.2450104000000001E-3</v>
      </c>
      <c r="AR5" s="419">
        <v>9.0784579999999995E-4</v>
      </c>
      <c r="AS5" s="419">
        <v>6.0977000000000002E-5</v>
      </c>
      <c r="AT5" s="419">
        <v>1.0466305400000001E-2</v>
      </c>
      <c r="AU5" s="419">
        <v>9.8225169999999998E-4</v>
      </c>
      <c r="AV5" s="421">
        <v>9.2455799999999997E-5</v>
      </c>
      <c r="AW5" s="418">
        <v>1.2505384416000001</v>
      </c>
      <c r="AX5" s="524">
        <v>0.91871978210000005</v>
      </c>
      <c r="AZ5" s="452"/>
    </row>
    <row r="6" spans="2:52">
      <c r="B6" s="422" t="s">
        <v>280</v>
      </c>
      <c r="C6" s="583" t="s">
        <v>281</v>
      </c>
      <c r="D6" s="522">
        <v>5.15752E-5</v>
      </c>
      <c r="E6" s="536">
        <v>1.0001185366000001</v>
      </c>
      <c r="F6" s="424">
        <v>6.5079299999999999E-5</v>
      </c>
      <c r="G6" s="424">
        <v>1.6640590000000001E-4</v>
      </c>
      <c r="H6" s="424">
        <v>8.1025200000000005E-5</v>
      </c>
      <c r="I6" s="424">
        <v>5.84354E-5</v>
      </c>
      <c r="J6" s="424">
        <v>1.365134E-4</v>
      </c>
      <c r="K6" s="424">
        <v>5.2387919999999995E-4</v>
      </c>
      <c r="L6" s="424">
        <v>8.5006400000000007E-5</v>
      </c>
      <c r="M6" s="424">
        <v>2.8382590000000001E-4</v>
      </c>
      <c r="N6" s="424">
        <v>8.0259169000000009E-3</v>
      </c>
      <c r="O6" s="424">
        <v>1.1073600000000001E-4</v>
      </c>
      <c r="P6" s="424">
        <v>1.014089E-4</v>
      </c>
      <c r="Q6" s="424">
        <v>3.78814E-5</v>
      </c>
      <c r="R6" s="424">
        <v>1.2124642E-3</v>
      </c>
      <c r="S6" s="424">
        <v>1.683159E-3</v>
      </c>
      <c r="T6" s="424">
        <v>2.1002962999999999E-3</v>
      </c>
      <c r="U6" s="424">
        <v>4.1029059999999999E-4</v>
      </c>
      <c r="V6" s="424">
        <v>2.0719369999999999E-4</v>
      </c>
      <c r="W6" s="424">
        <v>1.7085979999999999E-4</v>
      </c>
      <c r="X6" s="424">
        <v>9.4200100000000006E-5</v>
      </c>
      <c r="Y6" s="424">
        <v>1.2230929999999999E-4</v>
      </c>
      <c r="Z6" s="424">
        <v>1.4528159999999999E-4</v>
      </c>
      <c r="AA6" s="424">
        <v>6.7895699999999994E-5</v>
      </c>
      <c r="AB6" s="424">
        <v>1.378308E-4</v>
      </c>
      <c r="AC6" s="424">
        <v>3.3544279999999998E-4</v>
      </c>
      <c r="AD6" s="424">
        <v>1.7446470000000001E-4</v>
      </c>
      <c r="AE6" s="424">
        <v>1.0942600000000001E-4</v>
      </c>
      <c r="AF6" s="424">
        <v>2.284919E-4</v>
      </c>
      <c r="AG6" s="424">
        <v>5.1055850999999998E-3</v>
      </c>
      <c r="AH6" s="424">
        <v>1.4713359999999999E-4</v>
      </c>
      <c r="AI6" s="424">
        <v>1.867676E-4</v>
      </c>
      <c r="AJ6" s="424">
        <v>5.72487E-5</v>
      </c>
      <c r="AK6" s="424">
        <v>2.3221200000000001E-5</v>
      </c>
      <c r="AL6" s="424">
        <v>1.1593999999999999E-5</v>
      </c>
      <c r="AM6" s="424">
        <v>1.082473E-4</v>
      </c>
      <c r="AN6" s="424">
        <v>2.9352600000000001E-5</v>
      </c>
      <c r="AO6" s="424">
        <v>5.3291400000000003E-5</v>
      </c>
      <c r="AP6" s="424">
        <v>5.8946000000000001E-5</v>
      </c>
      <c r="AQ6" s="424">
        <v>4.3198200000000003E-5</v>
      </c>
      <c r="AR6" s="424">
        <v>3.0564700000000002E-5</v>
      </c>
      <c r="AS6" s="424">
        <v>2.5090299999999999E-5</v>
      </c>
      <c r="AT6" s="424">
        <v>1.0693830000000001E-4</v>
      </c>
      <c r="AU6" s="424">
        <v>9.7936599999999993E-5</v>
      </c>
      <c r="AV6" s="426">
        <v>5.0727599999999999E-5</v>
      </c>
      <c r="AW6" s="423">
        <v>1.0231816755000001</v>
      </c>
      <c r="AX6" s="525">
        <v>0.75169000379999995</v>
      </c>
      <c r="AZ6" s="452"/>
    </row>
    <row r="7" spans="2:52">
      <c r="B7" s="422" t="s">
        <v>282</v>
      </c>
      <c r="C7" s="584" t="s">
        <v>283</v>
      </c>
      <c r="D7" s="522">
        <v>3.04302163E-2</v>
      </c>
      <c r="E7" s="536">
        <v>4.4982499999999998E-5</v>
      </c>
      <c r="F7" s="424">
        <v>1.0547246682</v>
      </c>
      <c r="G7" s="424">
        <v>3.5853339999999999E-4</v>
      </c>
      <c r="H7" s="424">
        <v>7.5105389999999999E-4</v>
      </c>
      <c r="I7" s="424">
        <v>2.6440845999999999E-3</v>
      </c>
      <c r="J7" s="424">
        <v>2.3116170000000001E-4</v>
      </c>
      <c r="K7" s="424">
        <v>1.2795542999999999E-3</v>
      </c>
      <c r="L7" s="424">
        <v>7.05774E-5</v>
      </c>
      <c r="M7" s="424">
        <v>1.1652647999999999E-3</v>
      </c>
      <c r="N7" s="424">
        <v>1.36277E-5</v>
      </c>
      <c r="O7" s="424">
        <v>4.8038499999999998E-5</v>
      </c>
      <c r="P7" s="424">
        <v>2.5714040000000002E-4</v>
      </c>
      <c r="Q7" s="424">
        <v>8.3454237000000001E-3</v>
      </c>
      <c r="R7" s="424">
        <v>2.32527E-4</v>
      </c>
      <c r="S7" s="424">
        <v>1.34948E-5</v>
      </c>
      <c r="T7" s="424">
        <v>2.5775400000000001E-5</v>
      </c>
      <c r="U7" s="424">
        <v>2.0837799999999999E-5</v>
      </c>
      <c r="V7" s="424">
        <v>2.10343E-5</v>
      </c>
      <c r="W7" s="424">
        <v>2.55803E-5</v>
      </c>
      <c r="X7" s="424">
        <v>2.4011200000000001E-5</v>
      </c>
      <c r="Y7" s="424">
        <v>2.4913200000000001E-5</v>
      </c>
      <c r="Z7" s="424">
        <v>2.7112599999999999E-5</v>
      </c>
      <c r="AA7" s="424">
        <v>2.61923E-5</v>
      </c>
      <c r="AB7" s="424">
        <v>1.52693E-5</v>
      </c>
      <c r="AC7" s="424">
        <v>3.6699400000000003E-5</v>
      </c>
      <c r="AD7" s="424">
        <v>2.75999E-5</v>
      </c>
      <c r="AE7" s="424">
        <v>7.2986649999999998E-4</v>
      </c>
      <c r="AF7" s="424">
        <v>1.1313849999999999E-4</v>
      </c>
      <c r="AG7" s="424">
        <v>2.4702299999999999E-5</v>
      </c>
      <c r="AH7" s="424">
        <v>5.0072299999999998E-5</v>
      </c>
      <c r="AI7" s="424">
        <v>3.1615000000000001E-5</v>
      </c>
      <c r="AJ7" s="424">
        <v>8.1695100000000003E-5</v>
      </c>
      <c r="AK7" s="424">
        <v>3.7133399999999999E-5</v>
      </c>
      <c r="AL7" s="424">
        <v>2.22352E-5</v>
      </c>
      <c r="AM7" s="424">
        <v>7.8896300000000006E-5</v>
      </c>
      <c r="AN7" s="424">
        <v>2.7078870000000002E-4</v>
      </c>
      <c r="AO7" s="424">
        <v>1.342599E-4</v>
      </c>
      <c r="AP7" s="424">
        <v>1.4986969E-3</v>
      </c>
      <c r="AQ7" s="424">
        <v>2.3022079E-3</v>
      </c>
      <c r="AR7" s="424">
        <v>5.3985220000000002E-4</v>
      </c>
      <c r="AS7" s="424">
        <v>6.4274499999999996E-5</v>
      </c>
      <c r="AT7" s="424">
        <v>3.4361919300000002E-2</v>
      </c>
      <c r="AU7" s="424">
        <v>2.3031089999999999E-4</v>
      </c>
      <c r="AV7" s="426">
        <v>7.1120120000000002E-4</v>
      </c>
      <c r="AW7" s="423">
        <v>1.1421682408</v>
      </c>
      <c r="AX7" s="525">
        <v>0.83910459879999999</v>
      </c>
      <c r="AZ7" s="452"/>
    </row>
    <row r="8" spans="2:52">
      <c r="B8" s="422" t="s">
        <v>284</v>
      </c>
      <c r="C8" s="585" t="s">
        <v>285</v>
      </c>
      <c r="D8" s="522">
        <v>8.5154899999999995E-4</v>
      </c>
      <c r="E8" s="536">
        <v>1.212968E-4</v>
      </c>
      <c r="F8" s="424">
        <v>1.1317839999999999E-4</v>
      </c>
      <c r="G8" s="424">
        <v>1.0802161579</v>
      </c>
      <c r="H8" s="424">
        <v>6.4595343599999994E-2</v>
      </c>
      <c r="I8" s="424">
        <v>1.973039E-4</v>
      </c>
      <c r="J8" s="424">
        <v>2.2955117999999999E-3</v>
      </c>
      <c r="K8" s="424">
        <v>8.6688780000000005E-4</v>
      </c>
      <c r="L8" s="424">
        <v>1.8278709999999999E-4</v>
      </c>
      <c r="M8" s="424">
        <v>5.6121070000000005E-4</v>
      </c>
      <c r="N8" s="424">
        <v>2.0480100000000001E-5</v>
      </c>
      <c r="O8" s="424">
        <v>2.3166269999999999E-4</v>
      </c>
      <c r="P8" s="424">
        <v>3.9038239000000001E-3</v>
      </c>
      <c r="Q8" s="424">
        <v>4.4111393000000002E-3</v>
      </c>
      <c r="R8" s="424">
        <v>3.2890300000000002E-4</v>
      </c>
      <c r="S8" s="424">
        <v>1.79534E-5</v>
      </c>
      <c r="T8" s="424">
        <v>1.4207069999999999E-4</v>
      </c>
      <c r="U8" s="424">
        <v>9.7826500000000003E-5</v>
      </c>
      <c r="V8" s="424">
        <v>5.3232900000000003E-5</v>
      </c>
      <c r="W8" s="424">
        <v>1.2807159999999999E-4</v>
      </c>
      <c r="X8" s="424">
        <v>9.44013E-5</v>
      </c>
      <c r="Y8" s="424">
        <v>4.5246540000000001E-4</v>
      </c>
      <c r="Z8" s="424">
        <v>9.1712599999999993E-5</v>
      </c>
      <c r="AA8" s="424">
        <v>7.0489700000000004E-5</v>
      </c>
      <c r="AB8" s="424">
        <v>2.6363290000000001E-4</v>
      </c>
      <c r="AC8" s="424">
        <v>6.4312609999999997E-4</v>
      </c>
      <c r="AD8" s="424">
        <v>2.2200989999999999E-4</v>
      </c>
      <c r="AE8" s="424">
        <v>5.3072980000000002E-4</v>
      </c>
      <c r="AF8" s="424">
        <v>2.8050120000000002E-4</v>
      </c>
      <c r="AG8" s="424">
        <v>2.7301099999999999E-5</v>
      </c>
      <c r="AH8" s="424">
        <v>1.033558E-4</v>
      </c>
      <c r="AI8" s="424">
        <v>8.2978000000000004E-5</v>
      </c>
      <c r="AJ8" s="424">
        <v>1.376211E-4</v>
      </c>
      <c r="AK8" s="424">
        <v>7.2373999999999995E-5</v>
      </c>
      <c r="AL8" s="424">
        <v>1.0380199999999999E-5</v>
      </c>
      <c r="AM8" s="424">
        <v>2.233262E-4</v>
      </c>
      <c r="AN8" s="424">
        <v>8.3607200000000001E-5</v>
      </c>
      <c r="AO8" s="424">
        <v>9.7334699999999995E-5</v>
      </c>
      <c r="AP8" s="424">
        <v>4.9683199999999999E-5</v>
      </c>
      <c r="AQ8" s="424">
        <v>1.031744E-4</v>
      </c>
      <c r="AR8" s="424">
        <v>3.8748560000000001E-4</v>
      </c>
      <c r="AS8" s="424">
        <v>1.125907E-4</v>
      </c>
      <c r="AT8" s="424">
        <v>1.8898130000000001E-4</v>
      </c>
      <c r="AU8" s="424">
        <v>5.1972518000000002E-3</v>
      </c>
      <c r="AV8" s="426">
        <v>7.1180399999999994E-5</v>
      </c>
      <c r="AW8" s="423">
        <v>1.1689340858999999</v>
      </c>
      <c r="AX8" s="525">
        <v>0.85876837770000003</v>
      </c>
      <c r="AZ8" s="452"/>
    </row>
    <row r="9" spans="2:52">
      <c r="B9" s="427" t="s">
        <v>286</v>
      </c>
      <c r="C9" s="586" t="s">
        <v>287</v>
      </c>
      <c r="D9" s="527">
        <v>7.6619130000000004E-4</v>
      </c>
      <c r="E9" s="537">
        <v>8.7383980000000001E-4</v>
      </c>
      <c r="F9" s="512">
        <v>3.3193920000000002E-4</v>
      </c>
      <c r="G9" s="512">
        <v>5.2563079999999997E-4</v>
      </c>
      <c r="H9" s="512">
        <v>1.0021949909000001</v>
      </c>
      <c r="I9" s="512">
        <v>3.3604609999999998E-4</v>
      </c>
      <c r="J9" s="512">
        <v>4.1597470000000002E-4</v>
      </c>
      <c r="K9" s="512">
        <v>4.335939E-4</v>
      </c>
      <c r="L9" s="512">
        <v>1.3012000000000001E-4</v>
      </c>
      <c r="M9" s="512">
        <v>1.794683E-4</v>
      </c>
      <c r="N9" s="512">
        <v>7.4605399999999996E-5</v>
      </c>
      <c r="O9" s="512">
        <v>1.268249E-4</v>
      </c>
      <c r="P9" s="512">
        <v>4.463944E-4</v>
      </c>
      <c r="Q9" s="512">
        <v>2.9976169999999997E-4</v>
      </c>
      <c r="R9" s="512">
        <v>3.3124780000000001E-4</v>
      </c>
      <c r="S9" s="512">
        <v>8.8880200000000003E-5</v>
      </c>
      <c r="T9" s="512">
        <v>1.520971E-4</v>
      </c>
      <c r="U9" s="512">
        <v>2.2689849999999999E-4</v>
      </c>
      <c r="V9" s="512">
        <v>1.9976990000000001E-4</v>
      </c>
      <c r="W9" s="512">
        <v>1.7467019999999999E-4</v>
      </c>
      <c r="X9" s="512">
        <v>3.3418519999999999E-4</v>
      </c>
      <c r="Y9" s="512">
        <v>5.1336320000000004E-4</v>
      </c>
      <c r="Z9" s="512">
        <v>3.5252960000000001E-4</v>
      </c>
      <c r="AA9" s="512">
        <v>4.6489179999999999E-4</v>
      </c>
      <c r="AB9" s="512">
        <v>2.9813419999999999E-4</v>
      </c>
      <c r="AC9" s="512">
        <v>2.3657349999999999E-4</v>
      </c>
      <c r="AD9" s="512">
        <v>1.3067800000000001E-4</v>
      </c>
      <c r="AE9" s="512">
        <v>5.9975499999999999E-4</v>
      </c>
      <c r="AF9" s="512">
        <v>4.598049E-4</v>
      </c>
      <c r="AG9" s="512">
        <v>9.6511899999999993E-5</v>
      </c>
      <c r="AH9" s="512">
        <v>2.8912330000000001E-4</v>
      </c>
      <c r="AI9" s="512">
        <v>3.6831979999999998E-4</v>
      </c>
      <c r="AJ9" s="512">
        <v>6.1399070000000004E-4</v>
      </c>
      <c r="AK9" s="512">
        <v>3.5684889999999998E-4</v>
      </c>
      <c r="AL9" s="512">
        <v>3.6239599999999998E-5</v>
      </c>
      <c r="AM9" s="512">
        <v>3.2433080000000001E-4</v>
      </c>
      <c r="AN9" s="512">
        <v>2.0904070000000001E-4</v>
      </c>
      <c r="AO9" s="512">
        <v>5.2465330000000003E-4</v>
      </c>
      <c r="AP9" s="512">
        <v>1.2622450000000001E-4</v>
      </c>
      <c r="AQ9" s="512">
        <v>4.8938249999999997E-4</v>
      </c>
      <c r="AR9" s="512">
        <v>4.314203E-3</v>
      </c>
      <c r="AS9" s="512">
        <v>3.388989E-4</v>
      </c>
      <c r="AT9" s="512">
        <v>5.4740970000000003E-4</v>
      </c>
      <c r="AU9" s="512">
        <v>7.2003479999999999E-4</v>
      </c>
      <c r="AV9" s="513">
        <v>1.8738850000000001E-4</v>
      </c>
      <c r="AW9" s="511">
        <v>1.0212414616000001</v>
      </c>
      <c r="AX9" s="528">
        <v>0.75026460750000001</v>
      </c>
      <c r="AZ9" s="452"/>
    </row>
    <row r="10" spans="2:52">
      <c r="B10" s="432" t="s">
        <v>288</v>
      </c>
      <c r="C10" s="587" t="s">
        <v>289</v>
      </c>
      <c r="D10" s="529">
        <v>2.4616212999999999E-3</v>
      </c>
      <c r="E10" s="538">
        <v>1.0428048000000001E-3</v>
      </c>
      <c r="F10" s="434">
        <v>1.0802313E-3</v>
      </c>
      <c r="G10" s="434">
        <v>4.0089999999999999E-4</v>
      </c>
      <c r="H10" s="434">
        <v>6.3669989999999999E-4</v>
      </c>
      <c r="I10" s="434">
        <v>1.1248851546</v>
      </c>
      <c r="J10" s="434">
        <v>8.4966417799999999E-2</v>
      </c>
      <c r="K10" s="434">
        <v>6.9726343199999999E-2</v>
      </c>
      <c r="L10" s="434">
        <v>2.9375542999999999E-3</v>
      </c>
      <c r="M10" s="434">
        <v>4.7169790000000002E-4</v>
      </c>
      <c r="N10" s="434">
        <v>1.6273009999999999E-4</v>
      </c>
      <c r="O10" s="434">
        <v>4.7941269999999999E-4</v>
      </c>
      <c r="P10" s="434">
        <v>3.4617449999999999E-4</v>
      </c>
      <c r="Q10" s="434">
        <v>2.0866173999999999E-3</v>
      </c>
      <c r="R10" s="434">
        <v>1.287297E-3</v>
      </c>
      <c r="S10" s="434">
        <v>2.2947159999999999E-4</v>
      </c>
      <c r="T10" s="434">
        <v>1.2806206999999999E-3</v>
      </c>
      <c r="U10" s="434">
        <v>8.2630720000000004E-4</v>
      </c>
      <c r="V10" s="434">
        <v>2.3082619999999999E-4</v>
      </c>
      <c r="W10" s="434">
        <v>2.6153050000000001E-4</v>
      </c>
      <c r="X10" s="434">
        <v>1.1646681E-3</v>
      </c>
      <c r="Y10" s="434">
        <v>3.4896089999999997E-4</v>
      </c>
      <c r="Z10" s="434">
        <v>5.1464839999999996E-4</v>
      </c>
      <c r="AA10" s="434">
        <v>3.2044970000000002E-4</v>
      </c>
      <c r="AB10" s="434">
        <v>2.7340079999999998E-4</v>
      </c>
      <c r="AC10" s="434">
        <v>2.7362643000000001E-3</v>
      </c>
      <c r="AD10" s="434">
        <v>9.1911239999999995E-4</v>
      </c>
      <c r="AE10" s="434">
        <v>1.34152204E-2</v>
      </c>
      <c r="AF10" s="434">
        <v>2.48917731E-2</v>
      </c>
      <c r="AG10" s="434">
        <v>2.2281357999999999E-3</v>
      </c>
      <c r="AH10" s="434">
        <v>6.5269109999999998E-4</v>
      </c>
      <c r="AI10" s="434">
        <v>3.4788430000000001E-4</v>
      </c>
      <c r="AJ10" s="434">
        <v>7.3874559999999995E-4</v>
      </c>
      <c r="AK10" s="434">
        <v>4.0436070000000001E-4</v>
      </c>
      <c r="AL10" s="434">
        <v>1.150736E-4</v>
      </c>
      <c r="AM10" s="434">
        <v>1.093615E-3</v>
      </c>
      <c r="AN10" s="434">
        <v>5.3840579999999999E-4</v>
      </c>
      <c r="AO10" s="434">
        <v>2.9622330000000002E-4</v>
      </c>
      <c r="AP10" s="434">
        <v>4.2070390000000001E-4</v>
      </c>
      <c r="AQ10" s="434">
        <v>2.9539280000000001E-4</v>
      </c>
      <c r="AR10" s="434">
        <v>9.580805E-4</v>
      </c>
      <c r="AS10" s="434">
        <v>3.151831E-4</v>
      </c>
      <c r="AT10" s="434">
        <v>8.2434900000000005E-4</v>
      </c>
      <c r="AU10" s="434">
        <v>1.04852044E-2</v>
      </c>
      <c r="AV10" s="436">
        <v>2.086348E-4</v>
      </c>
      <c r="AW10" s="433">
        <v>1.3603075950000001</v>
      </c>
      <c r="AX10" s="530">
        <v>0.99936271909999996</v>
      </c>
      <c r="AZ10" s="452"/>
    </row>
    <row r="11" spans="2:52">
      <c r="B11" s="422" t="s">
        <v>290</v>
      </c>
      <c r="C11" s="583" t="s">
        <v>291</v>
      </c>
      <c r="D11" s="522">
        <v>1.4575699999999999E-4</v>
      </c>
      <c r="E11" s="536">
        <v>9.0422569999999995E-4</v>
      </c>
      <c r="F11" s="424">
        <v>2.940614E-4</v>
      </c>
      <c r="G11" s="424">
        <v>5.2403729999999998E-4</v>
      </c>
      <c r="H11" s="424">
        <v>4.6338329999999999E-4</v>
      </c>
      <c r="I11" s="424">
        <v>2.4606770000000001E-4</v>
      </c>
      <c r="J11" s="424">
        <v>1.0109205855000001</v>
      </c>
      <c r="K11" s="424">
        <v>6.9122960000000001E-4</v>
      </c>
      <c r="L11" s="424">
        <v>2.9957649999999997E-4</v>
      </c>
      <c r="M11" s="424">
        <v>4.2804449999999999E-4</v>
      </c>
      <c r="N11" s="424">
        <v>1.196134E-4</v>
      </c>
      <c r="O11" s="424">
        <v>5.2569230000000002E-4</v>
      </c>
      <c r="P11" s="424">
        <v>6.6602290000000004E-4</v>
      </c>
      <c r="Q11" s="424">
        <v>2.8617170000000002E-4</v>
      </c>
      <c r="R11" s="424">
        <v>5.5241369999999999E-4</v>
      </c>
      <c r="S11" s="424">
        <v>1.441421E-4</v>
      </c>
      <c r="T11" s="424">
        <v>2.2380109999999999E-4</v>
      </c>
      <c r="U11" s="424">
        <v>2.2219359999999999E-4</v>
      </c>
      <c r="V11" s="424">
        <v>2.1881099999999999E-4</v>
      </c>
      <c r="W11" s="424">
        <v>2.3533939999999999E-4</v>
      </c>
      <c r="X11" s="424">
        <v>2.662605E-4</v>
      </c>
      <c r="Y11" s="424">
        <v>5.7990649999999999E-4</v>
      </c>
      <c r="Z11" s="424">
        <v>4.736481E-4</v>
      </c>
      <c r="AA11" s="424">
        <v>7.1019550000000001E-4</v>
      </c>
      <c r="AB11" s="424">
        <v>2.2488019999999999E-4</v>
      </c>
      <c r="AC11" s="424">
        <v>2.3385801999999999E-3</v>
      </c>
      <c r="AD11" s="424">
        <v>3.753184E-4</v>
      </c>
      <c r="AE11" s="424">
        <v>1.2146175E-3</v>
      </c>
      <c r="AF11" s="424">
        <v>3.9773576000000001E-3</v>
      </c>
      <c r="AG11" s="424">
        <v>4.313133E-4</v>
      </c>
      <c r="AH11" s="424">
        <v>1.7222486E-3</v>
      </c>
      <c r="AI11" s="424">
        <v>1.2034712999999999E-3</v>
      </c>
      <c r="AJ11" s="424">
        <v>5.7637369999999995E-4</v>
      </c>
      <c r="AK11" s="424">
        <v>1.2749947E-3</v>
      </c>
      <c r="AL11" s="424">
        <v>2.2446670000000001E-4</v>
      </c>
      <c r="AM11" s="424">
        <v>4.9872220000000001E-4</v>
      </c>
      <c r="AN11" s="424">
        <v>1.2627204999999999E-3</v>
      </c>
      <c r="AO11" s="424">
        <v>5.2178000000000001E-4</v>
      </c>
      <c r="AP11" s="424">
        <v>1.1899812E-3</v>
      </c>
      <c r="AQ11" s="424">
        <v>1.1430329999999999E-3</v>
      </c>
      <c r="AR11" s="424">
        <v>6.0879204000000003E-3</v>
      </c>
      <c r="AS11" s="424">
        <v>7.003841E-4</v>
      </c>
      <c r="AT11" s="424">
        <v>1.2961800999999999E-3</v>
      </c>
      <c r="AU11" s="424">
        <v>2.8020310000000001E-4</v>
      </c>
      <c r="AV11" s="426">
        <v>3.4753630000000001E-4</v>
      </c>
      <c r="AW11" s="423">
        <v>1.0470332633999999</v>
      </c>
      <c r="AX11" s="525">
        <v>0.76921279629999995</v>
      </c>
      <c r="AZ11" s="452"/>
    </row>
    <row r="12" spans="2:52">
      <c r="B12" s="422" t="s">
        <v>292</v>
      </c>
      <c r="C12" s="583" t="s">
        <v>293</v>
      </c>
      <c r="D12" s="522">
        <v>6.3180301000000001E-3</v>
      </c>
      <c r="E12" s="536">
        <v>7.2877260000000002E-4</v>
      </c>
      <c r="F12" s="424">
        <v>6.0891067000000002E-3</v>
      </c>
      <c r="G12" s="424">
        <v>1.3878598E-3</v>
      </c>
      <c r="H12" s="424">
        <v>2.6785793E-3</v>
      </c>
      <c r="I12" s="424">
        <v>4.2033805999999998E-3</v>
      </c>
      <c r="J12" s="424">
        <v>8.0096109000000002E-3</v>
      </c>
      <c r="K12" s="424">
        <v>1.0845912127999999</v>
      </c>
      <c r="L12" s="424">
        <v>4.31446968E-2</v>
      </c>
      <c r="M12" s="424">
        <v>3.3826976999999999E-3</v>
      </c>
      <c r="N12" s="424">
        <v>2.0088610000000001E-4</v>
      </c>
      <c r="O12" s="424">
        <v>2.5438834E-3</v>
      </c>
      <c r="P12" s="424">
        <v>2.1468360000000001E-3</v>
      </c>
      <c r="Q12" s="424">
        <v>3.3630905000000002E-3</v>
      </c>
      <c r="R12" s="424">
        <v>2.5834128E-3</v>
      </c>
      <c r="S12" s="424">
        <v>1.9044999999999999E-4</v>
      </c>
      <c r="T12" s="424">
        <v>6.0652510000000005E-4</v>
      </c>
      <c r="U12" s="424">
        <v>8.3822569999999997E-4</v>
      </c>
      <c r="V12" s="424">
        <v>6.1619379999999996E-4</v>
      </c>
      <c r="W12" s="424">
        <v>5.4963569999999995E-4</v>
      </c>
      <c r="X12" s="424">
        <v>1.0276481E-3</v>
      </c>
      <c r="Y12" s="424">
        <v>1.7593437E-3</v>
      </c>
      <c r="Z12" s="424">
        <v>2.7599889E-3</v>
      </c>
      <c r="AA12" s="424">
        <v>1.7589604000000001E-3</v>
      </c>
      <c r="AB12" s="424">
        <v>4.7760879999999997E-4</v>
      </c>
      <c r="AC12" s="424">
        <v>4.64695E-4</v>
      </c>
      <c r="AD12" s="424">
        <v>6.2568019999999995E-4</v>
      </c>
      <c r="AE12" s="424">
        <v>4.3652991E-3</v>
      </c>
      <c r="AF12" s="424">
        <v>1.5431023000000001E-3</v>
      </c>
      <c r="AG12" s="424">
        <v>3.454078E-4</v>
      </c>
      <c r="AH12" s="424">
        <v>8.4063430000000004E-4</v>
      </c>
      <c r="AI12" s="424">
        <v>1.1415887E-3</v>
      </c>
      <c r="AJ12" s="424">
        <v>2.3766405999999999E-3</v>
      </c>
      <c r="AK12" s="424">
        <v>2.1587968E-3</v>
      </c>
      <c r="AL12" s="424">
        <v>2.330511E-4</v>
      </c>
      <c r="AM12" s="424">
        <v>1.5421101E-3</v>
      </c>
      <c r="AN12" s="424">
        <v>4.3180240999999998E-3</v>
      </c>
      <c r="AO12" s="424">
        <v>1.0835524999999999E-3</v>
      </c>
      <c r="AP12" s="424">
        <v>2.33219E-3</v>
      </c>
      <c r="AQ12" s="424">
        <v>1.442736E-3</v>
      </c>
      <c r="AR12" s="424">
        <v>3.7390033E-3</v>
      </c>
      <c r="AS12" s="424">
        <v>1.2220902E-3</v>
      </c>
      <c r="AT12" s="424">
        <v>1.5710623999999999E-3</v>
      </c>
      <c r="AU12" s="424">
        <v>0.15249727630000001</v>
      </c>
      <c r="AV12" s="426">
        <v>9.0634579999999997E-4</v>
      </c>
      <c r="AW12" s="423">
        <v>1.3667059227</v>
      </c>
      <c r="AX12" s="525">
        <v>1.0040633104000001</v>
      </c>
      <c r="AZ12" s="452"/>
    </row>
    <row r="13" spans="2:52">
      <c r="B13" s="422" t="s">
        <v>294</v>
      </c>
      <c r="C13" s="584" t="s">
        <v>295</v>
      </c>
      <c r="D13" s="522">
        <v>8.6778270000000002E-4</v>
      </c>
      <c r="E13" s="536">
        <v>1.7251826E-3</v>
      </c>
      <c r="F13" s="424">
        <v>6.7521368999999996E-3</v>
      </c>
      <c r="G13" s="424">
        <v>9.8564940000000004E-4</v>
      </c>
      <c r="H13" s="424">
        <v>3.8062015000000001E-3</v>
      </c>
      <c r="I13" s="424">
        <v>1.1967027E-3</v>
      </c>
      <c r="J13" s="424">
        <v>2.9301594E-3</v>
      </c>
      <c r="K13" s="424">
        <v>2.5074505999999998E-3</v>
      </c>
      <c r="L13" s="424">
        <v>1.0311079468</v>
      </c>
      <c r="M13" s="424">
        <v>2.1055101000000001E-3</v>
      </c>
      <c r="N13" s="424">
        <v>4.267265E-4</v>
      </c>
      <c r="O13" s="424">
        <v>8.6394680000000004E-4</v>
      </c>
      <c r="P13" s="424">
        <v>1.3134758E-3</v>
      </c>
      <c r="Q13" s="424">
        <v>9.2318000000000001E-4</v>
      </c>
      <c r="R13" s="424">
        <v>8.7517879999999995E-4</v>
      </c>
      <c r="S13" s="424">
        <v>3.9890660000000002E-4</v>
      </c>
      <c r="T13" s="424">
        <v>9.5212529999999995E-4</v>
      </c>
      <c r="U13" s="424">
        <v>1.0257539E-3</v>
      </c>
      <c r="V13" s="424">
        <v>1.2990751E-3</v>
      </c>
      <c r="W13" s="424">
        <v>1.5612684999999999E-3</v>
      </c>
      <c r="X13" s="424">
        <v>2.0723504999999999E-3</v>
      </c>
      <c r="Y13" s="424">
        <v>4.4180783999999999E-3</v>
      </c>
      <c r="Z13" s="424">
        <v>1.5410347E-3</v>
      </c>
      <c r="AA13" s="424">
        <v>4.0917545999999997E-3</v>
      </c>
      <c r="AB13" s="424">
        <v>1.0909323000000001E-3</v>
      </c>
      <c r="AC13" s="424">
        <v>1.4533399E-3</v>
      </c>
      <c r="AD13" s="424">
        <v>3.4480888E-3</v>
      </c>
      <c r="AE13" s="424">
        <v>4.5675396999999996E-3</v>
      </c>
      <c r="AF13" s="424">
        <v>1.3052213E-3</v>
      </c>
      <c r="AG13" s="424">
        <v>1.9829261999999999E-3</v>
      </c>
      <c r="AH13" s="424">
        <v>3.9006130999999999E-3</v>
      </c>
      <c r="AI13" s="424">
        <v>2.9729171999999999E-3</v>
      </c>
      <c r="AJ13" s="424">
        <v>4.0889361999999997E-3</v>
      </c>
      <c r="AK13" s="424">
        <v>1.23292509E-2</v>
      </c>
      <c r="AL13" s="424">
        <v>8.6818720000000004E-4</v>
      </c>
      <c r="AM13" s="424">
        <v>2.3745462E-3</v>
      </c>
      <c r="AN13" s="424">
        <v>1.18984533E-2</v>
      </c>
      <c r="AO13" s="424">
        <v>5.8582529999999999E-3</v>
      </c>
      <c r="AP13" s="424">
        <v>7.9279321999999996E-3</v>
      </c>
      <c r="AQ13" s="424">
        <v>2.4976156000000001E-3</v>
      </c>
      <c r="AR13" s="424">
        <v>2.82956517E-2</v>
      </c>
      <c r="AS13" s="424">
        <v>3.5097498000000002E-3</v>
      </c>
      <c r="AT13" s="424">
        <v>2.2836368999999998E-3</v>
      </c>
      <c r="AU13" s="424">
        <v>1.3767395E-3</v>
      </c>
      <c r="AV13" s="426">
        <v>1.9978439999999999E-3</v>
      </c>
      <c r="AW13" s="423">
        <v>1.1817759531000001</v>
      </c>
      <c r="AX13" s="525">
        <v>0.86820277570000004</v>
      </c>
      <c r="AZ13" s="452"/>
    </row>
    <row r="14" spans="2:52">
      <c r="B14" s="427" t="s">
        <v>296</v>
      </c>
      <c r="C14" s="588" t="s">
        <v>297</v>
      </c>
      <c r="D14" s="533">
        <v>4.0189359999999999E-3</v>
      </c>
      <c r="E14" s="539">
        <v>1.1229739000000001E-3</v>
      </c>
      <c r="F14" s="429">
        <v>1.4453573999999999E-3</v>
      </c>
      <c r="G14" s="429">
        <v>2.24066918E-2</v>
      </c>
      <c r="H14" s="429">
        <v>7.8104447000000004E-3</v>
      </c>
      <c r="I14" s="429">
        <v>2.9109611000000001E-3</v>
      </c>
      <c r="J14" s="429">
        <v>2.7420114000000001E-3</v>
      </c>
      <c r="K14" s="429">
        <v>4.4839114999999999E-3</v>
      </c>
      <c r="L14" s="429">
        <v>3.0844535999999998E-3</v>
      </c>
      <c r="M14" s="429">
        <v>1.0413749519</v>
      </c>
      <c r="N14" s="429">
        <v>6.281123E-4</v>
      </c>
      <c r="O14" s="429">
        <v>2.1095782300000001E-2</v>
      </c>
      <c r="P14" s="429">
        <v>1.28238786E-2</v>
      </c>
      <c r="Q14" s="429">
        <v>1.4467670000000001E-3</v>
      </c>
      <c r="R14" s="429">
        <v>3.5797876999999999E-3</v>
      </c>
      <c r="S14" s="429">
        <v>4.634075E-4</v>
      </c>
      <c r="T14" s="429">
        <v>9.5888769999999998E-4</v>
      </c>
      <c r="U14" s="429">
        <v>9.6224159999999995E-4</v>
      </c>
      <c r="V14" s="429">
        <v>3.4311600000000003E-4</v>
      </c>
      <c r="W14" s="429">
        <v>4.781605E-4</v>
      </c>
      <c r="X14" s="429">
        <v>2.8019910999999998E-3</v>
      </c>
      <c r="Y14" s="429">
        <v>2.1638204E-3</v>
      </c>
      <c r="Z14" s="429">
        <v>1.7534352999999999E-3</v>
      </c>
      <c r="AA14" s="429">
        <v>1.3225959000000001E-3</v>
      </c>
      <c r="AB14" s="429">
        <v>1.1800070000000001E-3</v>
      </c>
      <c r="AC14" s="429">
        <v>1.7159288999999999E-3</v>
      </c>
      <c r="AD14" s="429">
        <v>8.544631E-4</v>
      </c>
      <c r="AE14" s="429">
        <v>2.7434599E-3</v>
      </c>
      <c r="AF14" s="429">
        <v>7.4299429999999996E-4</v>
      </c>
      <c r="AG14" s="429">
        <v>1.395686E-4</v>
      </c>
      <c r="AH14" s="429">
        <v>1.3869663E-3</v>
      </c>
      <c r="AI14" s="429">
        <v>1.241467E-3</v>
      </c>
      <c r="AJ14" s="429">
        <v>1.1643909999999999E-4</v>
      </c>
      <c r="AK14" s="429">
        <v>1.493438E-4</v>
      </c>
      <c r="AL14" s="429">
        <v>2.8991200000000001E-5</v>
      </c>
      <c r="AM14" s="429">
        <v>1.6192990000000001E-4</v>
      </c>
      <c r="AN14" s="429">
        <v>2.5102840000000001E-4</v>
      </c>
      <c r="AO14" s="429">
        <v>2.005105E-4</v>
      </c>
      <c r="AP14" s="429">
        <v>7.5928409999999997E-4</v>
      </c>
      <c r="AQ14" s="429">
        <v>1.1819576300000001E-2</v>
      </c>
      <c r="AR14" s="429">
        <v>3.9535859999999999E-4</v>
      </c>
      <c r="AS14" s="429">
        <v>4.1269789999999999E-4</v>
      </c>
      <c r="AT14" s="429">
        <v>6.3653530000000002E-4</v>
      </c>
      <c r="AU14" s="429">
        <v>1.8589604999999999E-3</v>
      </c>
      <c r="AV14" s="431">
        <v>7.9079170000000002E-4</v>
      </c>
      <c r="AW14" s="428">
        <v>1.1698089795</v>
      </c>
      <c r="AX14" s="534">
        <v>0.85941112639999995</v>
      </c>
      <c r="AZ14" s="452"/>
    </row>
    <row r="15" spans="2:52">
      <c r="B15" s="432" t="s">
        <v>298</v>
      </c>
      <c r="C15" s="587" t="s">
        <v>299</v>
      </c>
      <c r="D15" s="531">
        <v>2.0030624E-3</v>
      </c>
      <c r="E15" s="540">
        <v>5.5470312000000001E-3</v>
      </c>
      <c r="F15" s="515">
        <v>1.0731079999999999E-3</v>
      </c>
      <c r="G15" s="515">
        <v>1.6865592000000001E-3</v>
      </c>
      <c r="H15" s="515">
        <v>7.1610279999999998E-4</v>
      </c>
      <c r="I15" s="515">
        <v>8.3304889999999995E-4</v>
      </c>
      <c r="J15" s="515">
        <v>8.4794169999999997E-4</v>
      </c>
      <c r="K15" s="515">
        <v>1.5351389E-3</v>
      </c>
      <c r="L15" s="515">
        <v>6.0998360000000002E-4</v>
      </c>
      <c r="M15" s="515">
        <v>1.4718680000000001E-3</v>
      </c>
      <c r="N15" s="515">
        <v>1.0153554969</v>
      </c>
      <c r="O15" s="515">
        <v>5.1203489999999995E-4</v>
      </c>
      <c r="P15" s="515">
        <v>8.1843140000000003E-4</v>
      </c>
      <c r="Q15" s="515">
        <v>5.8281149999999998E-4</v>
      </c>
      <c r="R15" s="515">
        <v>2.7394984000000001E-3</v>
      </c>
      <c r="S15" s="515">
        <v>4.5932806999999997E-3</v>
      </c>
      <c r="T15" s="515">
        <v>7.0607329999999998E-4</v>
      </c>
      <c r="U15" s="515">
        <v>1.5197546999999999E-3</v>
      </c>
      <c r="V15" s="515">
        <v>8.1608349999999995E-4</v>
      </c>
      <c r="W15" s="515">
        <v>6.9970229999999996E-4</v>
      </c>
      <c r="X15" s="515">
        <v>5.3521929999999997E-4</v>
      </c>
      <c r="Y15" s="515">
        <v>5.4268369999999999E-4</v>
      </c>
      <c r="Z15" s="515">
        <v>6.295122E-4</v>
      </c>
      <c r="AA15" s="515">
        <v>3.5495120000000001E-4</v>
      </c>
      <c r="AB15" s="515">
        <v>6.5122279999999997E-4</v>
      </c>
      <c r="AC15" s="515">
        <v>1.429252E-3</v>
      </c>
      <c r="AD15" s="515">
        <v>1.364264E-3</v>
      </c>
      <c r="AE15" s="515">
        <v>2.4687101999999999E-3</v>
      </c>
      <c r="AF15" s="515">
        <v>2.1784572E-3</v>
      </c>
      <c r="AG15" s="515">
        <v>6.4693566000000001E-3</v>
      </c>
      <c r="AH15" s="515">
        <v>1.8876864000000001E-3</v>
      </c>
      <c r="AI15" s="515">
        <v>1.9053885E-3</v>
      </c>
      <c r="AJ15" s="515">
        <v>6.6395579999999998E-4</v>
      </c>
      <c r="AK15" s="515">
        <v>4.6069250000000002E-4</v>
      </c>
      <c r="AL15" s="515">
        <v>1.1170950000000001E-4</v>
      </c>
      <c r="AM15" s="515">
        <v>9.9055097000000005E-3</v>
      </c>
      <c r="AN15" s="515">
        <v>4.4181549999999998E-4</v>
      </c>
      <c r="AO15" s="515">
        <v>1.7383050999999999E-3</v>
      </c>
      <c r="AP15" s="515">
        <v>6.6786489999999998E-4</v>
      </c>
      <c r="AQ15" s="515">
        <v>4.9136079999999999E-4</v>
      </c>
      <c r="AR15" s="515">
        <v>8.2393009999999999E-4</v>
      </c>
      <c r="AS15" s="515">
        <v>4.6297219999999999E-4</v>
      </c>
      <c r="AT15" s="515">
        <v>1.0472991000000001E-3</v>
      </c>
      <c r="AU15" s="515">
        <v>8.6271799999999995E-4</v>
      </c>
      <c r="AV15" s="516">
        <v>2.3958841000000001E-3</v>
      </c>
      <c r="AW15" s="514">
        <v>1.0851577337</v>
      </c>
      <c r="AX15" s="532">
        <v>0.79722129559999999</v>
      </c>
      <c r="AZ15" s="452"/>
    </row>
    <row r="16" spans="2:52">
      <c r="B16" s="422" t="s">
        <v>300</v>
      </c>
      <c r="C16" s="583" t="s">
        <v>301</v>
      </c>
      <c r="D16" s="522">
        <v>3.7055266E-3</v>
      </c>
      <c r="E16" s="536">
        <v>5.3486479999999997E-4</v>
      </c>
      <c r="F16" s="424">
        <v>9.2652923999999998E-3</v>
      </c>
      <c r="G16" s="424">
        <v>2.10809E-3</v>
      </c>
      <c r="H16" s="424">
        <v>4.7295052999999998E-3</v>
      </c>
      <c r="I16" s="424">
        <v>3.4673424000000001E-3</v>
      </c>
      <c r="J16" s="424">
        <v>1.41136421E-2</v>
      </c>
      <c r="K16" s="424">
        <v>4.3723531000000003E-3</v>
      </c>
      <c r="L16" s="424">
        <v>1.9610967199999999E-2</v>
      </c>
      <c r="M16" s="424">
        <v>4.4285588000000002E-3</v>
      </c>
      <c r="N16" s="424">
        <v>2.4822199999999998E-4</v>
      </c>
      <c r="O16" s="424">
        <v>1.1101468126</v>
      </c>
      <c r="P16" s="424">
        <v>2.3446236200000001E-2</v>
      </c>
      <c r="Q16" s="424">
        <v>1.44981817E-2</v>
      </c>
      <c r="R16" s="424">
        <v>1.4139732000000001E-3</v>
      </c>
      <c r="S16" s="424">
        <v>2.1805110000000001E-4</v>
      </c>
      <c r="T16" s="424">
        <v>3.0128212999999998E-3</v>
      </c>
      <c r="U16" s="424">
        <v>1.0107251999999999E-3</v>
      </c>
      <c r="V16" s="424">
        <v>1.5477885E-3</v>
      </c>
      <c r="W16" s="424">
        <v>2.6994662999999999E-3</v>
      </c>
      <c r="X16" s="424">
        <v>8.3846036000000002E-3</v>
      </c>
      <c r="Y16" s="424">
        <v>8.6718551000000005E-3</v>
      </c>
      <c r="Z16" s="424">
        <v>1.6876515000000002E-2</v>
      </c>
      <c r="AA16" s="424">
        <v>1.91544495E-2</v>
      </c>
      <c r="AB16" s="424">
        <v>1.3371034800000001E-2</v>
      </c>
      <c r="AC16" s="424">
        <v>2.6698757000000002E-3</v>
      </c>
      <c r="AD16" s="424">
        <v>9.4534900999999998E-3</v>
      </c>
      <c r="AE16" s="424">
        <v>1.94781048E-2</v>
      </c>
      <c r="AF16" s="424">
        <v>5.3730629000000004E-3</v>
      </c>
      <c r="AG16" s="424">
        <v>3.662618E-4</v>
      </c>
      <c r="AH16" s="424">
        <v>1.9002449800000001E-2</v>
      </c>
      <c r="AI16" s="424">
        <v>1.2766425999999999E-3</v>
      </c>
      <c r="AJ16" s="424">
        <v>2.1534279000000002E-3</v>
      </c>
      <c r="AK16" s="424">
        <v>1.8794987999999999E-3</v>
      </c>
      <c r="AL16" s="424">
        <v>3.6450890000000002E-4</v>
      </c>
      <c r="AM16" s="424">
        <v>8.7971399999999997E-4</v>
      </c>
      <c r="AN16" s="424">
        <v>1.7294412E-3</v>
      </c>
      <c r="AO16" s="424">
        <v>8.3590450000000001E-4</v>
      </c>
      <c r="AP16" s="424">
        <v>2.0769476000000002E-3</v>
      </c>
      <c r="AQ16" s="424">
        <v>8.7906759999999997E-4</v>
      </c>
      <c r="AR16" s="424">
        <v>2.2410308E-3</v>
      </c>
      <c r="AS16" s="424">
        <v>1.6445468E-3</v>
      </c>
      <c r="AT16" s="424">
        <v>1.6424503E-3</v>
      </c>
      <c r="AU16" s="424">
        <v>1.9031485000000001E-2</v>
      </c>
      <c r="AV16" s="426">
        <v>1.6166936E-3</v>
      </c>
      <c r="AW16" s="423">
        <v>1.3856314835000001</v>
      </c>
      <c r="AX16" s="525">
        <v>1.0179671509999999</v>
      </c>
      <c r="AZ16" s="452"/>
    </row>
    <row r="17" spans="2:52">
      <c r="B17" s="422" t="s">
        <v>302</v>
      </c>
      <c r="C17" s="583" t="s">
        <v>303</v>
      </c>
      <c r="D17" s="522">
        <v>3.0361960000000002E-4</v>
      </c>
      <c r="E17" s="536">
        <v>6.6367710000000003E-4</v>
      </c>
      <c r="F17" s="424">
        <v>1.416837E-4</v>
      </c>
      <c r="G17" s="424">
        <v>1.1435259999999999E-4</v>
      </c>
      <c r="H17" s="424">
        <v>4.50445E-4</v>
      </c>
      <c r="I17" s="424">
        <v>1.3522140000000001E-4</v>
      </c>
      <c r="J17" s="424">
        <v>2.5932100000000002E-4</v>
      </c>
      <c r="K17" s="424">
        <v>1.280063E-4</v>
      </c>
      <c r="L17" s="424">
        <v>1.5860040000000001E-4</v>
      </c>
      <c r="M17" s="424">
        <v>1.6465450000000001E-4</v>
      </c>
      <c r="N17" s="424">
        <v>8.9932900000000001E-5</v>
      </c>
      <c r="O17" s="424">
        <v>1.9884619999999999E-4</v>
      </c>
      <c r="P17" s="424">
        <v>1.0070164632</v>
      </c>
      <c r="Q17" s="424">
        <v>8.9488069999999996E-3</v>
      </c>
      <c r="R17" s="424">
        <v>3.485699E-4</v>
      </c>
      <c r="S17" s="424">
        <v>1.4208330000000001E-4</v>
      </c>
      <c r="T17" s="424">
        <v>7.95768E-5</v>
      </c>
      <c r="U17" s="424">
        <v>2.6977050000000002E-4</v>
      </c>
      <c r="V17" s="424">
        <v>1.4402384000000001E-3</v>
      </c>
      <c r="W17" s="424">
        <v>3.0026984E-3</v>
      </c>
      <c r="X17" s="424">
        <v>1.3681836E-3</v>
      </c>
      <c r="Y17" s="424">
        <v>6.3614819999999997E-4</v>
      </c>
      <c r="Z17" s="424">
        <v>1.0395188E-3</v>
      </c>
      <c r="AA17" s="424">
        <v>1.3028372999999999E-3</v>
      </c>
      <c r="AB17" s="424">
        <v>2.4605842000000001E-3</v>
      </c>
      <c r="AC17" s="424">
        <v>1.4835609E-3</v>
      </c>
      <c r="AD17" s="424">
        <v>1.0506383000000001E-3</v>
      </c>
      <c r="AE17" s="424">
        <v>9.4293630000000001E-4</v>
      </c>
      <c r="AF17" s="424">
        <v>3.6561530000000001E-4</v>
      </c>
      <c r="AG17" s="424">
        <v>1.5077830000000001E-4</v>
      </c>
      <c r="AH17" s="424">
        <v>4.7438329999999998E-4</v>
      </c>
      <c r="AI17" s="424">
        <v>1.6495044999999999E-3</v>
      </c>
      <c r="AJ17" s="424">
        <v>1.416918E-4</v>
      </c>
      <c r="AK17" s="424">
        <v>1.988328E-4</v>
      </c>
      <c r="AL17" s="424">
        <v>4.4199800000000003E-5</v>
      </c>
      <c r="AM17" s="424">
        <v>4.9269400000000001E-4</v>
      </c>
      <c r="AN17" s="424">
        <v>2.338276E-4</v>
      </c>
      <c r="AO17" s="424">
        <v>3.8483110000000001E-4</v>
      </c>
      <c r="AP17" s="424">
        <v>1.492694E-4</v>
      </c>
      <c r="AQ17" s="424">
        <v>2.504103E-4</v>
      </c>
      <c r="AR17" s="424">
        <v>8.5267049999999999E-4</v>
      </c>
      <c r="AS17" s="424">
        <v>1.4092128E-3</v>
      </c>
      <c r="AT17" s="424">
        <v>1.9753319999999999E-4</v>
      </c>
      <c r="AU17" s="424">
        <v>1.6196073E-3</v>
      </c>
      <c r="AV17" s="426">
        <v>1.922255E-4</v>
      </c>
      <c r="AW17" s="423">
        <v>1.0431482631</v>
      </c>
      <c r="AX17" s="525">
        <v>0.76635864450000002</v>
      </c>
      <c r="AZ17" s="452"/>
    </row>
    <row r="18" spans="2:52">
      <c r="B18" s="422" t="s">
        <v>304</v>
      </c>
      <c r="C18" s="584" t="s">
        <v>305</v>
      </c>
      <c r="D18" s="522">
        <v>7.9728999999999995E-6</v>
      </c>
      <c r="E18" s="536">
        <v>2.0895549999999999E-4</v>
      </c>
      <c r="F18" s="424">
        <v>5.6165000000000004E-6</v>
      </c>
      <c r="G18" s="424">
        <v>1.24226E-5</v>
      </c>
      <c r="H18" s="424">
        <v>1.3350419999999999E-4</v>
      </c>
      <c r="I18" s="424">
        <v>1.9746799999999999E-5</v>
      </c>
      <c r="J18" s="424">
        <v>6.3170799999999995E-5</v>
      </c>
      <c r="K18" s="424">
        <v>1.31103E-5</v>
      </c>
      <c r="L18" s="424">
        <v>8.8122000000000001E-6</v>
      </c>
      <c r="M18" s="424">
        <v>8.8604000000000008E-6</v>
      </c>
      <c r="N18" s="424">
        <v>1.7095099999999998E-5</v>
      </c>
      <c r="O18" s="424">
        <v>1.1047699999999999E-5</v>
      </c>
      <c r="P18" s="424">
        <v>1.7096600000000002E-5</v>
      </c>
      <c r="Q18" s="424">
        <v>1.0119386571</v>
      </c>
      <c r="R18" s="424">
        <v>1.2368700000000001E-5</v>
      </c>
      <c r="S18" s="424">
        <v>4.8473000000000002E-6</v>
      </c>
      <c r="T18" s="424">
        <v>6.5382000000000004E-6</v>
      </c>
      <c r="U18" s="424">
        <v>1.43476E-5</v>
      </c>
      <c r="V18" s="424">
        <v>5.2684000000000002E-6</v>
      </c>
      <c r="W18" s="424">
        <v>1.3880099999999999E-5</v>
      </c>
      <c r="X18" s="424">
        <v>7.9784500000000002E-5</v>
      </c>
      <c r="Y18" s="424">
        <v>2.2892400000000001E-5</v>
      </c>
      <c r="Z18" s="424">
        <v>9.7170000000000003E-6</v>
      </c>
      <c r="AA18" s="424">
        <v>3.3340999999999998E-5</v>
      </c>
      <c r="AB18" s="424">
        <v>1.02461E-5</v>
      </c>
      <c r="AC18" s="424">
        <v>7.1524999999999997E-6</v>
      </c>
      <c r="AD18" s="424">
        <v>1.1239E-5</v>
      </c>
      <c r="AE18" s="424">
        <v>9.0081300000000001E-5</v>
      </c>
      <c r="AF18" s="424">
        <v>6.2867999999999997E-6</v>
      </c>
      <c r="AG18" s="424">
        <v>4.86671E-5</v>
      </c>
      <c r="AH18" s="424">
        <v>1.9081099999999999E-5</v>
      </c>
      <c r="AI18" s="424">
        <v>1.66261E-5</v>
      </c>
      <c r="AJ18" s="424">
        <v>1.03303E-5</v>
      </c>
      <c r="AK18" s="424">
        <v>1.49497E-5</v>
      </c>
      <c r="AL18" s="424">
        <v>1.7095999999999999E-6</v>
      </c>
      <c r="AM18" s="424">
        <v>8.5621000000000006E-6</v>
      </c>
      <c r="AN18" s="424">
        <v>1.075926E-4</v>
      </c>
      <c r="AO18" s="424">
        <v>2.1532500000000001E-5</v>
      </c>
      <c r="AP18" s="424">
        <v>1.8978999999999999E-5</v>
      </c>
      <c r="AQ18" s="424">
        <v>6.1430000000000003E-6</v>
      </c>
      <c r="AR18" s="424">
        <v>1.097488E-4</v>
      </c>
      <c r="AS18" s="424">
        <v>1.5963500000000001E-5</v>
      </c>
      <c r="AT18" s="424">
        <v>2.1547199999999999E-5</v>
      </c>
      <c r="AU18" s="424">
        <v>8.3945000000000007E-6</v>
      </c>
      <c r="AV18" s="426">
        <v>6.5276499999999998E-5</v>
      </c>
      <c r="AW18" s="423">
        <v>1.0132891633000001</v>
      </c>
      <c r="AX18" s="525">
        <v>0.74442237710000003</v>
      </c>
      <c r="AZ18" s="452"/>
    </row>
    <row r="19" spans="2:52">
      <c r="B19" s="427" t="s">
        <v>306</v>
      </c>
      <c r="C19" s="588" t="s">
        <v>307</v>
      </c>
      <c r="D19" s="527">
        <v>6.5243769999999998E-4</v>
      </c>
      <c r="E19" s="537">
        <v>1.104917E-4</v>
      </c>
      <c r="F19" s="512">
        <v>5.786958E-4</v>
      </c>
      <c r="G19" s="512">
        <v>1.8387770000000001E-4</v>
      </c>
      <c r="H19" s="512">
        <v>2.715064E-4</v>
      </c>
      <c r="I19" s="512">
        <v>1.5313379999999999E-4</v>
      </c>
      <c r="J19" s="512">
        <v>4.2735495000000004E-3</v>
      </c>
      <c r="K19" s="512">
        <v>5.583211E-4</v>
      </c>
      <c r="L19" s="512">
        <v>9.6765600000000001E-5</v>
      </c>
      <c r="M19" s="512">
        <v>1.6845638000000001E-3</v>
      </c>
      <c r="N19" s="512">
        <v>1.0272847000000001E-3</v>
      </c>
      <c r="O19" s="512">
        <v>1.1655425000000001E-3</v>
      </c>
      <c r="P19" s="512">
        <v>4.3019960000000002E-4</v>
      </c>
      <c r="Q19" s="512">
        <v>6.3253899999999994E-5</v>
      </c>
      <c r="R19" s="512">
        <v>1.0204070512000001</v>
      </c>
      <c r="S19" s="512">
        <v>2.0539540000000002E-3</v>
      </c>
      <c r="T19" s="512">
        <v>2.5026305999999998E-3</v>
      </c>
      <c r="U19" s="512">
        <v>1.4482417999999999E-3</v>
      </c>
      <c r="V19" s="512">
        <v>1.3067769E-3</v>
      </c>
      <c r="W19" s="512">
        <v>1.340328E-3</v>
      </c>
      <c r="X19" s="512">
        <v>1.5771661000000001E-3</v>
      </c>
      <c r="Y19" s="512">
        <v>8.0358983000000002E-3</v>
      </c>
      <c r="Z19" s="512">
        <v>3.6203895000000001E-3</v>
      </c>
      <c r="AA19" s="512">
        <v>1.168187E-3</v>
      </c>
      <c r="AB19" s="512">
        <v>2.3919973E-3</v>
      </c>
      <c r="AC19" s="512">
        <v>9.5813669999999997E-4</v>
      </c>
      <c r="AD19" s="512">
        <v>4.4343005999999997E-3</v>
      </c>
      <c r="AE19" s="512">
        <v>2.0802206E-3</v>
      </c>
      <c r="AF19" s="512">
        <v>1.57758972E-2</v>
      </c>
      <c r="AG19" s="512">
        <v>1.6344609999999999E-4</v>
      </c>
      <c r="AH19" s="512">
        <v>1.9287378999999999E-3</v>
      </c>
      <c r="AI19" s="512">
        <v>2.3988659999999999E-4</v>
      </c>
      <c r="AJ19" s="512">
        <v>1.147787E-4</v>
      </c>
      <c r="AK19" s="512">
        <v>8.9882400000000005E-5</v>
      </c>
      <c r="AL19" s="512">
        <v>7.1105299999999998E-5</v>
      </c>
      <c r="AM19" s="512">
        <v>1.3476800000000001E-4</v>
      </c>
      <c r="AN19" s="512">
        <v>1.067083E-4</v>
      </c>
      <c r="AO19" s="512">
        <v>1.5934440000000001E-4</v>
      </c>
      <c r="AP19" s="512">
        <v>5.4271129999999997E-4</v>
      </c>
      <c r="AQ19" s="512">
        <v>2.8440529999999999E-4</v>
      </c>
      <c r="AR19" s="512">
        <v>2.194942E-4</v>
      </c>
      <c r="AS19" s="512">
        <v>3.2332569999999998E-4</v>
      </c>
      <c r="AT19" s="512">
        <v>4.3822750000000003E-4</v>
      </c>
      <c r="AU19" s="512">
        <v>1.8838684000000001E-3</v>
      </c>
      <c r="AV19" s="513">
        <v>1.0961950999999999E-3</v>
      </c>
      <c r="AW19" s="511">
        <v>1.0881476847</v>
      </c>
      <c r="AX19" s="528">
        <v>0.79941789110000006</v>
      </c>
      <c r="AZ19" s="452"/>
    </row>
    <row r="20" spans="2:52">
      <c r="B20" s="432" t="s">
        <v>308</v>
      </c>
      <c r="C20" s="589" t="s">
        <v>309</v>
      </c>
      <c r="D20" s="529">
        <v>1.2496269999999999E-3</v>
      </c>
      <c r="E20" s="538">
        <v>4.0102324E-3</v>
      </c>
      <c r="F20" s="434">
        <v>9.2583529999999995E-4</v>
      </c>
      <c r="G20" s="434">
        <v>4.179602E-4</v>
      </c>
      <c r="H20" s="434">
        <v>8.5753119999999999E-4</v>
      </c>
      <c r="I20" s="434">
        <v>1.6009596999999999E-3</v>
      </c>
      <c r="J20" s="434">
        <v>8.0985548000000004E-2</v>
      </c>
      <c r="K20" s="434">
        <v>6.9523510000000003E-4</v>
      </c>
      <c r="L20" s="434">
        <v>3.2879669999999998E-4</v>
      </c>
      <c r="M20" s="434">
        <v>9.766779000000001E-4</v>
      </c>
      <c r="N20" s="434">
        <v>3.1468400000000002E-4</v>
      </c>
      <c r="O20" s="434">
        <v>3.3752181000000002E-3</v>
      </c>
      <c r="P20" s="434">
        <v>1.07815976E-2</v>
      </c>
      <c r="Q20" s="434">
        <v>8.7656979999999995E-4</v>
      </c>
      <c r="R20" s="434">
        <v>1.30249305E-2</v>
      </c>
      <c r="S20" s="434">
        <v>1.7105548883999999</v>
      </c>
      <c r="T20" s="434">
        <v>2.6687808000000002E-3</v>
      </c>
      <c r="U20" s="434">
        <v>0.32561596570000001</v>
      </c>
      <c r="V20" s="434">
        <v>0.1601021735</v>
      </c>
      <c r="W20" s="434">
        <v>0.13438409079999999</v>
      </c>
      <c r="X20" s="434">
        <v>4.0621103800000002E-2</v>
      </c>
      <c r="Y20" s="434">
        <v>7.2504889000000001E-3</v>
      </c>
      <c r="Z20" s="434">
        <v>7.3440926200000006E-2</v>
      </c>
      <c r="AA20" s="434">
        <v>1.6643977599999998E-2</v>
      </c>
      <c r="AB20" s="434">
        <v>8.1413325499999994E-2</v>
      </c>
      <c r="AC20" s="434">
        <v>0.2751346858</v>
      </c>
      <c r="AD20" s="434">
        <v>5.38605994E-2</v>
      </c>
      <c r="AE20" s="434">
        <v>9.3268042999999998E-3</v>
      </c>
      <c r="AF20" s="434">
        <v>4.1007962500000002E-2</v>
      </c>
      <c r="AG20" s="434">
        <v>5.9370020000000003E-4</v>
      </c>
      <c r="AH20" s="434">
        <v>1.5519473E-3</v>
      </c>
      <c r="AI20" s="434">
        <v>5.2880799999999997E-4</v>
      </c>
      <c r="AJ20" s="434">
        <v>5.327617E-4</v>
      </c>
      <c r="AK20" s="434">
        <v>4.8254050000000001E-4</v>
      </c>
      <c r="AL20" s="434">
        <v>2.1459530000000001E-4</v>
      </c>
      <c r="AM20" s="434">
        <v>1.4369741E-3</v>
      </c>
      <c r="AN20" s="434">
        <v>5.4662470000000002E-4</v>
      </c>
      <c r="AO20" s="434">
        <v>1.2364945E-3</v>
      </c>
      <c r="AP20" s="434">
        <v>4.6714020000000002E-4</v>
      </c>
      <c r="AQ20" s="434">
        <v>4.190078E-4</v>
      </c>
      <c r="AR20" s="434">
        <v>9.9764020000000001E-4</v>
      </c>
      <c r="AS20" s="434">
        <v>2.0473961E-3</v>
      </c>
      <c r="AT20" s="434">
        <v>5.9701999999999997E-4</v>
      </c>
      <c r="AU20" s="434">
        <v>1.0086959000000001E-3</v>
      </c>
      <c r="AV20" s="436">
        <v>6.2223770999999999E-3</v>
      </c>
      <c r="AW20" s="433">
        <v>3.0713309002</v>
      </c>
      <c r="AX20" s="530">
        <v>2.2563820202999998</v>
      </c>
      <c r="AZ20" s="452"/>
    </row>
    <row r="21" spans="2:52">
      <c r="B21" s="422" t="s">
        <v>310</v>
      </c>
      <c r="C21" s="584" t="s">
        <v>311</v>
      </c>
      <c r="D21" s="522">
        <v>5.5266400000000003E-5</v>
      </c>
      <c r="E21" s="536">
        <v>1.043881E-4</v>
      </c>
      <c r="F21" s="424">
        <v>3.2775989999999999E-4</v>
      </c>
      <c r="G21" s="424">
        <v>5.60933E-5</v>
      </c>
      <c r="H21" s="424">
        <v>7.1505600000000002E-5</v>
      </c>
      <c r="I21" s="424">
        <v>2.0364450000000001E-4</v>
      </c>
      <c r="J21" s="424">
        <v>2.7194113999999998E-3</v>
      </c>
      <c r="K21" s="424">
        <v>1.0638500000000001E-4</v>
      </c>
      <c r="L21" s="424">
        <v>3.5434380000000002E-4</v>
      </c>
      <c r="M21" s="424">
        <v>1.6262159E-3</v>
      </c>
      <c r="N21" s="424">
        <v>3.0834899999999998E-5</v>
      </c>
      <c r="O21" s="424">
        <v>6.021558E-4</v>
      </c>
      <c r="P21" s="424">
        <v>4.2121170000000002E-4</v>
      </c>
      <c r="Q21" s="424">
        <v>1.4929510000000001E-4</v>
      </c>
      <c r="R21" s="424">
        <v>1.6468262E-3</v>
      </c>
      <c r="S21" s="424">
        <v>2.1251866E-3</v>
      </c>
      <c r="T21" s="424">
        <v>1.0860897221000001</v>
      </c>
      <c r="U21" s="424">
        <v>1.0388641299999999E-2</v>
      </c>
      <c r="V21" s="424">
        <v>6.6492306999999997E-3</v>
      </c>
      <c r="W21" s="424">
        <v>3.6143973999999998E-3</v>
      </c>
      <c r="X21" s="424">
        <v>1.2723223000000001E-2</v>
      </c>
      <c r="Y21" s="424">
        <v>6.9959907000000003E-3</v>
      </c>
      <c r="Z21" s="424">
        <v>1.54213788E-2</v>
      </c>
      <c r="AA21" s="424">
        <v>1.2893684399999999E-2</v>
      </c>
      <c r="AB21" s="424">
        <v>5.7867205000000001E-3</v>
      </c>
      <c r="AC21" s="424">
        <v>4.4046296000000004E-3</v>
      </c>
      <c r="AD21" s="424">
        <v>3.4622843E-3</v>
      </c>
      <c r="AE21" s="424">
        <v>3.6812314999999998E-3</v>
      </c>
      <c r="AF21" s="424">
        <v>1.9996329999999998E-3</v>
      </c>
      <c r="AG21" s="424">
        <v>1.023679E-4</v>
      </c>
      <c r="AH21" s="424">
        <v>1.6936300000000001E-4</v>
      </c>
      <c r="AI21" s="424">
        <v>4.7193600000000002E-5</v>
      </c>
      <c r="AJ21" s="424">
        <v>4.15962E-5</v>
      </c>
      <c r="AK21" s="424">
        <v>4.66862E-5</v>
      </c>
      <c r="AL21" s="424">
        <v>1.51599E-5</v>
      </c>
      <c r="AM21" s="424">
        <v>6.5087100000000002E-5</v>
      </c>
      <c r="AN21" s="424">
        <v>6.6117200000000005E-5</v>
      </c>
      <c r="AO21" s="424">
        <v>1.3054860000000001E-4</v>
      </c>
      <c r="AP21" s="424">
        <v>6.36459E-5</v>
      </c>
      <c r="AQ21" s="424">
        <v>3.12069E-4</v>
      </c>
      <c r="AR21" s="424">
        <v>1.094742E-4</v>
      </c>
      <c r="AS21" s="424">
        <v>2.3429200000000001E-4</v>
      </c>
      <c r="AT21" s="424">
        <v>1.101609E-4</v>
      </c>
      <c r="AU21" s="424">
        <v>4.5952599999999998E-4</v>
      </c>
      <c r="AV21" s="426">
        <v>6.3774329999999996E-4</v>
      </c>
      <c r="AW21" s="423">
        <v>1.1873223225</v>
      </c>
      <c r="AX21" s="525">
        <v>0.87227746790000005</v>
      </c>
      <c r="AZ21" s="452"/>
    </row>
    <row r="22" spans="2:52">
      <c r="B22" s="422" t="s">
        <v>312</v>
      </c>
      <c r="C22" s="584" t="s">
        <v>313</v>
      </c>
      <c r="D22" s="522">
        <v>5.1360749999999997E-4</v>
      </c>
      <c r="E22" s="536">
        <v>5.5460018000000003E-3</v>
      </c>
      <c r="F22" s="424">
        <v>1.979672E-3</v>
      </c>
      <c r="G22" s="424">
        <v>1.8747570000000001E-4</v>
      </c>
      <c r="H22" s="424">
        <v>1.243453E-3</v>
      </c>
      <c r="I22" s="424">
        <v>1.7701881E-3</v>
      </c>
      <c r="J22" s="424">
        <v>1.3526578100000001E-2</v>
      </c>
      <c r="K22" s="424">
        <v>8.2949979999999998E-4</v>
      </c>
      <c r="L22" s="424">
        <v>2.653426E-4</v>
      </c>
      <c r="M22" s="424">
        <v>1.9853546000000001E-3</v>
      </c>
      <c r="N22" s="424">
        <v>3.8282270000000002E-4</v>
      </c>
      <c r="O22" s="424">
        <v>6.6020460000000005E-4</v>
      </c>
      <c r="P22" s="424">
        <v>6.6669781999999997E-3</v>
      </c>
      <c r="Q22" s="424">
        <v>1.8545352999999999E-3</v>
      </c>
      <c r="R22" s="424">
        <v>2.2684609999999998E-3</v>
      </c>
      <c r="S22" s="424">
        <v>2.2227719999999999E-4</v>
      </c>
      <c r="T22" s="424">
        <v>5.9402819999999999E-4</v>
      </c>
      <c r="U22" s="424">
        <v>1.012433296</v>
      </c>
      <c r="V22" s="424">
        <v>9.1615431000000008E-3</v>
      </c>
      <c r="W22" s="424">
        <v>7.6793299000000002E-3</v>
      </c>
      <c r="X22" s="424">
        <v>5.9657369E-3</v>
      </c>
      <c r="Y22" s="424">
        <v>4.2535791999999996E-3</v>
      </c>
      <c r="Z22" s="424">
        <v>7.0144587000000001E-3</v>
      </c>
      <c r="AA22" s="424">
        <v>6.5500551000000004E-3</v>
      </c>
      <c r="AB22" s="424">
        <v>2.2468339E-3</v>
      </c>
      <c r="AC22" s="424">
        <v>1.0618682900000001E-2</v>
      </c>
      <c r="AD22" s="424">
        <v>2.2272879E-3</v>
      </c>
      <c r="AE22" s="424">
        <v>4.3810897000000001E-3</v>
      </c>
      <c r="AF22" s="424">
        <v>2.0901329699999999E-2</v>
      </c>
      <c r="AG22" s="424">
        <v>3.6894180000000002E-4</v>
      </c>
      <c r="AH22" s="424">
        <v>6.9037479999999995E-4</v>
      </c>
      <c r="AI22" s="424">
        <v>1.9898060000000001E-4</v>
      </c>
      <c r="AJ22" s="424">
        <v>6.8208289999999996E-4</v>
      </c>
      <c r="AK22" s="424">
        <v>1.6816779999999999E-4</v>
      </c>
      <c r="AL22" s="424">
        <v>1.3192790000000001E-4</v>
      </c>
      <c r="AM22" s="424">
        <v>5.5127989999999999E-4</v>
      </c>
      <c r="AN22" s="424">
        <v>2.5682640000000001E-4</v>
      </c>
      <c r="AO22" s="424">
        <v>1.4015821E-3</v>
      </c>
      <c r="AP22" s="424">
        <v>1.9170839999999999E-4</v>
      </c>
      <c r="AQ22" s="424">
        <v>2.1924569999999999E-4</v>
      </c>
      <c r="AR22" s="424">
        <v>7.6917360000000004E-4</v>
      </c>
      <c r="AS22" s="424">
        <v>4.9362150000000003E-4</v>
      </c>
      <c r="AT22" s="424">
        <v>7.3891759999999995E-4</v>
      </c>
      <c r="AU22" s="424">
        <v>5.8944390000000002E-4</v>
      </c>
      <c r="AV22" s="426">
        <v>1.3262177E-3</v>
      </c>
      <c r="AW22" s="423">
        <v>1.1427081959000001</v>
      </c>
      <c r="AX22" s="525">
        <v>0.83950128180000005</v>
      </c>
      <c r="AZ22" s="452"/>
    </row>
    <row r="23" spans="2:52">
      <c r="B23" s="422" t="s">
        <v>314</v>
      </c>
      <c r="C23" s="584" t="s">
        <v>315</v>
      </c>
      <c r="D23" s="522">
        <v>6.7766200000000002E-5</v>
      </c>
      <c r="E23" s="536">
        <v>4.5868340000000001E-4</v>
      </c>
      <c r="F23" s="424">
        <v>7.3572399999999994E-5</v>
      </c>
      <c r="G23" s="424">
        <v>5.9679200000000003E-5</v>
      </c>
      <c r="H23" s="424">
        <v>8.7887599999999995E-5</v>
      </c>
      <c r="I23" s="424">
        <v>6.84111E-5</v>
      </c>
      <c r="J23" s="424">
        <v>8.6301249999999998E-4</v>
      </c>
      <c r="K23" s="424">
        <v>7.2444699999999994E-5</v>
      </c>
      <c r="L23" s="424">
        <v>7.4399800000000006E-5</v>
      </c>
      <c r="M23" s="424">
        <v>7.4439599999999998E-5</v>
      </c>
      <c r="N23" s="424">
        <v>4.5606299999999997E-5</v>
      </c>
      <c r="O23" s="424">
        <v>1.4863229999999999E-4</v>
      </c>
      <c r="P23" s="424">
        <v>8.0243199999999998E-5</v>
      </c>
      <c r="Q23" s="424">
        <v>4.4737000000000002E-5</v>
      </c>
      <c r="R23" s="424">
        <v>2.1496849999999999E-4</v>
      </c>
      <c r="S23" s="424">
        <v>4.1767000000000002E-5</v>
      </c>
      <c r="T23" s="424">
        <v>4.9143500000000001E-5</v>
      </c>
      <c r="U23" s="424">
        <v>1.835966E-4</v>
      </c>
      <c r="V23" s="424">
        <v>1.0183317247999999</v>
      </c>
      <c r="W23" s="424">
        <v>4.7625860000000001E-3</v>
      </c>
      <c r="X23" s="424">
        <v>1.3472421E-3</v>
      </c>
      <c r="Y23" s="424">
        <v>3.6021319999999998E-4</v>
      </c>
      <c r="Z23" s="424">
        <v>1.2225166000000001E-3</v>
      </c>
      <c r="AA23" s="424">
        <v>3.8087670000000001E-4</v>
      </c>
      <c r="AB23" s="424">
        <v>8.8870509999999998E-4</v>
      </c>
      <c r="AC23" s="424">
        <v>4.2712614000000003E-3</v>
      </c>
      <c r="AD23" s="424">
        <v>1.0011747000000001E-3</v>
      </c>
      <c r="AE23" s="424">
        <v>2.2661710000000001E-4</v>
      </c>
      <c r="AF23" s="424">
        <v>1.0086693999999999E-3</v>
      </c>
      <c r="AG23" s="424">
        <v>1.2927589999999999E-4</v>
      </c>
      <c r="AH23" s="424">
        <v>1.6847635000000001E-3</v>
      </c>
      <c r="AI23" s="424">
        <v>1.260938E-4</v>
      </c>
      <c r="AJ23" s="424">
        <v>1.177482E-4</v>
      </c>
      <c r="AK23" s="424">
        <v>1.828206E-4</v>
      </c>
      <c r="AL23" s="424">
        <v>4.5185600000000003E-5</v>
      </c>
      <c r="AM23" s="424">
        <v>2.0548149999999999E-4</v>
      </c>
      <c r="AN23" s="424">
        <v>2.083137E-4</v>
      </c>
      <c r="AO23" s="424">
        <v>2.1086290000000001E-4</v>
      </c>
      <c r="AP23" s="424">
        <v>1.187293E-4</v>
      </c>
      <c r="AQ23" s="424">
        <v>8.5780300000000003E-5</v>
      </c>
      <c r="AR23" s="424">
        <v>1.420592E-4</v>
      </c>
      <c r="AS23" s="424">
        <v>1.4721805E-3</v>
      </c>
      <c r="AT23" s="424">
        <v>8.7354899999999999E-5</v>
      </c>
      <c r="AU23" s="424">
        <v>5.8604499999999998E-5</v>
      </c>
      <c r="AV23" s="426">
        <v>1.027552E-4</v>
      </c>
      <c r="AW23" s="423">
        <v>1.0414885878</v>
      </c>
      <c r="AX23" s="525">
        <v>0.76513934839999997</v>
      </c>
      <c r="AZ23" s="452"/>
    </row>
    <row r="24" spans="2:52">
      <c r="B24" s="427" t="s">
        <v>316</v>
      </c>
      <c r="C24" s="586" t="s">
        <v>317</v>
      </c>
      <c r="D24" s="533">
        <v>1.4996200000000001E-4</v>
      </c>
      <c r="E24" s="539">
        <v>8.8145390000000001E-4</v>
      </c>
      <c r="F24" s="429">
        <v>1.9488599999999999E-4</v>
      </c>
      <c r="G24" s="429">
        <v>1.516903E-4</v>
      </c>
      <c r="H24" s="429">
        <v>2.341275E-4</v>
      </c>
      <c r="I24" s="429">
        <v>1.5853699999999999E-4</v>
      </c>
      <c r="J24" s="429">
        <v>3.418335E-4</v>
      </c>
      <c r="K24" s="429">
        <v>1.6823550000000001E-4</v>
      </c>
      <c r="L24" s="429">
        <v>2.1139729999999999E-4</v>
      </c>
      <c r="M24" s="429">
        <v>1.824684E-4</v>
      </c>
      <c r="N24" s="429">
        <v>1.1909009999999999E-4</v>
      </c>
      <c r="O24" s="429">
        <v>1.0996398E-3</v>
      </c>
      <c r="P24" s="429">
        <v>2.2822989999999999E-4</v>
      </c>
      <c r="Q24" s="429">
        <v>1.2853340000000001E-4</v>
      </c>
      <c r="R24" s="429">
        <v>5.5591790000000005E-4</v>
      </c>
      <c r="S24" s="429">
        <v>1.004625E-4</v>
      </c>
      <c r="T24" s="429">
        <v>1.567413E-4</v>
      </c>
      <c r="U24" s="429">
        <v>2.971448E-4</v>
      </c>
      <c r="V24" s="429">
        <v>1.3651386999999999E-3</v>
      </c>
      <c r="W24" s="429">
        <v>1.0374986803999999</v>
      </c>
      <c r="X24" s="429">
        <v>9.7087379999999997E-4</v>
      </c>
      <c r="Y24" s="429">
        <v>1.1373117E-3</v>
      </c>
      <c r="Z24" s="429">
        <v>8.6795640000000005E-4</v>
      </c>
      <c r="AA24" s="429">
        <v>4.4748109999999999E-4</v>
      </c>
      <c r="AB24" s="429">
        <v>3.6820100000000002E-4</v>
      </c>
      <c r="AC24" s="429">
        <v>9.6614710000000003E-4</v>
      </c>
      <c r="AD24" s="429">
        <v>5.0003319999999995E-4</v>
      </c>
      <c r="AE24" s="429">
        <v>3.7436579999999999E-4</v>
      </c>
      <c r="AF24" s="429">
        <v>4.246942E-4</v>
      </c>
      <c r="AG24" s="429">
        <v>3.3806420000000002E-4</v>
      </c>
      <c r="AH24" s="429">
        <v>7.7095020000000002E-4</v>
      </c>
      <c r="AI24" s="429">
        <v>3.08065E-4</v>
      </c>
      <c r="AJ24" s="429">
        <v>3.1375560000000002E-4</v>
      </c>
      <c r="AK24" s="429">
        <v>4.9657930000000002E-4</v>
      </c>
      <c r="AL24" s="429">
        <v>1.172967E-4</v>
      </c>
      <c r="AM24" s="429">
        <v>5.2658529999999998E-4</v>
      </c>
      <c r="AN24" s="429">
        <v>5.5983240000000004E-4</v>
      </c>
      <c r="AO24" s="429">
        <v>4.0903169999999999E-4</v>
      </c>
      <c r="AP24" s="429">
        <v>2.8870870000000001E-4</v>
      </c>
      <c r="AQ24" s="429">
        <v>2.0825769999999999E-4</v>
      </c>
      <c r="AR24" s="429">
        <v>3.694422E-4</v>
      </c>
      <c r="AS24" s="429">
        <v>4.0963184999999996E-3</v>
      </c>
      <c r="AT24" s="429">
        <v>2.0062739999999999E-4</v>
      </c>
      <c r="AU24" s="429">
        <v>1.40173E-4</v>
      </c>
      <c r="AV24" s="431">
        <v>2.5155940000000002E-4</v>
      </c>
      <c r="AW24" s="428">
        <v>1.0596764819</v>
      </c>
      <c r="AX24" s="534">
        <v>0.77850125530000003</v>
      </c>
      <c r="AZ24" s="452"/>
    </row>
    <row r="25" spans="2:52">
      <c r="B25" s="432" t="s">
        <v>318</v>
      </c>
      <c r="C25" s="589" t="s">
        <v>319</v>
      </c>
      <c r="D25" s="531">
        <v>1.371725E-4</v>
      </c>
      <c r="E25" s="540">
        <v>1.103459E-4</v>
      </c>
      <c r="F25" s="515">
        <v>8.2375700000000005E-5</v>
      </c>
      <c r="G25" s="515">
        <v>6.31606E-5</v>
      </c>
      <c r="H25" s="515">
        <v>9.4196299999999998E-5</v>
      </c>
      <c r="I25" s="515">
        <v>6.70424E-5</v>
      </c>
      <c r="J25" s="515">
        <v>8.0075500000000003E-5</v>
      </c>
      <c r="K25" s="515">
        <v>6.9730700000000006E-5</v>
      </c>
      <c r="L25" s="515">
        <v>7.7093200000000002E-5</v>
      </c>
      <c r="M25" s="515">
        <v>6.7244700000000003E-5</v>
      </c>
      <c r="N25" s="515">
        <v>3.90838E-5</v>
      </c>
      <c r="O25" s="515">
        <v>7.6146800000000001E-5</v>
      </c>
      <c r="P25" s="515">
        <v>7.6718700000000001E-5</v>
      </c>
      <c r="Q25" s="515">
        <v>5.4191299999999997E-5</v>
      </c>
      <c r="R25" s="515">
        <v>9.4422399999999999E-5</v>
      </c>
      <c r="S25" s="515">
        <v>3.16114E-5</v>
      </c>
      <c r="T25" s="515">
        <v>4.6319200000000002E-5</v>
      </c>
      <c r="U25" s="515">
        <v>6.5752400000000004E-5</v>
      </c>
      <c r="V25" s="515">
        <v>4.43669E-4</v>
      </c>
      <c r="W25" s="515">
        <v>1.1151784E-3</v>
      </c>
      <c r="X25" s="515">
        <v>1.0146108540000001</v>
      </c>
      <c r="Y25" s="515">
        <v>1.3423459999999999E-4</v>
      </c>
      <c r="Z25" s="515">
        <v>2.4104850000000001E-4</v>
      </c>
      <c r="AA25" s="515">
        <v>1.1805710000000001E-4</v>
      </c>
      <c r="AB25" s="515">
        <v>1.05572E-4</v>
      </c>
      <c r="AC25" s="515">
        <v>3.6927349999999999E-4</v>
      </c>
      <c r="AD25" s="515">
        <v>3.797788E-4</v>
      </c>
      <c r="AE25" s="515">
        <v>1.841437E-4</v>
      </c>
      <c r="AF25" s="515">
        <v>1.6633190000000001E-4</v>
      </c>
      <c r="AG25" s="515">
        <v>1.120582E-4</v>
      </c>
      <c r="AH25" s="515">
        <v>2.5138219999999999E-4</v>
      </c>
      <c r="AI25" s="515">
        <v>1.2643840000000001E-4</v>
      </c>
      <c r="AJ25" s="515">
        <v>2.4962569999999998E-4</v>
      </c>
      <c r="AK25" s="515">
        <v>1.878072E-4</v>
      </c>
      <c r="AL25" s="515">
        <v>4.1504700000000003E-5</v>
      </c>
      <c r="AM25" s="515">
        <v>1.890292E-4</v>
      </c>
      <c r="AN25" s="515">
        <v>2.351245E-4</v>
      </c>
      <c r="AO25" s="515">
        <v>9.3614809999999996E-4</v>
      </c>
      <c r="AP25" s="515">
        <v>1.17736E-4</v>
      </c>
      <c r="AQ25" s="515">
        <v>2.1820931E-3</v>
      </c>
      <c r="AR25" s="515">
        <v>1.561388E-4</v>
      </c>
      <c r="AS25" s="515">
        <v>1.3143466999999999E-3</v>
      </c>
      <c r="AT25" s="515">
        <v>3.578934E-4</v>
      </c>
      <c r="AU25" s="515">
        <v>5.3167096000000004E-3</v>
      </c>
      <c r="AV25" s="516">
        <v>2.0866839999999999E-4</v>
      </c>
      <c r="AW25" s="514">
        <v>1.0311835294</v>
      </c>
      <c r="AX25" s="532">
        <v>0.75756864069999996</v>
      </c>
      <c r="AZ25" s="452"/>
    </row>
    <row r="26" spans="2:52">
      <c r="B26" s="422" t="s">
        <v>320</v>
      </c>
      <c r="C26" s="584" t="s">
        <v>321</v>
      </c>
      <c r="D26" s="522">
        <v>2.74701E-5</v>
      </c>
      <c r="E26" s="536">
        <v>5.3267799999999998E-5</v>
      </c>
      <c r="F26" s="424">
        <v>3.4250099999999999E-5</v>
      </c>
      <c r="G26" s="424">
        <v>2.8044699999999999E-5</v>
      </c>
      <c r="H26" s="424">
        <v>4.4756999999999999E-5</v>
      </c>
      <c r="I26" s="424">
        <v>2.82195E-5</v>
      </c>
      <c r="J26" s="424">
        <v>3.8557499999999998E-5</v>
      </c>
      <c r="K26" s="424">
        <v>3.2981000000000002E-5</v>
      </c>
      <c r="L26" s="424">
        <v>6.8078500000000002E-5</v>
      </c>
      <c r="M26" s="424">
        <v>3.1896200000000001E-5</v>
      </c>
      <c r="N26" s="424">
        <v>1.9803300000000001E-5</v>
      </c>
      <c r="O26" s="424">
        <v>3.6176400000000001E-5</v>
      </c>
      <c r="P26" s="424">
        <v>3.66456E-5</v>
      </c>
      <c r="Q26" s="424">
        <v>2.3379599999999999E-5</v>
      </c>
      <c r="R26" s="424">
        <v>4.6351399999999998E-5</v>
      </c>
      <c r="S26" s="424">
        <v>1.6197300000000002E-5</v>
      </c>
      <c r="T26" s="424">
        <v>3.0825599999999998E-5</v>
      </c>
      <c r="U26" s="424">
        <v>3.4234099999999998E-5</v>
      </c>
      <c r="V26" s="424">
        <v>3.348235E-4</v>
      </c>
      <c r="W26" s="424">
        <v>3.0993930000000001E-4</v>
      </c>
      <c r="X26" s="424">
        <v>3.8989160000000001E-3</v>
      </c>
      <c r="Y26" s="424">
        <v>1.0134247684</v>
      </c>
      <c r="Z26" s="424">
        <v>5.5262126999999998E-3</v>
      </c>
      <c r="AA26" s="424">
        <v>1.38675888E-2</v>
      </c>
      <c r="AB26" s="424">
        <v>6.3581990000000001E-4</v>
      </c>
      <c r="AC26" s="424">
        <v>8.2339300000000006E-5</v>
      </c>
      <c r="AD26" s="424">
        <v>2.9110399999999998E-4</v>
      </c>
      <c r="AE26" s="424">
        <v>4.5624860000000001E-4</v>
      </c>
      <c r="AF26" s="424">
        <v>8.4778300000000001E-5</v>
      </c>
      <c r="AG26" s="424">
        <v>5.82965E-5</v>
      </c>
      <c r="AH26" s="424">
        <v>1.208301E-4</v>
      </c>
      <c r="AI26" s="424">
        <v>5.8483000000000002E-5</v>
      </c>
      <c r="AJ26" s="424">
        <v>5.8802699999999999E-5</v>
      </c>
      <c r="AK26" s="424">
        <v>9.5125300000000002E-5</v>
      </c>
      <c r="AL26" s="424">
        <v>2.1066199999999998E-5</v>
      </c>
      <c r="AM26" s="424">
        <v>9.1355700000000004E-5</v>
      </c>
      <c r="AN26" s="424">
        <v>1.4955160000000001E-4</v>
      </c>
      <c r="AO26" s="424">
        <v>1.9683689999999999E-4</v>
      </c>
      <c r="AP26" s="424">
        <v>1.152559E-4</v>
      </c>
      <c r="AQ26" s="424">
        <v>4.7594099999999999E-5</v>
      </c>
      <c r="AR26" s="424">
        <v>7.5174900000000004E-5</v>
      </c>
      <c r="AS26" s="424">
        <v>6.8822589999999997E-4</v>
      </c>
      <c r="AT26" s="424">
        <v>3.9527599999999997E-5</v>
      </c>
      <c r="AU26" s="424">
        <v>1.6460671E-3</v>
      </c>
      <c r="AV26" s="426">
        <v>6.5394600000000006E-5</v>
      </c>
      <c r="AW26" s="423">
        <v>1.0430712627000001</v>
      </c>
      <c r="AX26" s="525">
        <v>0.76630207539999995</v>
      </c>
      <c r="AZ26" s="452"/>
    </row>
    <row r="27" spans="2:52">
      <c r="B27" s="422" t="s">
        <v>322</v>
      </c>
      <c r="C27" s="584" t="s">
        <v>323</v>
      </c>
      <c r="D27" s="522">
        <v>6.4930000000000003E-5</v>
      </c>
      <c r="E27" s="536">
        <v>7.1812100000000003E-5</v>
      </c>
      <c r="F27" s="424">
        <v>4.4898799999999998E-5</v>
      </c>
      <c r="G27" s="424">
        <v>3.4745800000000002E-5</v>
      </c>
      <c r="H27" s="424">
        <v>5.2796700000000002E-5</v>
      </c>
      <c r="I27" s="424">
        <v>3.8959699999999999E-5</v>
      </c>
      <c r="J27" s="424">
        <v>1.123061E-4</v>
      </c>
      <c r="K27" s="424">
        <v>4.06906E-5</v>
      </c>
      <c r="L27" s="424">
        <v>4.54222E-5</v>
      </c>
      <c r="M27" s="424">
        <v>4.1164300000000002E-5</v>
      </c>
      <c r="N27" s="424">
        <v>2.48589E-5</v>
      </c>
      <c r="O27" s="424">
        <v>5.0663700000000001E-5</v>
      </c>
      <c r="P27" s="424">
        <v>4.7186099999999999E-5</v>
      </c>
      <c r="Q27" s="424">
        <v>2.78348E-5</v>
      </c>
      <c r="R27" s="424">
        <v>6.5988999999999994E-5</v>
      </c>
      <c r="S27" s="424">
        <v>2.0825599999999999E-5</v>
      </c>
      <c r="T27" s="424">
        <v>3.05266E-5</v>
      </c>
      <c r="U27" s="424">
        <v>7.9849699999999995E-5</v>
      </c>
      <c r="V27" s="424">
        <v>1.9280939E-3</v>
      </c>
      <c r="W27" s="424">
        <v>1.7403653999999999E-3</v>
      </c>
      <c r="X27" s="424">
        <v>1.1988300999999999E-3</v>
      </c>
      <c r="Y27" s="424">
        <v>2.0460259999999998E-3</v>
      </c>
      <c r="Z27" s="424">
        <v>1.0109720696</v>
      </c>
      <c r="AA27" s="424">
        <v>2.1661845E-3</v>
      </c>
      <c r="AB27" s="424">
        <v>4.0094548000000002E-3</v>
      </c>
      <c r="AC27" s="424">
        <v>1.8756057E-3</v>
      </c>
      <c r="AD27" s="424">
        <v>8.5298609999999995E-4</v>
      </c>
      <c r="AE27" s="424">
        <v>2.2788100000000001E-4</v>
      </c>
      <c r="AF27" s="424">
        <v>7.2077380000000002E-4</v>
      </c>
      <c r="AG27" s="424">
        <v>7.7050099999999996E-5</v>
      </c>
      <c r="AH27" s="424">
        <v>1.755944E-4</v>
      </c>
      <c r="AI27" s="424">
        <v>6.9725000000000001E-5</v>
      </c>
      <c r="AJ27" s="424">
        <v>8.3001699999999995E-5</v>
      </c>
      <c r="AK27" s="424">
        <v>1.0863849999999999E-4</v>
      </c>
      <c r="AL27" s="424">
        <v>2.7752399999999999E-5</v>
      </c>
      <c r="AM27" s="424">
        <v>1.3050630000000001E-4</v>
      </c>
      <c r="AN27" s="424">
        <v>1.407301E-4</v>
      </c>
      <c r="AO27" s="424">
        <v>2.6447040000000002E-4</v>
      </c>
      <c r="AP27" s="424">
        <v>9.5417199999999998E-5</v>
      </c>
      <c r="AQ27" s="424">
        <v>5.3712399999999998E-5</v>
      </c>
      <c r="AR27" s="424">
        <v>8.2190100000000004E-5</v>
      </c>
      <c r="AS27" s="424">
        <v>8.7315869999999999E-4</v>
      </c>
      <c r="AT27" s="424">
        <v>5.7456700000000002E-5</v>
      </c>
      <c r="AU27" s="424">
        <v>4.50945E-5</v>
      </c>
      <c r="AV27" s="426">
        <v>1.4936220000000001E-4</v>
      </c>
      <c r="AW27" s="423">
        <v>1.0310675921000001</v>
      </c>
      <c r="AX27" s="525">
        <v>0.75748346629999996</v>
      </c>
      <c r="AZ27" s="452"/>
    </row>
    <row r="28" spans="2:52">
      <c r="B28" s="422" t="s">
        <v>324</v>
      </c>
      <c r="C28" s="584" t="s">
        <v>325</v>
      </c>
      <c r="D28" s="522">
        <v>1.5023E-6</v>
      </c>
      <c r="E28" s="536">
        <v>2.678E-6</v>
      </c>
      <c r="F28" s="424">
        <v>1.7733E-6</v>
      </c>
      <c r="G28" s="424">
        <v>1.3421E-6</v>
      </c>
      <c r="H28" s="424">
        <v>1.9663000000000001E-6</v>
      </c>
      <c r="I28" s="424">
        <v>1.3384E-6</v>
      </c>
      <c r="J28" s="424">
        <v>1.6802E-6</v>
      </c>
      <c r="K28" s="424">
        <v>1.5251E-6</v>
      </c>
      <c r="L28" s="424">
        <v>1.6435E-6</v>
      </c>
      <c r="M28" s="424">
        <v>1.6252999999999999E-6</v>
      </c>
      <c r="N28" s="424">
        <v>9.0449999999999998E-7</v>
      </c>
      <c r="O28" s="424">
        <v>1.7142E-6</v>
      </c>
      <c r="P28" s="424">
        <v>1.7035000000000001E-6</v>
      </c>
      <c r="Q28" s="424">
        <v>1.1062999999999999E-6</v>
      </c>
      <c r="R28" s="424">
        <v>2.3064999999999999E-6</v>
      </c>
      <c r="S28" s="424">
        <v>7.4560000000000001E-7</v>
      </c>
      <c r="T28" s="424">
        <v>1.0221999999999999E-6</v>
      </c>
      <c r="U28" s="424">
        <v>1.9332E-6</v>
      </c>
      <c r="V28" s="424">
        <v>1.2894199999999999E-5</v>
      </c>
      <c r="W28" s="424">
        <v>7.4386999999999996E-6</v>
      </c>
      <c r="X28" s="424">
        <v>2.1334000000000002E-6</v>
      </c>
      <c r="Y28" s="424">
        <v>2.6353E-6</v>
      </c>
      <c r="Z28" s="424">
        <v>2.2709999999999999E-6</v>
      </c>
      <c r="AA28" s="424">
        <v>1.0001226454000001</v>
      </c>
      <c r="AB28" s="424">
        <v>1.3598899999999999E-4</v>
      </c>
      <c r="AC28" s="424">
        <v>7.0401099999999999E-5</v>
      </c>
      <c r="AD28" s="424">
        <v>1.4562299999999999E-5</v>
      </c>
      <c r="AE28" s="424">
        <v>3.1634000000000001E-6</v>
      </c>
      <c r="AF28" s="424">
        <v>1.9390199999999999E-5</v>
      </c>
      <c r="AG28" s="424">
        <v>2.7988000000000002E-6</v>
      </c>
      <c r="AH28" s="424">
        <v>5.4414000000000001E-6</v>
      </c>
      <c r="AI28" s="424">
        <v>2.6912000000000002E-6</v>
      </c>
      <c r="AJ28" s="424">
        <v>4.8956000000000002E-6</v>
      </c>
      <c r="AK28" s="424">
        <v>5.3365999999999999E-6</v>
      </c>
      <c r="AL28" s="424">
        <v>1.5429000000000001E-6</v>
      </c>
      <c r="AM28" s="424">
        <v>5.1429000000000003E-6</v>
      </c>
      <c r="AN28" s="424">
        <v>7.2528000000000003E-6</v>
      </c>
      <c r="AO28" s="424">
        <v>2.4080700000000001E-5</v>
      </c>
      <c r="AP28" s="424">
        <v>3.3365000000000002E-6</v>
      </c>
      <c r="AQ28" s="424">
        <v>1.9085999999999998E-6</v>
      </c>
      <c r="AR28" s="424">
        <v>3.6758E-6</v>
      </c>
      <c r="AS28" s="424">
        <v>2.9731999999999999E-5</v>
      </c>
      <c r="AT28" s="424">
        <v>3.1306000000000001E-6</v>
      </c>
      <c r="AU28" s="424">
        <v>1.4514E-6</v>
      </c>
      <c r="AV28" s="426">
        <v>5.1463000000000002E-6</v>
      </c>
      <c r="AW28" s="423">
        <v>1.0005295986</v>
      </c>
      <c r="AX28" s="525">
        <v>0.73504844329999997</v>
      </c>
      <c r="AZ28" s="452"/>
    </row>
    <row r="29" spans="2:52">
      <c r="B29" s="427" t="s">
        <v>326</v>
      </c>
      <c r="C29" s="586" t="s">
        <v>327</v>
      </c>
      <c r="D29" s="527">
        <v>3.2240859999999998E-4</v>
      </c>
      <c r="E29" s="537">
        <v>6.5738839999999999E-4</v>
      </c>
      <c r="F29" s="512">
        <v>4.1801590000000002E-4</v>
      </c>
      <c r="G29" s="512">
        <v>3.3488739999999999E-4</v>
      </c>
      <c r="H29" s="512">
        <v>5.1463170000000001E-4</v>
      </c>
      <c r="I29" s="512">
        <v>3.3485740000000001E-4</v>
      </c>
      <c r="J29" s="512">
        <v>4.308847E-4</v>
      </c>
      <c r="K29" s="512">
        <v>3.6450220000000001E-4</v>
      </c>
      <c r="L29" s="512">
        <v>4.3766630000000001E-4</v>
      </c>
      <c r="M29" s="512">
        <v>3.9808269999999998E-4</v>
      </c>
      <c r="N29" s="512">
        <v>2.345565E-4</v>
      </c>
      <c r="O29" s="512">
        <v>4.616663E-4</v>
      </c>
      <c r="P29" s="512">
        <v>4.6679419999999999E-4</v>
      </c>
      <c r="Q29" s="512">
        <v>2.604676E-4</v>
      </c>
      <c r="R29" s="512">
        <v>5.7722540000000003E-4</v>
      </c>
      <c r="S29" s="512">
        <v>1.8765390000000001E-4</v>
      </c>
      <c r="T29" s="512">
        <v>2.561981E-4</v>
      </c>
      <c r="U29" s="512">
        <v>3.7538289999999999E-4</v>
      </c>
      <c r="V29" s="512">
        <v>4.47071E-4</v>
      </c>
      <c r="W29" s="512">
        <v>6.2480990000000002E-4</v>
      </c>
      <c r="X29" s="512">
        <v>3.8381990000000001E-4</v>
      </c>
      <c r="Y29" s="512">
        <v>5.4301019999999998E-4</v>
      </c>
      <c r="Z29" s="512">
        <v>4.6780489999999998E-4</v>
      </c>
      <c r="AA29" s="512">
        <v>4.2939660000000001E-4</v>
      </c>
      <c r="AB29" s="512">
        <v>1.1264087652000001</v>
      </c>
      <c r="AC29" s="512">
        <v>3.2862039999999998E-4</v>
      </c>
      <c r="AD29" s="512">
        <v>6.0004864000000003E-3</v>
      </c>
      <c r="AE29" s="512">
        <v>6.9346920000000001E-4</v>
      </c>
      <c r="AF29" s="512">
        <v>8.8146380000000003E-4</v>
      </c>
      <c r="AG29" s="512">
        <v>7.4649769999999996E-4</v>
      </c>
      <c r="AH29" s="512">
        <v>1.5304696E-3</v>
      </c>
      <c r="AI29" s="512">
        <v>6.8664799999999999E-4</v>
      </c>
      <c r="AJ29" s="512">
        <v>6.969023E-4</v>
      </c>
      <c r="AK29" s="512">
        <v>1.1097695E-3</v>
      </c>
      <c r="AL29" s="512">
        <v>2.622546E-4</v>
      </c>
      <c r="AM29" s="512">
        <v>1.1557048000000001E-3</v>
      </c>
      <c r="AN29" s="512">
        <v>1.2506149E-3</v>
      </c>
      <c r="AO29" s="512">
        <v>1.3817225999999999E-3</v>
      </c>
      <c r="AP29" s="512">
        <v>6.4150739999999996E-4</v>
      </c>
      <c r="AQ29" s="512">
        <v>4.6031259999999998E-4</v>
      </c>
      <c r="AR29" s="512">
        <v>8.2152760000000005E-4</v>
      </c>
      <c r="AS29" s="512">
        <v>9.1906324000000008E-3</v>
      </c>
      <c r="AT29" s="512">
        <v>4.3912649999999998E-4</v>
      </c>
      <c r="AU29" s="512">
        <v>2.599972E-4</v>
      </c>
      <c r="AV29" s="513">
        <v>6.2529269999999997E-4</v>
      </c>
      <c r="AW29" s="511">
        <v>1.1655009679999999</v>
      </c>
      <c r="AX29" s="528">
        <v>0.85624620539999996</v>
      </c>
      <c r="AZ29" s="452"/>
    </row>
    <row r="30" spans="2:52">
      <c r="B30" s="432" t="s">
        <v>328</v>
      </c>
      <c r="C30" s="589" t="s">
        <v>329</v>
      </c>
      <c r="D30" s="529">
        <v>3.0647504999999999E-3</v>
      </c>
      <c r="E30" s="538">
        <v>3.7086200000000001E-4</v>
      </c>
      <c r="F30" s="434">
        <v>2.8193279999999999E-4</v>
      </c>
      <c r="G30" s="434">
        <v>6.1056599999999994E-5</v>
      </c>
      <c r="H30" s="434">
        <v>4.9720299999999999E-5</v>
      </c>
      <c r="I30" s="434">
        <v>2.8339990000000002E-4</v>
      </c>
      <c r="J30" s="434">
        <v>7.1592600000000003E-5</v>
      </c>
      <c r="K30" s="434">
        <v>8.7732599999999994E-5</v>
      </c>
      <c r="L30" s="434">
        <v>4.9242800000000002E-5</v>
      </c>
      <c r="M30" s="434">
        <v>3.90716E-5</v>
      </c>
      <c r="N30" s="434">
        <v>6.43689E-5</v>
      </c>
      <c r="O30" s="434">
        <v>3.47293E-5</v>
      </c>
      <c r="P30" s="434">
        <v>5.2087399999999999E-5</v>
      </c>
      <c r="Q30" s="434">
        <v>6.2244900000000004E-5</v>
      </c>
      <c r="R30" s="434">
        <v>7.4044900000000007E-5</v>
      </c>
      <c r="S30" s="434">
        <v>3.3154900000000003E-5</v>
      </c>
      <c r="T30" s="434">
        <v>4.5838099999999997E-5</v>
      </c>
      <c r="U30" s="434">
        <v>4.7779099999999998E-5</v>
      </c>
      <c r="V30" s="434">
        <v>3.3894399999999999E-5</v>
      </c>
      <c r="W30" s="434">
        <v>3.09407E-5</v>
      </c>
      <c r="X30" s="434">
        <v>4.2665900000000001E-5</v>
      </c>
      <c r="Y30" s="434">
        <v>3.26219E-5</v>
      </c>
      <c r="Z30" s="434">
        <v>3.5774400000000001E-5</v>
      </c>
      <c r="AA30" s="434">
        <v>2.88997E-5</v>
      </c>
      <c r="AB30" s="434">
        <v>3.0000300000000001E-5</v>
      </c>
      <c r="AC30" s="434">
        <v>1.0429011052999999</v>
      </c>
      <c r="AD30" s="434">
        <v>2.4448E-5</v>
      </c>
      <c r="AE30" s="434">
        <v>3.2943730000000002E-4</v>
      </c>
      <c r="AF30" s="434">
        <v>7.32629E-5</v>
      </c>
      <c r="AG30" s="434">
        <v>5.9867500000000002E-5</v>
      </c>
      <c r="AH30" s="434">
        <v>4.2505200000000001E-5</v>
      </c>
      <c r="AI30" s="434">
        <v>8.6016100000000005E-5</v>
      </c>
      <c r="AJ30" s="434">
        <v>6.8894199999999995E-5</v>
      </c>
      <c r="AK30" s="434">
        <v>5.3804600000000003E-5</v>
      </c>
      <c r="AL30" s="434">
        <v>7.4260999999999999E-6</v>
      </c>
      <c r="AM30" s="434">
        <v>1.576834E-3</v>
      </c>
      <c r="AN30" s="434">
        <v>4.3323099999999999E-5</v>
      </c>
      <c r="AO30" s="434">
        <v>6.6332390000000004E-4</v>
      </c>
      <c r="AP30" s="434">
        <v>6.5794499999999995E-5</v>
      </c>
      <c r="AQ30" s="434">
        <v>3.0297599999999999E-5</v>
      </c>
      <c r="AR30" s="434">
        <v>6.4298E-5</v>
      </c>
      <c r="AS30" s="434">
        <v>2.8183699999999999E-5</v>
      </c>
      <c r="AT30" s="434">
        <v>8.9232800000000004E-5</v>
      </c>
      <c r="AU30" s="434">
        <v>1.035589E-4</v>
      </c>
      <c r="AV30" s="436">
        <v>1.8505330000000001E-4</v>
      </c>
      <c r="AW30" s="433">
        <v>1.0515050736</v>
      </c>
      <c r="AX30" s="530">
        <v>0.77249805360000001</v>
      </c>
      <c r="AZ30" s="452"/>
    </row>
    <row r="31" spans="2:52">
      <c r="B31" s="422" t="s">
        <v>330</v>
      </c>
      <c r="C31" s="584" t="s">
        <v>331</v>
      </c>
      <c r="D31" s="522">
        <v>7.7187499999999999E-5</v>
      </c>
      <c r="E31" s="536">
        <v>3.2350899999999998E-4</v>
      </c>
      <c r="F31" s="424">
        <v>5.7535699999999999E-5</v>
      </c>
      <c r="G31" s="424">
        <v>4.5906099999999997E-5</v>
      </c>
      <c r="H31" s="424">
        <v>4.98042E-5</v>
      </c>
      <c r="I31" s="424">
        <v>6.4775299999999996E-5</v>
      </c>
      <c r="J31" s="424">
        <v>5.45481E-5</v>
      </c>
      <c r="K31" s="424">
        <v>6.8125699999999997E-5</v>
      </c>
      <c r="L31" s="424">
        <v>4.8996899999999998E-5</v>
      </c>
      <c r="M31" s="424">
        <v>3.9586499999999998E-5</v>
      </c>
      <c r="N31" s="424">
        <v>5.8189900000000003E-5</v>
      </c>
      <c r="O31" s="424">
        <v>3.7693500000000001E-5</v>
      </c>
      <c r="P31" s="424">
        <v>3.5051900000000002E-5</v>
      </c>
      <c r="Q31" s="424">
        <v>4.8528400000000001E-5</v>
      </c>
      <c r="R31" s="424">
        <v>7.3765100000000003E-5</v>
      </c>
      <c r="S31" s="424">
        <v>3.1783499999999998E-5</v>
      </c>
      <c r="T31" s="424">
        <v>4.40532E-5</v>
      </c>
      <c r="U31" s="424">
        <v>4.75635E-5</v>
      </c>
      <c r="V31" s="424">
        <v>3.83699E-5</v>
      </c>
      <c r="W31" s="424">
        <v>3.4523100000000002E-5</v>
      </c>
      <c r="X31" s="424">
        <v>4.28693E-5</v>
      </c>
      <c r="Y31" s="424">
        <v>3.7230200000000001E-5</v>
      </c>
      <c r="Z31" s="424">
        <v>3.9110999999999999E-5</v>
      </c>
      <c r="AA31" s="424">
        <v>3.2228899999999999E-5</v>
      </c>
      <c r="AB31" s="424">
        <v>3.1206800000000001E-5</v>
      </c>
      <c r="AC31" s="424">
        <v>4.2083099999999997E-5</v>
      </c>
      <c r="AD31" s="424">
        <v>1.0767794449999999</v>
      </c>
      <c r="AE31" s="424">
        <v>2.7581889999999998E-4</v>
      </c>
      <c r="AF31" s="424">
        <v>7.5877400000000006E-5</v>
      </c>
      <c r="AG31" s="424">
        <v>6.3890499999999994E-5</v>
      </c>
      <c r="AH31" s="424">
        <v>6.6082500000000003E-5</v>
      </c>
      <c r="AI31" s="424">
        <v>8.9527500000000006E-5</v>
      </c>
      <c r="AJ31" s="424">
        <v>7.1342999999999998E-5</v>
      </c>
      <c r="AK31" s="424">
        <v>6.6207700000000006E-5</v>
      </c>
      <c r="AL31" s="424">
        <v>1.14211E-5</v>
      </c>
      <c r="AM31" s="424">
        <v>1.3309394000000001E-3</v>
      </c>
      <c r="AN31" s="424">
        <v>5.9265399999999997E-5</v>
      </c>
      <c r="AO31" s="424">
        <v>2.5547717999999998E-3</v>
      </c>
      <c r="AP31" s="424">
        <v>4.75946E-5</v>
      </c>
      <c r="AQ31" s="424">
        <v>3.1652700000000003E-5</v>
      </c>
      <c r="AR31" s="424">
        <v>6.7637499999999997E-5</v>
      </c>
      <c r="AS31" s="424">
        <v>1.8997109999999999E-4</v>
      </c>
      <c r="AT31" s="424">
        <v>5.9104400000000003E-5</v>
      </c>
      <c r="AU31" s="424">
        <v>8.9094900000000006E-5</v>
      </c>
      <c r="AV31" s="426">
        <v>4.4881700000000001E-4</v>
      </c>
      <c r="AW31" s="423">
        <v>1.0838826888999999</v>
      </c>
      <c r="AX31" s="525">
        <v>0.79628457200000002</v>
      </c>
      <c r="AZ31" s="452"/>
    </row>
    <row r="32" spans="2:52">
      <c r="B32" s="422" t="s">
        <v>332</v>
      </c>
      <c r="C32" s="584" t="s">
        <v>333</v>
      </c>
      <c r="D32" s="522">
        <v>8.9669290000000002E-4</v>
      </c>
      <c r="E32" s="536">
        <v>6.8681090000000003E-4</v>
      </c>
      <c r="F32" s="424">
        <v>3.98191E-4</v>
      </c>
      <c r="G32" s="424">
        <v>3.4653940000000001E-4</v>
      </c>
      <c r="H32" s="424">
        <v>6.0823676999999998E-3</v>
      </c>
      <c r="I32" s="424">
        <v>2.2219040999999998E-3</v>
      </c>
      <c r="J32" s="424">
        <v>2.8033464000000001E-3</v>
      </c>
      <c r="K32" s="424">
        <v>7.0479664999999999E-3</v>
      </c>
      <c r="L32" s="424">
        <v>4.459485E-4</v>
      </c>
      <c r="M32" s="424">
        <v>4.0126940000000002E-4</v>
      </c>
      <c r="N32" s="424">
        <v>3.8307185000000001E-3</v>
      </c>
      <c r="O32" s="424">
        <v>7.201016E-4</v>
      </c>
      <c r="P32" s="424">
        <v>2.6127270000000002E-4</v>
      </c>
      <c r="Q32" s="424">
        <v>3.8162715000000002E-3</v>
      </c>
      <c r="R32" s="424">
        <v>1.1224201999999999E-3</v>
      </c>
      <c r="S32" s="424">
        <v>3.2177410000000001E-3</v>
      </c>
      <c r="T32" s="424">
        <v>8.8956997000000006E-3</v>
      </c>
      <c r="U32" s="424">
        <v>9.3040259999999997E-4</v>
      </c>
      <c r="V32" s="424">
        <v>4.943282E-4</v>
      </c>
      <c r="W32" s="424">
        <v>6.5612190000000005E-4</v>
      </c>
      <c r="X32" s="424">
        <v>1.0357504999999999E-3</v>
      </c>
      <c r="Y32" s="424">
        <v>4.9426910000000001E-4</v>
      </c>
      <c r="Z32" s="424">
        <v>7.848423E-4</v>
      </c>
      <c r="AA32" s="424">
        <v>7.9840179999999996E-4</v>
      </c>
      <c r="AB32" s="424">
        <v>5.2337420000000002E-4</v>
      </c>
      <c r="AC32" s="424">
        <v>8.1504750000000001E-4</v>
      </c>
      <c r="AD32" s="424">
        <v>3.7053070000000001E-4</v>
      </c>
      <c r="AE32" s="424">
        <v>1.0069487107999999</v>
      </c>
      <c r="AF32" s="424">
        <v>1.0674778999999999E-3</v>
      </c>
      <c r="AG32" s="424">
        <v>2.2313547999999999E-3</v>
      </c>
      <c r="AH32" s="424">
        <v>5.6057899999999996E-4</v>
      </c>
      <c r="AI32" s="424">
        <v>4.5975379999999998E-4</v>
      </c>
      <c r="AJ32" s="424">
        <v>3.1346009999999998E-4</v>
      </c>
      <c r="AK32" s="424">
        <v>4.405322E-4</v>
      </c>
      <c r="AL32" s="424">
        <v>7.31705E-5</v>
      </c>
      <c r="AM32" s="424">
        <v>3.9992970000000001E-4</v>
      </c>
      <c r="AN32" s="424">
        <v>1.1812616000000001E-3</v>
      </c>
      <c r="AO32" s="424">
        <v>6.4729849999999999E-4</v>
      </c>
      <c r="AP32" s="424">
        <v>1.5132167E-3</v>
      </c>
      <c r="AQ32" s="424">
        <v>3.9067429999999997E-4</v>
      </c>
      <c r="AR32" s="424">
        <v>1.6956194999999999E-3</v>
      </c>
      <c r="AS32" s="424">
        <v>1.0477234999999999E-3</v>
      </c>
      <c r="AT32" s="424">
        <v>1.0919001000000001E-3</v>
      </c>
      <c r="AU32" s="424">
        <v>4.1305038199999998E-2</v>
      </c>
      <c r="AV32" s="426">
        <v>3.6054799999999998E-4</v>
      </c>
      <c r="AW32" s="423">
        <v>1.1118265803</v>
      </c>
      <c r="AX32" s="525">
        <v>0.81681381360000005</v>
      </c>
      <c r="AZ32" s="452"/>
    </row>
    <row r="33" spans="2:52">
      <c r="B33" s="422" t="s">
        <v>334</v>
      </c>
      <c r="C33" s="584" t="s">
        <v>335</v>
      </c>
      <c r="D33" s="522">
        <v>1.1964628E-3</v>
      </c>
      <c r="E33" s="536">
        <v>2.1847861999999998E-3</v>
      </c>
      <c r="F33" s="424">
        <v>6.1211779999999997E-4</v>
      </c>
      <c r="G33" s="424">
        <v>1.5718421E-3</v>
      </c>
      <c r="H33" s="424">
        <v>1.2586679999999999E-3</v>
      </c>
      <c r="I33" s="424">
        <v>6.4249839999999995E-4</v>
      </c>
      <c r="J33" s="424">
        <v>1.1726493999999999E-3</v>
      </c>
      <c r="K33" s="424">
        <v>3.5554382999999998E-3</v>
      </c>
      <c r="L33" s="424">
        <v>1.0119401000000001E-3</v>
      </c>
      <c r="M33" s="424">
        <v>2.1893400000000001E-3</v>
      </c>
      <c r="N33" s="424">
        <v>1.0058833000000001E-3</v>
      </c>
      <c r="O33" s="424">
        <v>1.8626633E-3</v>
      </c>
      <c r="P33" s="424">
        <v>1.0329436999999999E-3</v>
      </c>
      <c r="Q33" s="424">
        <v>2.8281820000000002E-4</v>
      </c>
      <c r="R33" s="424">
        <v>2.6031322999999999E-3</v>
      </c>
      <c r="S33" s="424">
        <v>2.2797507999999999E-3</v>
      </c>
      <c r="T33" s="424">
        <v>1.4914723999999999E-3</v>
      </c>
      <c r="U33" s="424">
        <v>1.9998437000000001E-3</v>
      </c>
      <c r="V33" s="424">
        <v>9.4737700000000001E-4</v>
      </c>
      <c r="W33" s="424">
        <v>1.0310569999999999E-3</v>
      </c>
      <c r="X33" s="424">
        <v>1.0805011E-3</v>
      </c>
      <c r="Y33" s="424">
        <v>1.3935493000000001E-3</v>
      </c>
      <c r="Z33" s="424">
        <v>1.1217731E-3</v>
      </c>
      <c r="AA33" s="424">
        <v>1.1324912000000001E-3</v>
      </c>
      <c r="AB33" s="424">
        <v>5.0967700000000005E-4</v>
      </c>
      <c r="AC33" s="424">
        <v>1.0630504E-3</v>
      </c>
      <c r="AD33" s="424">
        <v>2.0610095000000001E-3</v>
      </c>
      <c r="AE33" s="424">
        <v>1.1615331E-3</v>
      </c>
      <c r="AF33" s="424">
        <v>1.0006602554999999</v>
      </c>
      <c r="AG33" s="424">
        <v>6.3889452999999997E-3</v>
      </c>
      <c r="AH33" s="424">
        <v>1.39640765E-2</v>
      </c>
      <c r="AI33" s="424">
        <v>1.628829E-3</v>
      </c>
      <c r="AJ33" s="424">
        <v>1.3370140000000001E-3</v>
      </c>
      <c r="AK33" s="424">
        <v>1.3747376E-3</v>
      </c>
      <c r="AL33" s="424">
        <v>2.6009538999999999E-3</v>
      </c>
      <c r="AM33" s="424">
        <v>2.4824780999999998E-3</v>
      </c>
      <c r="AN33" s="424">
        <v>1.8627763999999999E-3</v>
      </c>
      <c r="AO33" s="424">
        <v>2.9473122000000002E-3</v>
      </c>
      <c r="AP33" s="424">
        <v>2.3353244999999999E-3</v>
      </c>
      <c r="AQ33" s="424">
        <v>1.1491743000000001E-3</v>
      </c>
      <c r="AR33" s="424">
        <v>1.0829219E-3</v>
      </c>
      <c r="AS33" s="424">
        <v>6.9264239999999996E-4</v>
      </c>
      <c r="AT33" s="424">
        <v>1.2775307000000001E-3</v>
      </c>
      <c r="AU33" s="424">
        <v>9.2810539999999995E-4</v>
      </c>
      <c r="AV33" s="426">
        <v>8.2949919999999999E-4</v>
      </c>
      <c r="AW33" s="423">
        <v>1.0829988467</v>
      </c>
      <c r="AX33" s="525">
        <v>0.79563524910000005</v>
      </c>
      <c r="AZ33" s="452"/>
    </row>
    <row r="34" spans="2:52">
      <c r="B34" s="427" t="s">
        <v>336</v>
      </c>
      <c r="C34" s="586" t="s">
        <v>337</v>
      </c>
      <c r="D34" s="533">
        <v>6.4336313999999997E-3</v>
      </c>
      <c r="E34" s="539">
        <v>1.3612285599999999E-2</v>
      </c>
      <c r="F34" s="429">
        <v>9.9067462000000002E-3</v>
      </c>
      <c r="G34" s="429">
        <v>2.84687273E-2</v>
      </c>
      <c r="H34" s="429">
        <v>1.45713415E-2</v>
      </c>
      <c r="I34" s="429">
        <v>9.9716088999999997E-3</v>
      </c>
      <c r="J34" s="429">
        <v>9.5518481999999991E-3</v>
      </c>
      <c r="K34" s="429">
        <v>5.6601430500000001E-2</v>
      </c>
      <c r="L34" s="429">
        <v>1.42953773E-2</v>
      </c>
      <c r="M34" s="429">
        <v>2.1725662499999999E-2</v>
      </c>
      <c r="N34" s="429">
        <v>7.0009260000000002E-3</v>
      </c>
      <c r="O34" s="429">
        <v>2.0017569299999999E-2</v>
      </c>
      <c r="P34" s="429">
        <v>1.5644972699999999E-2</v>
      </c>
      <c r="Q34" s="429">
        <v>6.3988196999999998E-3</v>
      </c>
      <c r="R34" s="429">
        <v>2.39098487E-2</v>
      </c>
      <c r="S34" s="429">
        <v>2.60212841E-2</v>
      </c>
      <c r="T34" s="429">
        <v>1.84231568E-2</v>
      </c>
      <c r="U34" s="429">
        <v>1.75211298E-2</v>
      </c>
      <c r="V34" s="429">
        <v>9.0160362000000008E-3</v>
      </c>
      <c r="W34" s="429">
        <v>7.6991840000000004E-3</v>
      </c>
      <c r="X34" s="429">
        <v>5.6843481000000001E-3</v>
      </c>
      <c r="Y34" s="429">
        <v>1.8077366099999999E-2</v>
      </c>
      <c r="Z34" s="429">
        <v>8.5023688E-3</v>
      </c>
      <c r="AA34" s="429">
        <v>5.0785843000000002E-3</v>
      </c>
      <c r="AB34" s="429">
        <v>9.2868438999999994E-3</v>
      </c>
      <c r="AC34" s="429">
        <v>1.4641045199999999E-2</v>
      </c>
      <c r="AD34" s="429">
        <v>2.0955931899999999E-2</v>
      </c>
      <c r="AE34" s="429">
        <v>1.14811441E-2</v>
      </c>
      <c r="AF34" s="429">
        <v>4.3810686999999999E-3</v>
      </c>
      <c r="AG34" s="429">
        <v>1.044558383</v>
      </c>
      <c r="AH34" s="429">
        <v>2.60963564E-2</v>
      </c>
      <c r="AI34" s="429">
        <v>3.5186820899999999E-2</v>
      </c>
      <c r="AJ34" s="429">
        <v>1.04506827E-2</v>
      </c>
      <c r="AK34" s="429">
        <v>3.7704360999999999E-3</v>
      </c>
      <c r="AL34" s="429">
        <v>2.0643380999999998E-3</v>
      </c>
      <c r="AM34" s="429">
        <v>5.7699917000000002E-3</v>
      </c>
      <c r="AN34" s="429">
        <v>4.9343746000000003E-3</v>
      </c>
      <c r="AO34" s="429">
        <v>7.6686564000000004E-3</v>
      </c>
      <c r="AP34" s="429">
        <v>1.0542936100000001E-2</v>
      </c>
      <c r="AQ34" s="429">
        <v>7.3618340000000003E-3</v>
      </c>
      <c r="AR34" s="429">
        <v>4.2958576000000004E-3</v>
      </c>
      <c r="AS34" s="429">
        <v>3.7736028999999999E-3</v>
      </c>
      <c r="AT34" s="429">
        <v>1.9945871E-2</v>
      </c>
      <c r="AU34" s="429">
        <v>1.10000745E-2</v>
      </c>
      <c r="AV34" s="431">
        <v>4.2037526999999996E-3</v>
      </c>
      <c r="AW34" s="428">
        <v>1.6365042567999999</v>
      </c>
      <c r="AX34" s="534">
        <v>1.2022731842000001</v>
      </c>
      <c r="AZ34" s="452"/>
    </row>
    <row r="35" spans="2:52">
      <c r="B35" s="432" t="s">
        <v>338</v>
      </c>
      <c r="C35" s="589" t="s">
        <v>339</v>
      </c>
      <c r="D35" s="531">
        <v>1.3306586E-3</v>
      </c>
      <c r="E35" s="540">
        <v>3.3714564999999998E-3</v>
      </c>
      <c r="F35" s="515">
        <v>2.8213501999999999E-3</v>
      </c>
      <c r="G35" s="515">
        <v>2.8022898000000002E-3</v>
      </c>
      <c r="H35" s="515">
        <v>2.0169366999999998E-3</v>
      </c>
      <c r="I35" s="515">
        <v>1.037238E-3</v>
      </c>
      <c r="J35" s="515">
        <v>1.2513953999999999E-3</v>
      </c>
      <c r="K35" s="515">
        <v>6.1370028999999998E-3</v>
      </c>
      <c r="L35" s="515">
        <v>1.1773217000000001E-3</v>
      </c>
      <c r="M35" s="515">
        <v>3.8627925E-3</v>
      </c>
      <c r="N35" s="515">
        <v>2.5356059000000001E-3</v>
      </c>
      <c r="O35" s="515">
        <v>1.7499710999999999E-3</v>
      </c>
      <c r="P35" s="515">
        <v>1.1253684E-3</v>
      </c>
      <c r="Q35" s="515">
        <v>4.387929E-4</v>
      </c>
      <c r="R35" s="515">
        <v>1.6059516E-3</v>
      </c>
      <c r="S35" s="515">
        <v>1.570908E-3</v>
      </c>
      <c r="T35" s="515">
        <v>1.2108694E-3</v>
      </c>
      <c r="U35" s="515">
        <v>1.3690368E-3</v>
      </c>
      <c r="V35" s="515">
        <v>1.0034962000000001E-3</v>
      </c>
      <c r="W35" s="515">
        <v>1.0034996999999999E-3</v>
      </c>
      <c r="X35" s="515">
        <v>2.4687399E-3</v>
      </c>
      <c r="Y35" s="515">
        <v>2.7727060000000002E-3</v>
      </c>
      <c r="Z35" s="515">
        <v>1.2420701000000001E-3</v>
      </c>
      <c r="AA35" s="515">
        <v>7.0641390000000001E-4</v>
      </c>
      <c r="AB35" s="515">
        <v>7.6682360000000001E-4</v>
      </c>
      <c r="AC35" s="515">
        <v>1.3660459000000001E-3</v>
      </c>
      <c r="AD35" s="515">
        <v>1.4105989E-3</v>
      </c>
      <c r="AE35" s="515">
        <v>2.997127E-3</v>
      </c>
      <c r="AF35" s="515">
        <v>1.3716889999999999E-3</v>
      </c>
      <c r="AG35" s="515">
        <v>1.2168698E-3</v>
      </c>
      <c r="AH35" s="515">
        <v>1.1096768558000001</v>
      </c>
      <c r="AI35" s="515">
        <v>1.01904456E-2</v>
      </c>
      <c r="AJ35" s="515">
        <v>2.5655296999999998E-3</v>
      </c>
      <c r="AK35" s="515">
        <v>1.9994534000000001E-3</v>
      </c>
      <c r="AL35" s="515">
        <v>5.7722640000000005E-4</v>
      </c>
      <c r="AM35" s="515">
        <v>4.0163467999999999E-3</v>
      </c>
      <c r="AN35" s="515">
        <v>3.2798236000000001E-3</v>
      </c>
      <c r="AO35" s="515">
        <v>4.8533448999999998E-3</v>
      </c>
      <c r="AP35" s="515">
        <v>9.6281588999999994E-3</v>
      </c>
      <c r="AQ35" s="515">
        <v>5.6135552000000002E-3</v>
      </c>
      <c r="AR35" s="515">
        <v>3.1338134999999998E-3</v>
      </c>
      <c r="AS35" s="515">
        <v>1.1980872000000001E-3</v>
      </c>
      <c r="AT35" s="515">
        <v>1.00603462E-2</v>
      </c>
      <c r="AU35" s="515">
        <v>1.6508127E-3</v>
      </c>
      <c r="AV35" s="516">
        <v>2.5544617999999999E-3</v>
      </c>
      <c r="AW35" s="514">
        <v>1.2267392882000001</v>
      </c>
      <c r="AX35" s="532">
        <v>0.9012355111</v>
      </c>
      <c r="AZ35" s="452"/>
    </row>
    <row r="36" spans="2:52">
      <c r="B36" s="422" t="s">
        <v>340</v>
      </c>
      <c r="C36" s="584" t="s">
        <v>341</v>
      </c>
      <c r="D36" s="522">
        <v>9.9821660000000011E-4</v>
      </c>
      <c r="E36" s="536">
        <v>3.4300556000000002E-3</v>
      </c>
      <c r="F36" s="424">
        <v>1.3694215E-3</v>
      </c>
      <c r="G36" s="424">
        <v>8.0721619999999999E-4</v>
      </c>
      <c r="H36" s="424">
        <v>8.9080279999999995E-4</v>
      </c>
      <c r="I36" s="424">
        <v>9.2661529999999998E-4</v>
      </c>
      <c r="J36" s="424">
        <v>7.5116280000000004E-4</v>
      </c>
      <c r="K36" s="424">
        <v>2.7221506000000002E-3</v>
      </c>
      <c r="L36" s="424">
        <v>1.0594274999999999E-3</v>
      </c>
      <c r="M36" s="424">
        <v>2.6886761000000001E-3</v>
      </c>
      <c r="N36" s="424">
        <v>4.695535E-4</v>
      </c>
      <c r="O36" s="424">
        <v>5.5689629999999997E-4</v>
      </c>
      <c r="P36" s="424">
        <v>5.9810790000000005E-4</v>
      </c>
      <c r="Q36" s="424">
        <v>4.1185350000000001E-4</v>
      </c>
      <c r="R36" s="424">
        <v>3.4642651999999999E-3</v>
      </c>
      <c r="S36" s="424">
        <v>6.7111660000000002E-4</v>
      </c>
      <c r="T36" s="424">
        <v>6.99484E-4</v>
      </c>
      <c r="U36" s="424">
        <v>6.2748529999999999E-4</v>
      </c>
      <c r="V36" s="424">
        <v>6.3018239999999999E-4</v>
      </c>
      <c r="W36" s="424">
        <v>4.3394860000000001E-4</v>
      </c>
      <c r="X36" s="424">
        <v>2.9407124E-3</v>
      </c>
      <c r="Y36" s="424">
        <v>1.2690956E-3</v>
      </c>
      <c r="Z36" s="424">
        <v>6.7392280000000003E-4</v>
      </c>
      <c r="AA36" s="424">
        <v>5.3836409999999998E-4</v>
      </c>
      <c r="AB36" s="424">
        <v>3.4607730000000002E-4</v>
      </c>
      <c r="AC36" s="424">
        <v>1.5348731E-3</v>
      </c>
      <c r="AD36" s="424">
        <v>3.6079647000000002E-3</v>
      </c>
      <c r="AE36" s="424">
        <v>1.1937505999999999E-3</v>
      </c>
      <c r="AF36" s="424">
        <v>2.4501852000000002E-3</v>
      </c>
      <c r="AG36" s="424">
        <v>1.1121608099999999E-2</v>
      </c>
      <c r="AH36" s="424">
        <v>3.1454769999999998E-3</v>
      </c>
      <c r="AI36" s="424">
        <v>1.0010664788999999</v>
      </c>
      <c r="AJ36" s="424">
        <v>1.6752691999999999E-3</v>
      </c>
      <c r="AK36" s="424">
        <v>3.7228344000000001E-3</v>
      </c>
      <c r="AL36" s="424">
        <v>3.1579710000000002E-4</v>
      </c>
      <c r="AM36" s="424">
        <v>3.9602205000000001E-3</v>
      </c>
      <c r="AN36" s="424">
        <v>5.0716581999999998E-3</v>
      </c>
      <c r="AO36" s="424">
        <v>2.1448955299999999E-2</v>
      </c>
      <c r="AP36" s="424">
        <v>4.8748022000000002E-3</v>
      </c>
      <c r="AQ36" s="424">
        <v>3.8560863E-3</v>
      </c>
      <c r="AR36" s="424">
        <v>8.0180599999999996E-4</v>
      </c>
      <c r="AS36" s="424">
        <v>7.6724849999999995E-4</v>
      </c>
      <c r="AT36" s="424">
        <v>1.58833182E-2</v>
      </c>
      <c r="AU36" s="424">
        <v>9.2577619999999997E-4</v>
      </c>
      <c r="AV36" s="426">
        <v>1.43282255E-2</v>
      </c>
      <c r="AW36" s="423">
        <v>1.1317271459</v>
      </c>
      <c r="AX36" s="525">
        <v>0.83143395060000003</v>
      </c>
      <c r="AZ36" s="452"/>
    </row>
    <row r="37" spans="2:52">
      <c r="B37" s="422" t="s">
        <v>342</v>
      </c>
      <c r="C37" s="584" t="s">
        <v>343</v>
      </c>
      <c r="D37" s="522">
        <v>5.1221447000000003E-2</v>
      </c>
      <c r="E37" s="536">
        <v>2.5209152200000001E-2</v>
      </c>
      <c r="F37" s="424">
        <v>6.8221342700000007E-2</v>
      </c>
      <c r="G37" s="424">
        <v>4.8940015000000003E-2</v>
      </c>
      <c r="H37" s="424">
        <v>6.7665485600000005E-2</v>
      </c>
      <c r="I37" s="424">
        <v>4.8297858200000002E-2</v>
      </c>
      <c r="J37" s="424">
        <v>5.7600743400000001E-2</v>
      </c>
      <c r="K37" s="424">
        <v>6.4424088800000001E-2</v>
      </c>
      <c r="L37" s="424">
        <v>5.0952060100000002E-2</v>
      </c>
      <c r="M37" s="424">
        <v>3.28667297E-2</v>
      </c>
      <c r="N37" s="424">
        <v>2.2256810700000001E-2</v>
      </c>
      <c r="O37" s="424">
        <v>4.8941960800000003E-2</v>
      </c>
      <c r="P37" s="424">
        <v>3.86905471E-2</v>
      </c>
      <c r="Q37" s="424">
        <v>7.0618771499999997E-2</v>
      </c>
      <c r="R37" s="424">
        <v>2.6397545000000001E-2</v>
      </c>
      <c r="S37" s="424">
        <v>1.7061700499999999E-2</v>
      </c>
      <c r="T37" s="424">
        <v>3.33456933E-2</v>
      </c>
      <c r="U37" s="424">
        <v>3.5080171399999999E-2</v>
      </c>
      <c r="V37" s="424">
        <v>3.17252217E-2</v>
      </c>
      <c r="W37" s="424">
        <v>3.1539998100000001E-2</v>
      </c>
      <c r="X37" s="424">
        <v>3.47252282E-2</v>
      </c>
      <c r="Y37" s="424">
        <v>3.7237772799999999E-2</v>
      </c>
      <c r="Z37" s="424">
        <v>4.22490643E-2</v>
      </c>
      <c r="AA37" s="424">
        <v>3.7679499800000002E-2</v>
      </c>
      <c r="AB37" s="424">
        <v>3.4684902400000002E-2</v>
      </c>
      <c r="AC37" s="424">
        <v>4.4850218599999998E-2</v>
      </c>
      <c r="AD37" s="424">
        <v>3.1669048200000001E-2</v>
      </c>
      <c r="AE37" s="424">
        <v>4.5930703500000003E-2</v>
      </c>
      <c r="AF37" s="424">
        <v>4.2678090000000002E-2</v>
      </c>
      <c r="AG37" s="424">
        <v>1.6889439799999999E-2</v>
      </c>
      <c r="AH37" s="424">
        <v>2.1423644499999998E-2</v>
      </c>
      <c r="AI37" s="424">
        <v>1.4309508800000001E-2</v>
      </c>
      <c r="AJ37" s="424">
        <v>1.0101824689000001</v>
      </c>
      <c r="AK37" s="424">
        <v>9.1243872000000004E-3</v>
      </c>
      <c r="AL37" s="424">
        <v>1.9161524999999999E-3</v>
      </c>
      <c r="AM37" s="424">
        <v>2.3660428800000001E-2</v>
      </c>
      <c r="AN37" s="424">
        <v>1.24179002E-2</v>
      </c>
      <c r="AO37" s="424">
        <v>1.1526783699999999E-2</v>
      </c>
      <c r="AP37" s="424">
        <v>1.6465092099999998E-2</v>
      </c>
      <c r="AQ37" s="424">
        <v>3.85152193E-2</v>
      </c>
      <c r="AR37" s="424">
        <v>3.3032052200000002E-2</v>
      </c>
      <c r="AS37" s="424">
        <v>1.8962875000000001E-2</v>
      </c>
      <c r="AT37" s="424">
        <v>5.91876769E-2</v>
      </c>
      <c r="AU37" s="424">
        <v>0.18670105370000001</v>
      </c>
      <c r="AV37" s="426">
        <v>1.0545265999999999E-2</v>
      </c>
      <c r="AW37" s="423">
        <v>2.7076218202</v>
      </c>
      <c r="AX37" s="525">
        <v>1.9891797372</v>
      </c>
      <c r="AZ37" s="452"/>
    </row>
    <row r="38" spans="2:52">
      <c r="B38" s="422" t="s">
        <v>344</v>
      </c>
      <c r="C38" s="584" t="s">
        <v>345</v>
      </c>
      <c r="D38" s="522">
        <v>1.11411358E-2</v>
      </c>
      <c r="E38" s="536">
        <v>6.20319805E-2</v>
      </c>
      <c r="F38" s="424">
        <v>9.8088896000000005E-3</v>
      </c>
      <c r="G38" s="424">
        <v>2.8134697199999999E-2</v>
      </c>
      <c r="H38" s="424">
        <v>2.5663614000000001E-2</v>
      </c>
      <c r="I38" s="424">
        <v>1.20445647E-2</v>
      </c>
      <c r="J38" s="424">
        <v>2.0012491600000001E-2</v>
      </c>
      <c r="K38" s="424">
        <v>1.6901794000000001E-2</v>
      </c>
      <c r="L38" s="424">
        <v>1.2948688099999999E-2</v>
      </c>
      <c r="M38" s="424">
        <v>1.1425190999999999E-2</v>
      </c>
      <c r="N38" s="424">
        <v>7.8346549999999994E-3</v>
      </c>
      <c r="O38" s="424">
        <v>7.6900444000000002E-3</v>
      </c>
      <c r="P38" s="424">
        <v>8.7698651999999992E-3</v>
      </c>
      <c r="Q38" s="424">
        <v>8.7603977000000003E-3</v>
      </c>
      <c r="R38" s="424">
        <v>1.38271952E-2</v>
      </c>
      <c r="S38" s="424">
        <v>7.4158675000000002E-3</v>
      </c>
      <c r="T38" s="424">
        <v>1.1729249400000001E-2</v>
      </c>
      <c r="U38" s="424">
        <v>1.49687786E-2</v>
      </c>
      <c r="V38" s="424">
        <v>9.5617588000000003E-3</v>
      </c>
      <c r="W38" s="424">
        <v>9.9899085000000002E-3</v>
      </c>
      <c r="X38" s="424">
        <v>1.8907132699999999E-2</v>
      </c>
      <c r="Y38" s="424">
        <v>1.01084742E-2</v>
      </c>
      <c r="Z38" s="424">
        <v>1.0275311800000001E-2</v>
      </c>
      <c r="AA38" s="424">
        <v>1.00545519E-2</v>
      </c>
      <c r="AB38" s="424">
        <v>7.1530224999999999E-3</v>
      </c>
      <c r="AC38" s="424">
        <v>1.9558047499999998E-2</v>
      </c>
      <c r="AD38" s="424">
        <v>1.51334179E-2</v>
      </c>
      <c r="AE38" s="424">
        <v>2.6457697400000001E-2</v>
      </c>
      <c r="AF38" s="424">
        <v>1.7250128600000001E-2</v>
      </c>
      <c r="AG38" s="424">
        <v>2.2434224400000001E-2</v>
      </c>
      <c r="AH38" s="424">
        <v>3.3637820700000001E-2</v>
      </c>
      <c r="AI38" s="424">
        <v>3.0511181299999999E-2</v>
      </c>
      <c r="AJ38" s="424">
        <v>1.9846524399999999E-2</v>
      </c>
      <c r="AK38" s="424">
        <v>1.0565436527000001</v>
      </c>
      <c r="AL38" s="424">
        <v>6.0865190800000003E-2</v>
      </c>
      <c r="AM38" s="424">
        <v>3.3106333600000003E-2</v>
      </c>
      <c r="AN38" s="424">
        <v>1.1495037899999999E-2</v>
      </c>
      <c r="AO38" s="424">
        <v>2.6484846499999999E-2</v>
      </c>
      <c r="AP38" s="424">
        <v>1.0991127200000001E-2</v>
      </c>
      <c r="AQ38" s="424">
        <v>1.15204508E-2</v>
      </c>
      <c r="AR38" s="424">
        <v>3.1679889500000002E-2</v>
      </c>
      <c r="AS38" s="424">
        <v>1.23612203E-2</v>
      </c>
      <c r="AT38" s="424">
        <v>1.2273240100000001E-2</v>
      </c>
      <c r="AU38" s="424">
        <v>8.6192695999999999E-3</v>
      </c>
      <c r="AV38" s="426">
        <v>1.11881549E-2</v>
      </c>
      <c r="AW38" s="423">
        <v>1.8391167157999999</v>
      </c>
      <c r="AX38" s="525">
        <v>1.3511243255000001</v>
      </c>
      <c r="AZ38" s="452"/>
    </row>
    <row r="39" spans="2:52">
      <c r="B39" s="427" t="s">
        <v>346</v>
      </c>
      <c r="C39" s="586" t="s">
        <v>347</v>
      </c>
      <c r="D39" s="527">
        <v>5.7839865000000002E-3</v>
      </c>
      <c r="E39" s="537">
        <v>1.5507079199999999E-2</v>
      </c>
      <c r="F39" s="512">
        <v>6.6737087000000002E-3</v>
      </c>
      <c r="G39" s="512">
        <v>6.5082341000000004E-3</v>
      </c>
      <c r="H39" s="512">
        <v>9.4603623000000005E-3</v>
      </c>
      <c r="I39" s="512">
        <v>5.1850617000000002E-3</v>
      </c>
      <c r="J39" s="512">
        <v>8.8819642999999997E-3</v>
      </c>
      <c r="K39" s="512">
        <v>6.8705640999999996E-3</v>
      </c>
      <c r="L39" s="512">
        <v>8.0825197000000005E-3</v>
      </c>
      <c r="M39" s="512">
        <v>5.2961420999999998E-3</v>
      </c>
      <c r="N39" s="512">
        <v>3.1803769999999999E-3</v>
      </c>
      <c r="O39" s="512">
        <v>7.0121165000000003E-3</v>
      </c>
      <c r="P39" s="512">
        <v>5.9414899000000002E-3</v>
      </c>
      <c r="Q39" s="512">
        <v>5.2082658000000004E-3</v>
      </c>
      <c r="R39" s="512">
        <v>6.2185909999999999E-3</v>
      </c>
      <c r="S39" s="512">
        <v>3.1245655999999999E-3</v>
      </c>
      <c r="T39" s="512">
        <v>3.6719222999999999E-3</v>
      </c>
      <c r="U39" s="512">
        <v>7.8132898999999992E-3</v>
      </c>
      <c r="V39" s="512">
        <v>5.7265355000000002E-3</v>
      </c>
      <c r="W39" s="512">
        <v>4.9314602000000004E-3</v>
      </c>
      <c r="X39" s="512">
        <v>5.2808083999999998E-3</v>
      </c>
      <c r="Y39" s="512">
        <v>4.5469259000000001E-3</v>
      </c>
      <c r="Z39" s="512">
        <v>6.0334307999999996E-3</v>
      </c>
      <c r="AA39" s="512">
        <v>4.7605045999999998E-3</v>
      </c>
      <c r="AB39" s="512">
        <v>3.1542911000000001E-3</v>
      </c>
      <c r="AC39" s="512">
        <v>5.6446192999999997E-3</v>
      </c>
      <c r="AD39" s="512">
        <v>3.9501062000000002E-3</v>
      </c>
      <c r="AE39" s="512">
        <v>8.9833395999999992E-3</v>
      </c>
      <c r="AF39" s="512">
        <v>8.7802709999999992E-3</v>
      </c>
      <c r="AG39" s="512">
        <v>9.4800448000000002E-3</v>
      </c>
      <c r="AH39" s="512">
        <v>6.5571099000000001E-3</v>
      </c>
      <c r="AI39" s="512">
        <v>5.9113504000000002E-3</v>
      </c>
      <c r="AJ39" s="512">
        <v>2.9117100999999999E-2</v>
      </c>
      <c r="AK39" s="512">
        <v>2.1749919699999998E-2</v>
      </c>
      <c r="AL39" s="512">
        <v>1.0262848310999999</v>
      </c>
      <c r="AM39" s="512">
        <v>2.7457202600000001E-2</v>
      </c>
      <c r="AN39" s="512">
        <v>2.2055251099999999E-2</v>
      </c>
      <c r="AO39" s="512">
        <v>5.3842724E-3</v>
      </c>
      <c r="AP39" s="512">
        <v>1.1038765799999999E-2</v>
      </c>
      <c r="AQ39" s="512">
        <v>2.0664210999999998E-2</v>
      </c>
      <c r="AR39" s="512">
        <v>2.44505712E-2</v>
      </c>
      <c r="AS39" s="512">
        <v>1.07117633E-2</v>
      </c>
      <c r="AT39" s="512">
        <v>1.7191609600000001E-2</v>
      </c>
      <c r="AU39" s="512">
        <v>7.6689098000000001E-3</v>
      </c>
      <c r="AV39" s="513">
        <v>3.1110505E-2</v>
      </c>
      <c r="AW39" s="511">
        <v>1.4590459519000001</v>
      </c>
      <c r="AX39" s="528">
        <v>1.0719017779</v>
      </c>
      <c r="AZ39" s="452"/>
    </row>
    <row r="40" spans="2:52">
      <c r="B40" s="432" t="s">
        <v>348</v>
      </c>
      <c r="C40" s="589" t="s">
        <v>349</v>
      </c>
      <c r="D40" s="529">
        <v>5.8816276000000001E-2</v>
      </c>
      <c r="E40" s="538">
        <v>0.25965601500000002</v>
      </c>
      <c r="F40" s="434">
        <v>4.0585172000000003E-2</v>
      </c>
      <c r="G40" s="434">
        <v>3.2720982000000003E-2</v>
      </c>
      <c r="H40" s="434">
        <v>3.2876620500000002E-2</v>
      </c>
      <c r="I40" s="434">
        <v>4.7013773100000003E-2</v>
      </c>
      <c r="J40" s="434">
        <v>3.8569253099999999E-2</v>
      </c>
      <c r="K40" s="434">
        <v>5.0878146499999999E-2</v>
      </c>
      <c r="L40" s="434">
        <v>3.39679289E-2</v>
      </c>
      <c r="M40" s="434">
        <v>2.6356920200000002E-2</v>
      </c>
      <c r="N40" s="434">
        <v>4.5052642800000001E-2</v>
      </c>
      <c r="O40" s="434">
        <v>2.4134694200000001E-2</v>
      </c>
      <c r="P40" s="434">
        <v>2.07645391E-2</v>
      </c>
      <c r="Q40" s="434">
        <v>3.5786809500000002E-2</v>
      </c>
      <c r="R40" s="434">
        <v>5.1050702000000003E-2</v>
      </c>
      <c r="S40" s="434">
        <v>2.30244966E-2</v>
      </c>
      <c r="T40" s="434">
        <v>3.15804934E-2</v>
      </c>
      <c r="U40" s="434">
        <v>3.3140103900000002E-2</v>
      </c>
      <c r="V40" s="434">
        <v>2.3230325600000001E-2</v>
      </c>
      <c r="W40" s="434">
        <v>2.1186242899999999E-2</v>
      </c>
      <c r="X40" s="434">
        <v>2.9591941300000001E-2</v>
      </c>
      <c r="Y40" s="434">
        <v>2.2693581399999999E-2</v>
      </c>
      <c r="Z40" s="434">
        <v>2.4745464500000001E-2</v>
      </c>
      <c r="AA40" s="434">
        <v>1.9995004300000001E-2</v>
      </c>
      <c r="AB40" s="434">
        <v>2.0902367099999999E-2</v>
      </c>
      <c r="AC40" s="434">
        <v>2.57683935E-2</v>
      </c>
      <c r="AD40" s="434">
        <v>1.6347397100000001E-2</v>
      </c>
      <c r="AE40" s="434">
        <v>0.22186562369999999</v>
      </c>
      <c r="AF40" s="434">
        <v>4.6521922100000002E-2</v>
      </c>
      <c r="AG40" s="434">
        <v>4.14519982E-2</v>
      </c>
      <c r="AH40" s="434">
        <v>2.8915204100000001E-2</v>
      </c>
      <c r="AI40" s="434">
        <v>5.9076774499999998E-2</v>
      </c>
      <c r="AJ40" s="434">
        <v>4.77914953E-2</v>
      </c>
      <c r="AK40" s="434">
        <v>3.7315898200000003E-2</v>
      </c>
      <c r="AL40" s="434">
        <v>5.0501440000000003E-3</v>
      </c>
      <c r="AM40" s="434">
        <v>1.1080674633000001</v>
      </c>
      <c r="AN40" s="434">
        <v>2.9793926500000002E-2</v>
      </c>
      <c r="AO40" s="434">
        <v>3.9292358899999998E-2</v>
      </c>
      <c r="AP40" s="434">
        <v>2.74174485E-2</v>
      </c>
      <c r="AQ40" s="434">
        <v>1.8522972200000001E-2</v>
      </c>
      <c r="AR40" s="434">
        <v>4.2988380499999999E-2</v>
      </c>
      <c r="AS40" s="434">
        <v>1.89833908E-2</v>
      </c>
      <c r="AT40" s="434">
        <v>4.0902349599999999E-2</v>
      </c>
      <c r="AU40" s="434">
        <v>7.0656956600000001E-2</v>
      </c>
      <c r="AV40" s="436">
        <v>6.8600809299999996E-2</v>
      </c>
      <c r="AW40" s="433">
        <v>3.0436514027000001</v>
      </c>
      <c r="AX40" s="530">
        <v>2.2360470181999998</v>
      </c>
      <c r="AZ40" s="452"/>
    </row>
    <row r="41" spans="2:52">
      <c r="B41" s="422" t="s">
        <v>350</v>
      </c>
      <c r="C41" s="584" t="s">
        <v>351</v>
      </c>
      <c r="D41" s="522">
        <v>8.0767584E-3</v>
      </c>
      <c r="E41" s="536">
        <v>1.43614104E-2</v>
      </c>
      <c r="F41" s="424">
        <v>9.5842516999999992E-3</v>
      </c>
      <c r="G41" s="424">
        <v>1.00246E-2</v>
      </c>
      <c r="H41" s="424">
        <v>1.22989868E-2</v>
      </c>
      <c r="I41" s="424">
        <v>8.0083659999999994E-3</v>
      </c>
      <c r="J41" s="424">
        <v>1.19393104E-2</v>
      </c>
      <c r="K41" s="424">
        <v>1.2594405899999999E-2</v>
      </c>
      <c r="L41" s="424">
        <v>1.0816524399999999E-2</v>
      </c>
      <c r="M41" s="424">
        <v>1.07734775E-2</v>
      </c>
      <c r="N41" s="424">
        <v>3.7835848999999999E-3</v>
      </c>
      <c r="O41" s="424">
        <v>9.180934E-3</v>
      </c>
      <c r="P41" s="424">
        <v>1.17852774E-2</v>
      </c>
      <c r="Q41" s="424">
        <v>8.8468235999999995E-3</v>
      </c>
      <c r="R41" s="424">
        <v>1.00548609E-2</v>
      </c>
      <c r="S41" s="424">
        <v>4.5713298999999997E-3</v>
      </c>
      <c r="T41" s="424">
        <v>6.5313163000000002E-3</v>
      </c>
      <c r="U41" s="424">
        <v>9.6162348999999994E-3</v>
      </c>
      <c r="V41" s="424">
        <v>1.0226830100000001E-2</v>
      </c>
      <c r="W41" s="424">
        <v>1.20913898E-2</v>
      </c>
      <c r="X41" s="424">
        <v>1.26177857E-2</v>
      </c>
      <c r="Y41" s="424">
        <v>1.1184543700000001E-2</v>
      </c>
      <c r="Z41" s="424">
        <v>1.4835745900000001E-2</v>
      </c>
      <c r="AA41" s="424">
        <v>1.5589590800000001E-2</v>
      </c>
      <c r="AB41" s="424">
        <v>5.9462622999999996E-3</v>
      </c>
      <c r="AC41" s="424">
        <v>9.0811143E-3</v>
      </c>
      <c r="AD41" s="424">
        <v>1.13756306E-2</v>
      </c>
      <c r="AE41" s="424">
        <v>1.28525584E-2</v>
      </c>
      <c r="AF41" s="424">
        <v>1.68888835E-2</v>
      </c>
      <c r="AG41" s="424">
        <v>1.33705748E-2</v>
      </c>
      <c r="AH41" s="424">
        <v>4.01885352E-2</v>
      </c>
      <c r="AI41" s="424">
        <v>1.60479777E-2</v>
      </c>
      <c r="AJ41" s="424">
        <v>3.3511159399999997E-2</v>
      </c>
      <c r="AK41" s="424">
        <v>5.4768946399999997E-2</v>
      </c>
      <c r="AL41" s="424">
        <v>7.1469079E-3</v>
      </c>
      <c r="AM41" s="424">
        <v>1.85028234E-2</v>
      </c>
      <c r="AN41" s="424">
        <v>1.1779149414000001</v>
      </c>
      <c r="AO41" s="424">
        <v>3.23003345E-2</v>
      </c>
      <c r="AP41" s="424">
        <v>2.7943900399999999E-2</v>
      </c>
      <c r="AQ41" s="424">
        <v>1.4043727799999999E-2</v>
      </c>
      <c r="AR41" s="424">
        <v>6.4066223500000005E-2</v>
      </c>
      <c r="AS41" s="424">
        <v>4.4306443100000002E-2</v>
      </c>
      <c r="AT41" s="424">
        <v>2.2856507799999998E-2</v>
      </c>
      <c r="AU41" s="424">
        <v>9.1554423000000003E-3</v>
      </c>
      <c r="AV41" s="426">
        <v>7.6027681900000005E-2</v>
      </c>
      <c r="AW41" s="423">
        <v>1.9576909163</v>
      </c>
      <c r="AX41" s="525">
        <v>1.4382359727</v>
      </c>
      <c r="AZ41" s="452"/>
    </row>
    <row r="42" spans="2:52">
      <c r="B42" s="422" t="s">
        <v>352</v>
      </c>
      <c r="C42" s="584" t="s">
        <v>353</v>
      </c>
      <c r="D42" s="522">
        <v>8.0394349999999995E-4</v>
      </c>
      <c r="E42" s="536">
        <v>2.1827575999999998E-3</v>
      </c>
      <c r="F42" s="424">
        <v>8.516334E-4</v>
      </c>
      <c r="G42" s="424">
        <v>5.0839709999999998E-4</v>
      </c>
      <c r="H42" s="424">
        <v>6.9508809999999999E-4</v>
      </c>
      <c r="I42" s="424">
        <v>1.3200293E-3</v>
      </c>
      <c r="J42" s="424">
        <v>5.1226349999999995E-4</v>
      </c>
      <c r="K42" s="424">
        <v>6.1792749999999995E-4</v>
      </c>
      <c r="L42" s="424">
        <v>4.1227240000000001E-4</v>
      </c>
      <c r="M42" s="424">
        <v>5.2545239999999996E-4</v>
      </c>
      <c r="N42" s="424">
        <v>3.297369E-4</v>
      </c>
      <c r="O42" s="424">
        <v>3.5678890000000001E-4</v>
      </c>
      <c r="P42" s="424">
        <v>8.5479160000000002E-4</v>
      </c>
      <c r="Q42" s="424">
        <v>6.5062870000000001E-4</v>
      </c>
      <c r="R42" s="424">
        <v>1.2583125000000001E-3</v>
      </c>
      <c r="S42" s="424">
        <v>4.9846259999999996E-4</v>
      </c>
      <c r="T42" s="424">
        <v>8.7718629999999995E-4</v>
      </c>
      <c r="U42" s="424">
        <v>6.8211580000000001E-4</v>
      </c>
      <c r="V42" s="424">
        <v>1.1655869E-3</v>
      </c>
      <c r="W42" s="424">
        <v>1.0197547999999999E-3</v>
      </c>
      <c r="X42" s="424">
        <v>4.1632810000000002E-4</v>
      </c>
      <c r="Y42" s="424">
        <v>2.6201030000000001E-4</v>
      </c>
      <c r="Z42" s="424">
        <v>5.9244349999999996E-4</v>
      </c>
      <c r="AA42" s="424">
        <v>3.5600630000000001E-4</v>
      </c>
      <c r="AB42" s="424">
        <v>1.8773309999999999E-4</v>
      </c>
      <c r="AC42" s="424">
        <v>2.3180328000000001E-3</v>
      </c>
      <c r="AD42" s="424">
        <v>1.5204321E-3</v>
      </c>
      <c r="AE42" s="424">
        <v>6.5989480000000001E-4</v>
      </c>
      <c r="AF42" s="424">
        <v>2.0432209E-3</v>
      </c>
      <c r="AG42" s="424">
        <v>6.0651360000000003E-4</v>
      </c>
      <c r="AH42" s="424">
        <v>1.7328236000000001E-3</v>
      </c>
      <c r="AI42" s="424">
        <v>2.9972875000000001E-3</v>
      </c>
      <c r="AJ42" s="424">
        <v>9.5789490000000002E-4</v>
      </c>
      <c r="AK42" s="424">
        <v>8.5774829999999997E-4</v>
      </c>
      <c r="AL42" s="424">
        <v>2.906311E-4</v>
      </c>
      <c r="AM42" s="424">
        <v>1.3437439E-3</v>
      </c>
      <c r="AN42" s="424">
        <v>6.0446570000000002E-4</v>
      </c>
      <c r="AO42" s="424">
        <v>1.0003541920000001</v>
      </c>
      <c r="AP42" s="424">
        <v>1.4720092000000001E-3</v>
      </c>
      <c r="AQ42" s="424">
        <v>5.9351510000000001E-4</v>
      </c>
      <c r="AR42" s="424">
        <v>8.375282E-4</v>
      </c>
      <c r="AS42" s="424">
        <v>5.4527920000000004E-4</v>
      </c>
      <c r="AT42" s="424">
        <v>6.0020859999999996E-4</v>
      </c>
      <c r="AU42" s="424">
        <v>4.3067479999999998E-4</v>
      </c>
      <c r="AV42" s="426">
        <v>0.14364465770000001</v>
      </c>
      <c r="AW42" s="423">
        <v>1.1823484054</v>
      </c>
      <c r="AX42" s="525">
        <v>0.86862333309999995</v>
      </c>
      <c r="AZ42" s="452"/>
    </row>
    <row r="43" spans="2:52">
      <c r="B43" s="422" t="s">
        <v>354</v>
      </c>
      <c r="C43" s="584" t="s">
        <v>355</v>
      </c>
      <c r="D43" s="522">
        <v>1.9808879999999999E-4</v>
      </c>
      <c r="E43" s="536">
        <v>3.6428879999999999E-4</v>
      </c>
      <c r="F43" s="424">
        <v>6.9620010000000004E-4</v>
      </c>
      <c r="G43" s="424">
        <v>1.4578820000000001E-4</v>
      </c>
      <c r="H43" s="424">
        <v>2.0982530000000001E-4</v>
      </c>
      <c r="I43" s="424">
        <v>2.3505640000000001E-4</v>
      </c>
      <c r="J43" s="424">
        <v>4.7020409999999998E-4</v>
      </c>
      <c r="K43" s="424">
        <v>4.9590419999999999E-4</v>
      </c>
      <c r="L43" s="424">
        <v>1.7235030000000001E-4</v>
      </c>
      <c r="M43" s="424">
        <v>5.8211720000000001E-4</v>
      </c>
      <c r="N43" s="424">
        <v>8.3928299999999994E-5</v>
      </c>
      <c r="O43" s="424">
        <v>3.4012499999999999E-4</v>
      </c>
      <c r="P43" s="424">
        <v>2.364531E-4</v>
      </c>
      <c r="Q43" s="424">
        <v>1.2123410000000001E-4</v>
      </c>
      <c r="R43" s="424">
        <v>4.0805810000000002E-4</v>
      </c>
      <c r="S43" s="424">
        <v>1.4933789999999999E-4</v>
      </c>
      <c r="T43" s="424">
        <v>1.2933190000000001E-4</v>
      </c>
      <c r="U43" s="424">
        <v>7.0149709999999996E-4</v>
      </c>
      <c r="V43" s="424">
        <v>7.8838349999999998E-4</v>
      </c>
      <c r="W43" s="424">
        <v>7.6932719999999995E-4</v>
      </c>
      <c r="X43" s="424">
        <v>7.3704830000000002E-4</v>
      </c>
      <c r="Y43" s="424">
        <v>1.3751108E-3</v>
      </c>
      <c r="Z43" s="424">
        <v>1.4008764E-3</v>
      </c>
      <c r="AA43" s="424">
        <v>3.8037260999999999E-3</v>
      </c>
      <c r="AB43" s="424">
        <v>3.5537159999999998E-4</v>
      </c>
      <c r="AC43" s="424">
        <v>8.8561580000000003E-4</v>
      </c>
      <c r="AD43" s="424">
        <v>3.30868E-4</v>
      </c>
      <c r="AE43" s="424">
        <v>4.2337549999999999E-4</v>
      </c>
      <c r="AF43" s="424">
        <v>3.9315589999999999E-4</v>
      </c>
      <c r="AG43" s="424">
        <v>9.2203879999999997E-4</v>
      </c>
      <c r="AH43" s="424">
        <v>5.0045370000000001E-4</v>
      </c>
      <c r="AI43" s="424">
        <v>3.814345E-4</v>
      </c>
      <c r="AJ43" s="424">
        <v>4.7536529999999999E-4</v>
      </c>
      <c r="AK43" s="424">
        <v>6.4687269999999996E-4</v>
      </c>
      <c r="AL43" s="424">
        <v>7.4562399999999996E-5</v>
      </c>
      <c r="AM43" s="424">
        <v>1.1012070999999999E-3</v>
      </c>
      <c r="AN43" s="424">
        <v>5.3862644999999997E-3</v>
      </c>
      <c r="AO43" s="424">
        <v>4.7540080000000001E-4</v>
      </c>
      <c r="AP43" s="424">
        <v>1.0002135614000001</v>
      </c>
      <c r="AQ43" s="424">
        <v>2.5224999999999998E-4</v>
      </c>
      <c r="AR43" s="424">
        <v>4.0269619999999998E-4</v>
      </c>
      <c r="AS43" s="424">
        <v>8.1212509999999995E-4</v>
      </c>
      <c r="AT43" s="424">
        <v>7.4272819999999997E-4</v>
      </c>
      <c r="AU43" s="424">
        <v>2.2704499999999999E-4</v>
      </c>
      <c r="AV43" s="426">
        <v>6.3895499999999997E-4</v>
      </c>
      <c r="AW43" s="423">
        <v>1.0302556089999999</v>
      </c>
      <c r="AX43" s="525">
        <v>0.75688693529999995</v>
      </c>
      <c r="AZ43" s="452"/>
    </row>
    <row r="44" spans="2:52">
      <c r="B44" s="427" t="s">
        <v>356</v>
      </c>
      <c r="C44" s="586" t="s">
        <v>357</v>
      </c>
      <c r="D44" s="533">
        <v>5.1826590000000005E-4</v>
      </c>
      <c r="E44" s="539">
        <v>2.9433699999999998E-4</v>
      </c>
      <c r="F44" s="429">
        <v>9.4042999999999994E-5</v>
      </c>
      <c r="G44" s="429">
        <v>5.3985900000000001E-5</v>
      </c>
      <c r="H44" s="429">
        <v>5.6286200000000003E-5</v>
      </c>
      <c r="I44" s="429">
        <v>1.0276069999999999E-4</v>
      </c>
      <c r="J44" s="429">
        <v>5.9452800000000001E-5</v>
      </c>
      <c r="K44" s="429">
        <v>7.4559000000000002E-5</v>
      </c>
      <c r="L44" s="429">
        <v>7.3824699999999998E-5</v>
      </c>
      <c r="M44" s="429">
        <v>5.06973E-5</v>
      </c>
      <c r="N44" s="429">
        <v>5.2387099999999999E-5</v>
      </c>
      <c r="O44" s="429">
        <v>4.0720499999999997E-5</v>
      </c>
      <c r="P44" s="429">
        <v>4.5906799999999999E-5</v>
      </c>
      <c r="Q44" s="429">
        <v>5.3196599999999998E-5</v>
      </c>
      <c r="R44" s="429">
        <v>7.6394400000000002E-5</v>
      </c>
      <c r="S44" s="429">
        <v>3.6613499999999998E-5</v>
      </c>
      <c r="T44" s="429">
        <v>4.9317999999999998E-5</v>
      </c>
      <c r="U44" s="429">
        <v>5.1700399999999997E-5</v>
      </c>
      <c r="V44" s="429">
        <v>4.77215E-5</v>
      </c>
      <c r="W44" s="429">
        <v>4.4886299999999997E-5</v>
      </c>
      <c r="X44" s="429">
        <v>4.7154899999999998E-5</v>
      </c>
      <c r="Y44" s="429">
        <v>3.7597700000000001E-5</v>
      </c>
      <c r="Z44" s="429">
        <v>4.5144800000000002E-5</v>
      </c>
      <c r="AA44" s="429">
        <v>3.76497E-5</v>
      </c>
      <c r="AB44" s="429">
        <v>2.95468E-5</v>
      </c>
      <c r="AC44" s="429">
        <v>6.5880100000000006E-5</v>
      </c>
      <c r="AD44" s="429">
        <v>4.8153099999999998E-5</v>
      </c>
      <c r="AE44" s="429">
        <v>2.3565390000000001E-4</v>
      </c>
      <c r="AF44" s="429">
        <v>8.8651400000000003E-5</v>
      </c>
      <c r="AG44" s="429">
        <v>9.1059100000000004E-5</v>
      </c>
      <c r="AH44" s="429">
        <v>4.2158000000000001E-4</v>
      </c>
      <c r="AI44" s="429">
        <v>1.153072E-4</v>
      </c>
      <c r="AJ44" s="429">
        <v>1.062077E-4</v>
      </c>
      <c r="AK44" s="429">
        <v>2.4774900000000002E-4</v>
      </c>
      <c r="AL44" s="429">
        <v>2.85828E-5</v>
      </c>
      <c r="AM44" s="429">
        <v>1.0792900999999999E-3</v>
      </c>
      <c r="AN44" s="429">
        <v>7.7532380000000002E-4</v>
      </c>
      <c r="AO44" s="429">
        <v>9.9640400000000002E-5</v>
      </c>
      <c r="AP44" s="429">
        <v>9.4103000000000003E-5</v>
      </c>
      <c r="AQ44" s="429">
        <v>1.0152752356999999</v>
      </c>
      <c r="AR44" s="429">
        <v>1.120207E-4</v>
      </c>
      <c r="AS44" s="429">
        <v>9.1414600000000004E-5</v>
      </c>
      <c r="AT44" s="429">
        <v>1.444359E-4</v>
      </c>
      <c r="AU44" s="429">
        <v>8.5037099999999999E-5</v>
      </c>
      <c r="AV44" s="431">
        <v>1.9410156999999999E-3</v>
      </c>
      <c r="AW44" s="428">
        <v>1.0232204928999999</v>
      </c>
      <c r="AX44" s="534">
        <v>0.75171852139999995</v>
      </c>
      <c r="AZ44" s="452"/>
    </row>
    <row r="45" spans="2:52">
      <c r="B45" s="437" t="s">
        <v>358</v>
      </c>
      <c r="C45" s="590" t="s">
        <v>359</v>
      </c>
      <c r="D45" s="531">
        <v>1.3528851999999999E-3</v>
      </c>
      <c r="E45" s="540">
        <v>2.3495740000000001E-3</v>
      </c>
      <c r="F45" s="515">
        <v>8.6263940000000003E-4</v>
      </c>
      <c r="G45" s="515">
        <v>5.958332E-4</v>
      </c>
      <c r="H45" s="515">
        <v>1.1123680000000001E-3</v>
      </c>
      <c r="I45" s="515">
        <v>9.1822020000000004E-4</v>
      </c>
      <c r="J45" s="515">
        <v>1.8954729999999999E-3</v>
      </c>
      <c r="K45" s="515">
        <v>1.2012028E-3</v>
      </c>
      <c r="L45" s="515">
        <v>7.129746E-4</v>
      </c>
      <c r="M45" s="515">
        <v>1.5815491000000001E-3</v>
      </c>
      <c r="N45" s="515">
        <v>5.3031900000000002E-4</v>
      </c>
      <c r="O45" s="515">
        <v>6.3914980000000004E-4</v>
      </c>
      <c r="P45" s="515">
        <v>5.9357780000000003E-4</v>
      </c>
      <c r="Q45" s="515">
        <v>1.841464E-4</v>
      </c>
      <c r="R45" s="515">
        <v>8.6872540000000002E-4</v>
      </c>
      <c r="S45" s="515">
        <v>7.9406970000000002E-4</v>
      </c>
      <c r="T45" s="515">
        <v>4.8706699999999999E-4</v>
      </c>
      <c r="U45" s="515">
        <v>1.0065706E-3</v>
      </c>
      <c r="V45" s="515">
        <v>1.6443760999999999E-3</v>
      </c>
      <c r="W45" s="515">
        <v>1.4937141E-3</v>
      </c>
      <c r="X45" s="515">
        <v>9.0681870000000001E-4</v>
      </c>
      <c r="Y45" s="515">
        <v>8.4374180000000001E-4</v>
      </c>
      <c r="Z45" s="515">
        <v>8.3813050000000004E-4</v>
      </c>
      <c r="AA45" s="515">
        <v>9.9807720000000006E-4</v>
      </c>
      <c r="AB45" s="515">
        <v>3.2262099999999999E-4</v>
      </c>
      <c r="AC45" s="515">
        <v>8.3610970000000005E-4</v>
      </c>
      <c r="AD45" s="515">
        <v>1.1563070999999999E-3</v>
      </c>
      <c r="AE45" s="515">
        <v>1.4139128000000001E-3</v>
      </c>
      <c r="AF45" s="515">
        <v>1.1888561999999999E-3</v>
      </c>
      <c r="AG45" s="515">
        <v>1.5029087000000001E-3</v>
      </c>
      <c r="AH45" s="515">
        <v>8.6827832000000004E-3</v>
      </c>
      <c r="AI45" s="515">
        <v>1.8221132000000001E-3</v>
      </c>
      <c r="AJ45" s="515">
        <v>6.6745010000000002E-4</v>
      </c>
      <c r="AK45" s="515">
        <v>2.7005583000000001E-3</v>
      </c>
      <c r="AL45" s="515">
        <v>4.1243889999999998E-4</v>
      </c>
      <c r="AM45" s="515">
        <v>1.351926E-3</v>
      </c>
      <c r="AN45" s="515">
        <v>1.3528456999999999E-3</v>
      </c>
      <c r="AO45" s="515">
        <v>3.7792670000000002E-4</v>
      </c>
      <c r="AP45" s="515">
        <v>1.7283271E-3</v>
      </c>
      <c r="AQ45" s="515">
        <v>1.0312407999999999E-3</v>
      </c>
      <c r="AR45" s="515">
        <v>1.0004068061</v>
      </c>
      <c r="AS45" s="515">
        <v>1.6783863999999999E-3</v>
      </c>
      <c r="AT45" s="515">
        <v>2.1944351999999999E-3</v>
      </c>
      <c r="AU45" s="515">
        <v>4.1924390000000001E-4</v>
      </c>
      <c r="AV45" s="516">
        <v>3.1476896000000002E-3</v>
      </c>
      <c r="AW45" s="514">
        <v>1.0588060899</v>
      </c>
      <c r="AX45" s="532">
        <v>0.77786181359999995</v>
      </c>
      <c r="AZ45" s="452"/>
    </row>
    <row r="46" spans="2:52">
      <c r="B46" s="437" t="s">
        <v>360</v>
      </c>
      <c r="C46" s="590" t="s">
        <v>361</v>
      </c>
      <c r="D46" s="522">
        <v>3.9805914599999999E-2</v>
      </c>
      <c r="E46" s="536">
        <v>8.0929468199999993E-2</v>
      </c>
      <c r="F46" s="424">
        <v>5.1668769599999997E-2</v>
      </c>
      <c r="G46" s="424">
        <v>4.14039218E-2</v>
      </c>
      <c r="H46" s="424">
        <v>6.3654927099999994E-2</v>
      </c>
      <c r="I46" s="424">
        <v>4.1332561300000001E-2</v>
      </c>
      <c r="J46" s="424">
        <v>5.3281592900000001E-2</v>
      </c>
      <c r="K46" s="424">
        <v>4.5041134400000002E-2</v>
      </c>
      <c r="L46" s="424">
        <v>5.4137395999999997E-2</v>
      </c>
      <c r="M46" s="424">
        <v>4.9238409499999997E-2</v>
      </c>
      <c r="N46" s="424">
        <v>2.8971270600000001E-2</v>
      </c>
      <c r="O46" s="424">
        <v>5.7101455600000003E-2</v>
      </c>
      <c r="P46" s="424">
        <v>5.7736086200000002E-2</v>
      </c>
      <c r="Q46" s="424">
        <v>3.2173736799999998E-2</v>
      </c>
      <c r="R46" s="424">
        <v>7.1341424000000001E-2</v>
      </c>
      <c r="S46" s="424">
        <v>2.3181231600000001E-2</v>
      </c>
      <c r="T46" s="424">
        <v>3.1636138699999997E-2</v>
      </c>
      <c r="U46" s="424">
        <v>4.6404994800000002E-2</v>
      </c>
      <c r="V46" s="424">
        <v>5.5238936199999998E-2</v>
      </c>
      <c r="W46" s="424">
        <v>4.7892973800000002E-2</v>
      </c>
      <c r="X46" s="424">
        <v>4.7451556399999997E-2</v>
      </c>
      <c r="Y46" s="424">
        <v>6.7183918400000001E-2</v>
      </c>
      <c r="Z46" s="424">
        <v>5.7853517600000001E-2</v>
      </c>
      <c r="AA46" s="424">
        <v>5.3128279299999998E-2</v>
      </c>
      <c r="AB46" s="424">
        <v>4.1672240999999999E-2</v>
      </c>
      <c r="AC46" s="424">
        <v>4.0505754800000002E-2</v>
      </c>
      <c r="AD46" s="424">
        <v>6.8915037400000004E-2</v>
      </c>
      <c r="AE46" s="424">
        <v>8.5554260899999998E-2</v>
      </c>
      <c r="AF46" s="424">
        <v>0.1089899163</v>
      </c>
      <c r="AG46" s="424">
        <v>9.2366808999999994E-2</v>
      </c>
      <c r="AH46" s="424">
        <v>0.189413523</v>
      </c>
      <c r="AI46" s="424">
        <v>8.4788001000000002E-2</v>
      </c>
      <c r="AJ46" s="424">
        <v>8.6194778400000005E-2</v>
      </c>
      <c r="AK46" s="424">
        <v>0.1373508168</v>
      </c>
      <c r="AL46" s="424">
        <v>3.2457743999999997E-2</v>
      </c>
      <c r="AM46" s="424">
        <v>0.1415879303</v>
      </c>
      <c r="AN46" s="424">
        <v>0.15482046830000001</v>
      </c>
      <c r="AO46" s="424">
        <v>0.111364617</v>
      </c>
      <c r="AP46" s="424">
        <v>7.9330172599999998E-2</v>
      </c>
      <c r="AQ46" s="424">
        <v>5.6952350899999997E-2</v>
      </c>
      <c r="AR46" s="424">
        <v>0.1016439411</v>
      </c>
      <c r="AS46" s="424">
        <v>1.1382576550000001</v>
      </c>
      <c r="AT46" s="424">
        <v>5.4297242599999997E-2</v>
      </c>
      <c r="AU46" s="424">
        <v>3.2081922399999997E-2</v>
      </c>
      <c r="AV46" s="426">
        <v>6.8779931099999997E-2</v>
      </c>
      <c r="AW46" s="423">
        <v>4.1051147296000003</v>
      </c>
      <c r="AX46" s="525">
        <v>3.0158609958999998</v>
      </c>
      <c r="AZ46" s="452"/>
    </row>
    <row r="47" spans="2:52">
      <c r="B47" s="437" t="s">
        <v>362</v>
      </c>
      <c r="C47" s="590" t="s">
        <v>363</v>
      </c>
      <c r="D47" s="522">
        <v>4.6324140000000001E-4</v>
      </c>
      <c r="E47" s="536">
        <v>4.6473759999999999E-4</v>
      </c>
      <c r="F47" s="424">
        <v>3.6865999999999998E-4</v>
      </c>
      <c r="G47" s="424">
        <v>2.741477E-4</v>
      </c>
      <c r="H47" s="424">
        <v>3.9693090000000002E-4</v>
      </c>
      <c r="I47" s="424">
        <v>2.4491569999999998E-4</v>
      </c>
      <c r="J47" s="424">
        <v>3.2992109999999998E-4</v>
      </c>
      <c r="K47" s="424">
        <v>2.9397430000000001E-4</v>
      </c>
      <c r="L47" s="424">
        <v>3.2485240000000001E-4</v>
      </c>
      <c r="M47" s="424">
        <v>2.6734069999999999E-4</v>
      </c>
      <c r="N47" s="424">
        <v>1.5448870000000001E-4</v>
      </c>
      <c r="O47" s="424">
        <v>2.5951840000000001E-4</v>
      </c>
      <c r="P47" s="424">
        <v>2.6009429999999999E-4</v>
      </c>
      <c r="Q47" s="424">
        <v>1.7427799999999999E-4</v>
      </c>
      <c r="R47" s="424">
        <v>2.4455290000000002E-4</v>
      </c>
      <c r="S47" s="424">
        <v>1.5437879999999999E-4</v>
      </c>
      <c r="T47" s="424">
        <v>2.3306640000000001E-4</v>
      </c>
      <c r="U47" s="424">
        <v>2.6186869999999998E-4</v>
      </c>
      <c r="V47" s="424">
        <v>2.7860800000000001E-4</v>
      </c>
      <c r="W47" s="424">
        <v>4.1686030000000001E-4</v>
      </c>
      <c r="X47" s="424">
        <v>2.7822479999999999E-4</v>
      </c>
      <c r="Y47" s="424">
        <v>3.44044E-4</v>
      </c>
      <c r="Z47" s="424">
        <v>3.5569079999999998E-4</v>
      </c>
      <c r="AA47" s="424">
        <v>3.3260430000000001E-4</v>
      </c>
      <c r="AB47" s="424">
        <v>2.265476E-4</v>
      </c>
      <c r="AC47" s="424">
        <v>3.5386849999999997E-4</v>
      </c>
      <c r="AD47" s="424">
        <v>3.7513489999999999E-4</v>
      </c>
      <c r="AE47" s="424">
        <v>7.4017479999999997E-4</v>
      </c>
      <c r="AF47" s="424">
        <v>5.7497479999999996E-4</v>
      </c>
      <c r="AG47" s="424">
        <v>2.9721210000000002E-4</v>
      </c>
      <c r="AH47" s="424">
        <v>8.813553E-4</v>
      </c>
      <c r="AI47" s="424">
        <v>2.8165429999999999E-4</v>
      </c>
      <c r="AJ47" s="424">
        <v>1.1524689999999999E-3</v>
      </c>
      <c r="AK47" s="424">
        <v>7.3697750000000005E-4</v>
      </c>
      <c r="AL47" s="424">
        <v>5.7825960000000001E-4</v>
      </c>
      <c r="AM47" s="424">
        <v>7.0249410000000005E-4</v>
      </c>
      <c r="AN47" s="424">
        <v>7.3453127999999999E-3</v>
      </c>
      <c r="AO47" s="424">
        <v>8.951648E-4</v>
      </c>
      <c r="AP47" s="424">
        <v>3.6423420999999998E-3</v>
      </c>
      <c r="AQ47" s="424">
        <v>7.256991E-3</v>
      </c>
      <c r="AR47" s="424">
        <v>3.5427027999999998E-3</v>
      </c>
      <c r="AS47" s="424">
        <v>1.5679024000000001E-3</v>
      </c>
      <c r="AT47" s="424">
        <v>1.0123176113000001</v>
      </c>
      <c r="AU47" s="424">
        <v>3.0687740000000002E-4</v>
      </c>
      <c r="AV47" s="426">
        <v>1.5509323E-3</v>
      </c>
      <c r="AW47" s="423">
        <v>1.0525039596000001</v>
      </c>
      <c r="AX47" s="525">
        <v>0.77323189459999997</v>
      </c>
      <c r="AZ47" s="452"/>
    </row>
    <row r="48" spans="2:52">
      <c r="B48" s="422" t="s">
        <v>364</v>
      </c>
      <c r="C48" s="583" t="s">
        <v>365</v>
      </c>
      <c r="D48" s="522">
        <v>1.2502396E-3</v>
      </c>
      <c r="E48" s="536">
        <v>1.7751729000000001E-3</v>
      </c>
      <c r="F48" s="424">
        <v>1.3156203999999999E-3</v>
      </c>
      <c r="G48" s="424">
        <v>1.463907E-3</v>
      </c>
      <c r="H48" s="424">
        <v>1.9974451000000001E-3</v>
      </c>
      <c r="I48" s="424">
        <v>1.1098108E-3</v>
      </c>
      <c r="J48" s="424">
        <v>1.7375148E-3</v>
      </c>
      <c r="K48" s="424">
        <v>1.3619933E-3</v>
      </c>
      <c r="L48" s="424">
        <v>1.3722476E-3</v>
      </c>
      <c r="M48" s="424">
        <v>8.8359449999999998E-4</v>
      </c>
      <c r="N48" s="424">
        <v>3.6124589999999998E-4</v>
      </c>
      <c r="O48" s="424">
        <v>4.6285860000000001E-4</v>
      </c>
      <c r="P48" s="424">
        <v>6.8483550000000002E-4</v>
      </c>
      <c r="Q48" s="424">
        <v>1.1838835999999999E-3</v>
      </c>
      <c r="R48" s="424">
        <v>1.3469215E-3</v>
      </c>
      <c r="S48" s="424">
        <v>3.3176689999999998E-4</v>
      </c>
      <c r="T48" s="424">
        <v>7.1535100000000003E-4</v>
      </c>
      <c r="U48" s="424">
        <v>7.6927600000000005E-4</v>
      </c>
      <c r="V48" s="424">
        <v>1.1467319000000001E-3</v>
      </c>
      <c r="W48" s="424">
        <v>1.1491298000000001E-3</v>
      </c>
      <c r="X48" s="424">
        <v>8.9803400000000003E-4</v>
      </c>
      <c r="Y48" s="424">
        <v>1.3037903000000001E-3</v>
      </c>
      <c r="Z48" s="424">
        <v>1.4326479999999999E-3</v>
      </c>
      <c r="AA48" s="424">
        <v>1.4851751000000001E-3</v>
      </c>
      <c r="AB48" s="424">
        <v>5.5438039999999996E-4</v>
      </c>
      <c r="AC48" s="424">
        <v>1.1099186999999999E-3</v>
      </c>
      <c r="AD48" s="424">
        <v>1.5872186E-3</v>
      </c>
      <c r="AE48" s="424">
        <v>1.9273449E-3</v>
      </c>
      <c r="AF48" s="424">
        <v>1.5129868999999999E-3</v>
      </c>
      <c r="AG48" s="424">
        <v>4.8534910000000003E-4</v>
      </c>
      <c r="AH48" s="424">
        <v>1.8659394E-3</v>
      </c>
      <c r="AI48" s="424">
        <v>3.7848195000000002E-3</v>
      </c>
      <c r="AJ48" s="424">
        <v>2.2834283999999998E-3</v>
      </c>
      <c r="AK48" s="424">
        <v>4.6724732E-3</v>
      </c>
      <c r="AL48" s="424">
        <v>6.31933E-4</v>
      </c>
      <c r="AM48" s="424">
        <v>2.7113598999999999E-3</v>
      </c>
      <c r="AN48" s="424">
        <v>2.7097800000000002E-3</v>
      </c>
      <c r="AO48" s="424">
        <v>3.3192848999999999E-3</v>
      </c>
      <c r="AP48" s="424">
        <v>4.0331313999999998E-3</v>
      </c>
      <c r="AQ48" s="424">
        <v>2.6372788000000001E-3</v>
      </c>
      <c r="AR48" s="424">
        <v>5.9505008999999999E-3</v>
      </c>
      <c r="AS48" s="424">
        <v>1.9355326E-3</v>
      </c>
      <c r="AT48" s="424">
        <v>2.2598388E-3</v>
      </c>
      <c r="AU48" s="424">
        <v>1.0007976645000001</v>
      </c>
      <c r="AV48" s="426">
        <v>1.5571143E-3</v>
      </c>
      <c r="AW48" s="423">
        <v>1.0758664725</v>
      </c>
      <c r="AX48" s="525">
        <v>0.79039538359999995</v>
      </c>
      <c r="AZ48" s="452"/>
    </row>
    <row r="49" spans="2:52" ht="15" thickBot="1">
      <c r="B49" s="441" t="s">
        <v>366</v>
      </c>
      <c r="C49" s="591" t="s">
        <v>367</v>
      </c>
      <c r="D49" s="527">
        <v>5.6058352000000001E-3</v>
      </c>
      <c r="E49" s="537">
        <v>1.5220198900000001E-2</v>
      </c>
      <c r="F49" s="512">
        <v>5.9383735E-3</v>
      </c>
      <c r="G49" s="512">
        <v>3.5450134000000002E-3</v>
      </c>
      <c r="H49" s="512">
        <v>4.8467954999999998E-3</v>
      </c>
      <c r="I49" s="512">
        <v>9.2044615000000003E-3</v>
      </c>
      <c r="J49" s="512">
        <v>3.5719737999999998E-3</v>
      </c>
      <c r="K49" s="512">
        <v>4.3087604000000002E-3</v>
      </c>
      <c r="L49" s="512">
        <v>2.8747437000000002E-3</v>
      </c>
      <c r="M49" s="512">
        <v>3.6639384E-3</v>
      </c>
      <c r="N49" s="512">
        <v>2.2992295E-3</v>
      </c>
      <c r="O49" s="512">
        <v>2.4878613000000002E-3</v>
      </c>
      <c r="P49" s="512">
        <v>5.9603955E-3</v>
      </c>
      <c r="Q49" s="512">
        <v>4.5367834999999997E-3</v>
      </c>
      <c r="R49" s="512">
        <v>8.7741151999999999E-3</v>
      </c>
      <c r="S49" s="512">
        <v>3.4757410000000001E-3</v>
      </c>
      <c r="T49" s="512">
        <v>6.1165515999999998E-3</v>
      </c>
      <c r="U49" s="512">
        <v>4.7563407000000002E-3</v>
      </c>
      <c r="V49" s="512">
        <v>8.1275468999999993E-3</v>
      </c>
      <c r="W49" s="512">
        <v>7.1106711000000003E-3</v>
      </c>
      <c r="X49" s="512">
        <v>2.9030232999999999E-3</v>
      </c>
      <c r="Y49" s="512">
        <v>1.8269772000000001E-3</v>
      </c>
      <c r="Z49" s="512">
        <v>4.1310621E-3</v>
      </c>
      <c r="AA49" s="512">
        <v>2.4824041000000002E-3</v>
      </c>
      <c r="AB49" s="512">
        <v>1.3090484999999999E-3</v>
      </c>
      <c r="AC49" s="512">
        <v>1.6163462300000001E-2</v>
      </c>
      <c r="AD49" s="512">
        <v>1.0601854799999999E-2</v>
      </c>
      <c r="AE49" s="512">
        <v>4.6013953999999996E-3</v>
      </c>
      <c r="AF49" s="512">
        <v>1.4247220600000001E-2</v>
      </c>
      <c r="AG49" s="512">
        <v>4.2291723000000003E-3</v>
      </c>
      <c r="AH49" s="512">
        <v>1.2082844299999999E-2</v>
      </c>
      <c r="AI49" s="512">
        <v>2.0899852399999998E-2</v>
      </c>
      <c r="AJ49" s="512">
        <v>6.6793262000000003E-3</v>
      </c>
      <c r="AK49" s="512">
        <v>5.9810122E-3</v>
      </c>
      <c r="AL49" s="512">
        <v>2.0265477999999999E-3</v>
      </c>
      <c r="AM49" s="512">
        <v>9.3698218000000007E-3</v>
      </c>
      <c r="AN49" s="512">
        <v>4.2148921000000001E-3</v>
      </c>
      <c r="AO49" s="512">
        <v>2.4697531999999999E-3</v>
      </c>
      <c r="AP49" s="512">
        <v>1.02642054E-2</v>
      </c>
      <c r="AQ49" s="512">
        <v>4.1385346000000003E-3</v>
      </c>
      <c r="AR49" s="512">
        <v>5.8400190999999997E-3</v>
      </c>
      <c r="AS49" s="512">
        <v>3.8021895999999999E-3</v>
      </c>
      <c r="AT49" s="512">
        <v>4.1852078999999997E-3</v>
      </c>
      <c r="AU49" s="512">
        <v>3.0030617999999999E-3</v>
      </c>
      <c r="AV49" s="513">
        <v>1.0016230157999999</v>
      </c>
      <c r="AW49" s="457">
        <v>1.2715012351999999</v>
      </c>
      <c r="AX49" s="526">
        <v>0.93412029480000003</v>
      </c>
      <c r="AZ49" s="452"/>
    </row>
    <row r="50" spans="2:52">
      <c r="B50" s="781" t="s">
        <v>387</v>
      </c>
      <c r="C50" s="782"/>
      <c r="D50" s="521">
        <v>1.2982755108999999</v>
      </c>
      <c r="E50" s="535">
        <v>1.5300639972000001</v>
      </c>
      <c r="F50" s="419">
        <v>1.3765049988</v>
      </c>
      <c r="G50" s="419">
        <v>1.3258070931999999</v>
      </c>
      <c r="H50" s="419">
        <v>1.3392544702</v>
      </c>
      <c r="I50" s="419">
        <v>1.4112877002999999</v>
      </c>
      <c r="J50" s="419">
        <v>1.451567684</v>
      </c>
      <c r="K50" s="419">
        <v>1.4606218544</v>
      </c>
      <c r="L50" s="419">
        <v>1.2985586949000001</v>
      </c>
      <c r="M50" s="419">
        <v>1.2379860444999999</v>
      </c>
      <c r="N50" s="419">
        <v>1.1575097594999999</v>
      </c>
      <c r="O50" s="419">
        <v>1.3282540799</v>
      </c>
      <c r="P50" s="419">
        <v>1.2513220556</v>
      </c>
      <c r="Q50" s="419">
        <v>1.2442434892000001</v>
      </c>
      <c r="R50" s="419">
        <v>1.2793468759</v>
      </c>
      <c r="S50" s="419">
        <v>1.8412226460000001</v>
      </c>
      <c r="T50" s="419">
        <v>1.2607190998</v>
      </c>
      <c r="U50" s="419">
        <v>1.5362349712000001</v>
      </c>
      <c r="V50" s="419">
        <v>1.3681905523</v>
      </c>
      <c r="W50" s="419">
        <v>1.3536562418</v>
      </c>
      <c r="X50" s="419">
        <v>1.2697058368</v>
      </c>
      <c r="Y50" s="419">
        <v>1.2475092152</v>
      </c>
      <c r="Z50" s="419">
        <v>1.3222567875</v>
      </c>
      <c r="AA50" s="419">
        <v>1.2435320105000001</v>
      </c>
      <c r="AB50" s="419">
        <v>1.3728847218</v>
      </c>
      <c r="AC50" s="419">
        <v>1.5443469856000001</v>
      </c>
      <c r="AD50" s="419">
        <v>1.3599834712000001</v>
      </c>
      <c r="AE50" s="419">
        <v>1.5136530886999999</v>
      </c>
      <c r="AF50" s="419">
        <v>1.3977260014999999</v>
      </c>
      <c r="AG50" s="419">
        <v>1.2900461025000001</v>
      </c>
      <c r="AH50" s="419">
        <v>1.5392871774000001</v>
      </c>
      <c r="AI50" s="419">
        <v>1.3045007165</v>
      </c>
      <c r="AJ50" s="419">
        <v>1.2702040309</v>
      </c>
      <c r="AK50" s="419">
        <v>1.3665033405</v>
      </c>
      <c r="AL50" s="419">
        <v>1.1464526660000001</v>
      </c>
      <c r="AM50" s="419">
        <v>1.4118740597999999</v>
      </c>
      <c r="AN50" s="419">
        <v>1.4723503628000001</v>
      </c>
      <c r="AO50" s="419">
        <v>1.2932974967999999</v>
      </c>
      <c r="AP50" s="419">
        <v>1.2444925109</v>
      </c>
      <c r="AQ50" s="419">
        <v>1.2371199477000001</v>
      </c>
      <c r="AR50" s="419">
        <v>1.3795246229</v>
      </c>
      <c r="AS50" s="419">
        <v>1.2927714985000001</v>
      </c>
      <c r="AT50" s="419">
        <v>1.3358219865000001</v>
      </c>
      <c r="AU50" s="419">
        <v>1.5828136254</v>
      </c>
      <c r="AV50" s="421">
        <v>1.4635909844999999</v>
      </c>
      <c r="AW50" s="455"/>
      <c r="AX50" s="455"/>
      <c r="AY50" s="456"/>
      <c r="AZ50" s="452"/>
    </row>
    <row r="51" spans="2:52" ht="15" thickBot="1">
      <c r="B51" s="783" t="s">
        <v>388</v>
      </c>
      <c r="C51" s="784"/>
      <c r="D51" s="523">
        <v>0.95379026730000005</v>
      </c>
      <c r="E51" s="541">
        <v>1.1240758502999999</v>
      </c>
      <c r="F51" s="458">
        <v>1.0112622935</v>
      </c>
      <c r="G51" s="458">
        <v>0.97401660219999997</v>
      </c>
      <c r="H51" s="458">
        <v>0.98389584360000004</v>
      </c>
      <c r="I51" s="458">
        <v>1.0368157309999999</v>
      </c>
      <c r="J51" s="458">
        <v>1.0664077984</v>
      </c>
      <c r="K51" s="458">
        <v>1.0730595295000001</v>
      </c>
      <c r="L51" s="458">
        <v>0.95399831099999999</v>
      </c>
      <c r="M51" s="458">
        <v>0.90949804599999995</v>
      </c>
      <c r="N51" s="458">
        <v>0.85037538930000001</v>
      </c>
      <c r="O51" s="458">
        <v>0.9758143038</v>
      </c>
      <c r="P51" s="458">
        <v>0.91929547150000002</v>
      </c>
      <c r="Q51" s="458">
        <v>0.91409513630000006</v>
      </c>
      <c r="R51" s="458">
        <v>0.93988416829999999</v>
      </c>
      <c r="S51" s="458">
        <v>1.3526714667999999</v>
      </c>
      <c r="T51" s="458">
        <v>0.926199098</v>
      </c>
      <c r="U51" s="458">
        <v>1.1286094142</v>
      </c>
      <c r="V51" s="458">
        <v>1.0051540074</v>
      </c>
      <c r="W51" s="458">
        <v>0.99447624010000002</v>
      </c>
      <c r="X51" s="458">
        <v>0.93280128849999999</v>
      </c>
      <c r="Y51" s="458">
        <v>0.91649433250000001</v>
      </c>
      <c r="Z51" s="458">
        <v>0.97140833680000005</v>
      </c>
      <c r="AA51" s="458">
        <v>0.91357244179999997</v>
      </c>
      <c r="AB51" s="458">
        <v>1.0086026231</v>
      </c>
      <c r="AC51" s="458">
        <v>1.1345689815</v>
      </c>
      <c r="AD51" s="458">
        <v>0.99912459840000001</v>
      </c>
      <c r="AE51" s="458">
        <v>1.1120194227</v>
      </c>
      <c r="AF51" s="458">
        <v>1.0268525019000001</v>
      </c>
      <c r="AG51" s="458">
        <v>0.94774445529999995</v>
      </c>
      <c r="AH51" s="458">
        <v>1.1308517461000001</v>
      </c>
      <c r="AI51" s="458">
        <v>0.95836367290000002</v>
      </c>
      <c r="AJ51" s="458">
        <v>0.9331672915</v>
      </c>
      <c r="AK51" s="458">
        <v>1.0039144815000001</v>
      </c>
      <c r="AL51" s="458">
        <v>0.8422521919</v>
      </c>
      <c r="AM51" s="458">
        <v>1.0372465055</v>
      </c>
      <c r="AN51" s="458">
        <v>1.0816759881</v>
      </c>
      <c r="AO51" s="458">
        <v>0.95013312260000005</v>
      </c>
      <c r="AP51" s="458">
        <v>0.91427808249999998</v>
      </c>
      <c r="AQ51" s="458">
        <v>0.90886175979999995</v>
      </c>
      <c r="AR51" s="458">
        <v>1.0134806886000001</v>
      </c>
      <c r="AS51" s="458">
        <v>0.94974669300000003</v>
      </c>
      <c r="AT51" s="458">
        <v>0.9813741373</v>
      </c>
      <c r="AU51" s="458">
        <v>1.1628288589</v>
      </c>
      <c r="AV51" s="520">
        <v>1.0752408287999999</v>
      </c>
      <c r="AW51" s="455"/>
      <c r="AX51" s="455"/>
      <c r="AZ51" s="452"/>
    </row>
  </sheetData>
  <mergeCells count="4">
    <mergeCell ref="AW3:AW4"/>
    <mergeCell ref="AX3:AX4"/>
    <mergeCell ref="B50:C50"/>
    <mergeCell ref="B51:C51"/>
  </mergeCells>
  <phoneticPr fontId="3"/>
  <pageMargins left="0.7" right="0.7" top="0.75" bottom="0.75" header="0.3" footer="0.3"/>
  <pageSetup paperSize="9" scale="71"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BC51"/>
  <sheetViews>
    <sheetView showGridLines="0" workbookViewId="0"/>
  </sheetViews>
  <sheetFormatPr defaultColWidth="10.125" defaultRowHeight="14.25"/>
  <cols>
    <col min="1" max="1" width="1.625" style="460" customWidth="1"/>
    <col min="2" max="2" width="3" style="460" bestFit="1" customWidth="1"/>
    <col min="3" max="3" width="26.625" style="460" bestFit="1" customWidth="1"/>
    <col min="4" max="48" width="9.75" style="460" customWidth="1"/>
    <col min="49" max="49" width="9.875" style="460" customWidth="1"/>
    <col min="50" max="50" width="9.75" style="460" customWidth="1"/>
    <col min="51" max="51" width="10.125" style="460" customWidth="1"/>
    <col min="52" max="52" width="11.75" style="460" bestFit="1" customWidth="1"/>
    <col min="53" max="256" width="10.125" style="460"/>
    <col min="257" max="257" width="1.625" style="460" customWidth="1"/>
    <col min="258" max="258" width="3" style="460" bestFit="1" customWidth="1"/>
    <col min="259" max="259" width="26.625" style="460" bestFit="1" customWidth="1"/>
    <col min="260" max="304" width="9.75" style="460" customWidth="1"/>
    <col min="305" max="305" width="9.875" style="460" customWidth="1"/>
    <col min="306" max="306" width="9.75" style="460" customWidth="1"/>
    <col min="307" max="307" width="10.125" style="460" customWidth="1"/>
    <col min="308" max="308" width="11.75" style="460" bestFit="1" customWidth="1"/>
    <col min="309" max="512" width="10.125" style="460"/>
    <col min="513" max="513" width="1.625" style="460" customWidth="1"/>
    <col min="514" max="514" width="3" style="460" bestFit="1" customWidth="1"/>
    <col min="515" max="515" width="26.625" style="460" bestFit="1" customWidth="1"/>
    <col min="516" max="560" width="9.75" style="460" customWidth="1"/>
    <col min="561" max="561" width="9.875" style="460" customWidth="1"/>
    <col min="562" max="562" width="9.75" style="460" customWidth="1"/>
    <col min="563" max="563" width="10.125" style="460" customWidth="1"/>
    <col min="564" max="564" width="11.75" style="460" bestFit="1" customWidth="1"/>
    <col min="565" max="768" width="10.125" style="460"/>
    <col min="769" max="769" width="1.625" style="460" customWidth="1"/>
    <col min="770" max="770" width="3" style="460" bestFit="1" customWidth="1"/>
    <col min="771" max="771" width="26.625" style="460" bestFit="1" customWidth="1"/>
    <col min="772" max="816" width="9.75" style="460" customWidth="1"/>
    <col min="817" max="817" width="9.875" style="460" customWidth="1"/>
    <col min="818" max="818" width="9.75" style="460" customWidth="1"/>
    <col min="819" max="819" width="10.125" style="460" customWidth="1"/>
    <col min="820" max="820" width="11.75" style="460" bestFit="1" customWidth="1"/>
    <col min="821" max="1024" width="10.125" style="460"/>
    <col min="1025" max="1025" width="1.625" style="460" customWidth="1"/>
    <col min="1026" max="1026" width="3" style="460" bestFit="1" customWidth="1"/>
    <col min="1027" max="1027" width="26.625" style="460" bestFit="1" customWidth="1"/>
    <col min="1028" max="1072" width="9.75" style="460" customWidth="1"/>
    <col min="1073" max="1073" width="9.875" style="460" customWidth="1"/>
    <col min="1074" max="1074" width="9.75" style="460" customWidth="1"/>
    <col min="1075" max="1075" width="10.125" style="460" customWidth="1"/>
    <col min="1076" max="1076" width="11.75" style="460" bestFit="1" customWidth="1"/>
    <col min="1077" max="1280" width="10.125" style="460"/>
    <col min="1281" max="1281" width="1.625" style="460" customWidth="1"/>
    <col min="1282" max="1282" width="3" style="460" bestFit="1" customWidth="1"/>
    <col min="1283" max="1283" width="26.625" style="460" bestFit="1" customWidth="1"/>
    <col min="1284" max="1328" width="9.75" style="460" customWidth="1"/>
    <col min="1329" max="1329" width="9.875" style="460" customWidth="1"/>
    <col min="1330" max="1330" width="9.75" style="460" customWidth="1"/>
    <col min="1331" max="1331" width="10.125" style="460" customWidth="1"/>
    <col min="1332" max="1332" width="11.75" style="460" bestFit="1" customWidth="1"/>
    <col min="1333" max="1536" width="10.125" style="460"/>
    <col min="1537" max="1537" width="1.625" style="460" customWidth="1"/>
    <col min="1538" max="1538" width="3" style="460" bestFit="1" customWidth="1"/>
    <col min="1539" max="1539" width="26.625" style="460" bestFit="1" customWidth="1"/>
    <col min="1540" max="1584" width="9.75" style="460" customWidth="1"/>
    <col min="1585" max="1585" width="9.875" style="460" customWidth="1"/>
    <col min="1586" max="1586" width="9.75" style="460" customWidth="1"/>
    <col min="1587" max="1587" width="10.125" style="460" customWidth="1"/>
    <col min="1588" max="1588" width="11.75" style="460" bestFit="1" customWidth="1"/>
    <col min="1589" max="1792" width="10.125" style="460"/>
    <col min="1793" max="1793" width="1.625" style="460" customWidth="1"/>
    <col min="1794" max="1794" width="3" style="460" bestFit="1" customWidth="1"/>
    <col min="1795" max="1795" width="26.625" style="460" bestFit="1" customWidth="1"/>
    <col min="1796" max="1840" width="9.75" style="460" customWidth="1"/>
    <col min="1841" max="1841" width="9.875" style="460" customWidth="1"/>
    <col min="1842" max="1842" width="9.75" style="460" customWidth="1"/>
    <col min="1843" max="1843" width="10.125" style="460" customWidth="1"/>
    <col min="1844" max="1844" width="11.75" style="460" bestFit="1" customWidth="1"/>
    <col min="1845" max="2048" width="10.125" style="460"/>
    <col min="2049" max="2049" width="1.625" style="460" customWidth="1"/>
    <col min="2050" max="2050" width="3" style="460" bestFit="1" customWidth="1"/>
    <col min="2051" max="2051" width="26.625" style="460" bestFit="1" customWidth="1"/>
    <col min="2052" max="2096" width="9.75" style="460" customWidth="1"/>
    <col min="2097" max="2097" width="9.875" style="460" customWidth="1"/>
    <col min="2098" max="2098" width="9.75" style="460" customWidth="1"/>
    <col min="2099" max="2099" width="10.125" style="460" customWidth="1"/>
    <col min="2100" max="2100" width="11.75" style="460" bestFit="1" customWidth="1"/>
    <col min="2101" max="2304" width="10.125" style="460"/>
    <col min="2305" max="2305" width="1.625" style="460" customWidth="1"/>
    <col min="2306" max="2306" width="3" style="460" bestFit="1" customWidth="1"/>
    <col min="2307" max="2307" width="26.625" style="460" bestFit="1" customWidth="1"/>
    <col min="2308" max="2352" width="9.75" style="460" customWidth="1"/>
    <col min="2353" max="2353" width="9.875" style="460" customWidth="1"/>
    <col min="2354" max="2354" width="9.75" style="460" customWidth="1"/>
    <col min="2355" max="2355" width="10.125" style="460" customWidth="1"/>
    <col min="2356" max="2356" width="11.75" style="460" bestFit="1" customWidth="1"/>
    <col min="2357" max="2560" width="10.125" style="460"/>
    <col min="2561" max="2561" width="1.625" style="460" customWidth="1"/>
    <col min="2562" max="2562" width="3" style="460" bestFit="1" customWidth="1"/>
    <col min="2563" max="2563" width="26.625" style="460" bestFit="1" customWidth="1"/>
    <col min="2564" max="2608" width="9.75" style="460" customWidth="1"/>
    <col min="2609" max="2609" width="9.875" style="460" customWidth="1"/>
    <col min="2610" max="2610" width="9.75" style="460" customWidth="1"/>
    <col min="2611" max="2611" width="10.125" style="460" customWidth="1"/>
    <col min="2612" max="2612" width="11.75" style="460" bestFit="1" customWidth="1"/>
    <col min="2613" max="2816" width="10.125" style="460"/>
    <col min="2817" max="2817" width="1.625" style="460" customWidth="1"/>
    <col min="2818" max="2818" width="3" style="460" bestFit="1" customWidth="1"/>
    <col min="2819" max="2819" width="26.625" style="460" bestFit="1" customWidth="1"/>
    <col min="2820" max="2864" width="9.75" style="460" customWidth="1"/>
    <col min="2865" max="2865" width="9.875" style="460" customWidth="1"/>
    <col min="2866" max="2866" width="9.75" style="460" customWidth="1"/>
    <col min="2867" max="2867" width="10.125" style="460" customWidth="1"/>
    <col min="2868" max="2868" width="11.75" style="460" bestFit="1" customWidth="1"/>
    <col min="2869" max="3072" width="10.125" style="460"/>
    <col min="3073" max="3073" width="1.625" style="460" customWidth="1"/>
    <col min="3074" max="3074" width="3" style="460" bestFit="1" customWidth="1"/>
    <col min="3075" max="3075" width="26.625" style="460" bestFit="1" customWidth="1"/>
    <col min="3076" max="3120" width="9.75" style="460" customWidth="1"/>
    <col min="3121" max="3121" width="9.875" style="460" customWidth="1"/>
    <col min="3122" max="3122" width="9.75" style="460" customWidth="1"/>
    <col min="3123" max="3123" width="10.125" style="460" customWidth="1"/>
    <col min="3124" max="3124" width="11.75" style="460" bestFit="1" customWidth="1"/>
    <col min="3125" max="3328" width="10.125" style="460"/>
    <col min="3329" max="3329" width="1.625" style="460" customWidth="1"/>
    <col min="3330" max="3330" width="3" style="460" bestFit="1" customWidth="1"/>
    <col min="3331" max="3331" width="26.625" style="460" bestFit="1" customWidth="1"/>
    <col min="3332" max="3376" width="9.75" style="460" customWidth="1"/>
    <col min="3377" max="3377" width="9.875" style="460" customWidth="1"/>
    <col min="3378" max="3378" width="9.75" style="460" customWidth="1"/>
    <col min="3379" max="3379" width="10.125" style="460" customWidth="1"/>
    <col min="3380" max="3380" width="11.75" style="460" bestFit="1" customWidth="1"/>
    <col min="3381" max="3584" width="10.125" style="460"/>
    <col min="3585" max="3585" width="1.625" style="460" customWidth="1"/>
    <col min="3586" max="3586" width="3" style="460" bestFit="1" customWidth="1"/>
    <col min="3587" max="3587" width="26.625" style="460" bestFit="1" customWidth="1"/>
    <col min="3588" max="3632" width="9.75" style="460" customWidth="1"/>
    <col min="3633" max="3633" width="9.875" style="460" customWidth="1"/>
    <col min="3634" max="3634" width="9.75" style="460" customWidth="1"/>
    <col min="3635" max="3635" width="10.125" style="460" customWidth="1"/>
    <col min="3636" max="3636" width="11.75" style="460" bestFit="1" customWidth="1"/>
    <col min="3637" max="3840" width="10.125" style="460"/>
    <col min="3841" max="3841" width="1.625" style="460" customWidth="1"/>
    <col min="3842" max="3842" width="3" style="460" bestFit="1" customWidth="1"/>
    <col min="3843" max="3843" width="26.625" style="460" bestFit="1" customWidth="1"/>
    <col min="3844" max="3888" width="9.75" style="460" customWidth="1"/>
    <col min="3889" max="3889" width="9.875" style="460" customWidth="1"/>
    <col min="3890" max="3890" width="9.75" style="460" customWidth="1"/>
    <col min="3891" max="3891" width="10.125" style="460" customWidth="1"/>
    <col min="3892" max="3892" width="11.75" style="460" bestFit="1" customWidth="1"/>
    <col min="3893" max="4096" width="10.125" style="460"/>
    <col min="4097" max="4097" width="1.625" style="460" customWidth="1"/>
    <col min="4098" max="4098" width="3" style="460" bestFit="1" customWidth="1"/>
    <col min="4099" max="4099" width="26.625" style="460" bestFit="1" customWidth="1"/>
    <col min="4100" max="4144" width="9.75" style="460" customWidth="1"/>
    <col min="4145" max="4145" width="9.875" style="460" customWidth="1"/>
    <col min="4146" max="4146" width="9.75" style="460" customWidth="1"/>
    <col min="4147" max="4147" width="10.125" style="460" customWidth="1"/>
    <col min="4148" max="4148" width="11.75" style="460" bestFit="1" customWidth="1"/>
    <col min="4149" max="4352" width="10.125" style="460"/>
    <col min="4353" max="4353" width="1.625" style="460" customWidth="1"/>
    <col min="4354" max="4354" width="3" style="460" bestFit="1" customWidth="1"/>
    <col min="4355" max="4355" width="26.625" style="460" bestFit="1" customWidth="1"/>
    <col min="4356" max="4400" width="9.75" style="460" customWidth="1"/>
    <col min="4401" max="4401" width="9.875" style="460" customWidth="1"/>
    <col min="4402" max="4402" width="9.75" style="460" customWidth="1"/>
    <col min="4403" max="4403" width="10.125" style="460" customWidth="1"/>
    <col min="4404" max="4404" width="11.75" style="460" bestFit="1" customWidth="1"/>
    <col min="4405" max="4608" width="10.125" style="460"/>
    <col min="4609" max="4609" width="1.625" style="460" customWidth="1"/>
    <col min="4610" max="4610" width="3" style="460" bestFit="1" customWidth="1"/>
    <col min="4611" max="4611" width="26.625" style="460" bestFit="1" customWidth="1"/>
    <col min="4612" max="4656" width="9.75" style="460" customWidth="1"/>
    <col min="4657" max="4657" width="9.875" style="460" customWidth="1"/>
    <col min="4658" max="4658" width="9.75" style="460" customWidth="1"/>
    <col min="4659" max="4659" width="10.125" style="460" customWidth="1"/>
    <col min="4660" max="4660" width="11.75" style="460" bestFit="1" customWidth="1"/>
    <col min="4661" max="4864" width="10.125" style="460"/>
    <col min="4865" max="4865" width="1.625" style="460" customWidth="1"/>
    <col min="4866" max="4866" width="3" style="460" bestFit="1" customWidth="1"/>
    <col min="4867" max="4867" width="26.625" style="460" bestFit="1" customWidth="1"/>
    <col min="4868" max="4912" width="9.75" style="460" customWidth="1"/>
    <col min="4913" max="4913" width="9.875" style="460" customWidth="1"/>
    <col min="4914" max="4914" width="9.75" style="460" customWidth="1"/>
    <col min="4915" max="4915" width="10.125" style="460" customWidth="1"/>
    <col min="4916" max="4916" width="11.75" style="460" bestFit="1" customWidth="1"/>
    <col min="4917" max="5120" width="10.125" style="460"/>
    <col min="5121" max="5121" width="1.625" style="460" customWidth="1"/>
    <col min="5122" max="5122" width="3" style="460" bestFit="1" customWidth="1"/>
    <col min="5123" max="5123" width="26.625" style="460" bestFit="1" customWidth="1"/>
    <col min="5124" max="5168" width="9.75" style="460" customWidth="1"/>
    <col min="5169" max="5169" width="9.875" style="460" customWidth="1"/>
    <col min="5170" max="5170" width="9.75" style="460" customWidth="1"/>
    <col min="5171" max="5171" width="10.125" style="460" customWidth="1"/>
    <col min="5172" max="5172" width="11.75" style="460" bestFit="1" customWidth="1"/>
    <col min="5173" max="5376" width="10.125" style="460"/>
    <col min="5377" max="5377" width="1.625" style="460" customWidth="1"/>
    <col min="5378" max="5378" width="3" style="460" bestFit="1" customWidth="1"/>
    <col min="5379" max="5379" width="26.625" style="460" bestFit="1" customWidth="1"/>
    <col min="5380" max="5424" width="9.75" style="460" customWidth="1"/>
    <col min="5425" max="5425" width="9.875" style="460" customWidth="1"/>
    <col min="5426" max="5426" width="9.75" style="460" customWidth="1"/>
    <col min="5427" max="5427" width="10.125" style="460" customWidth="1"/>
    <col min="5428" max="5428" width="11.75" style="460" bestFit="1" customWidth="1"/>
    <col min="5429" max="5632" width="10.125" style="460"/>
    <col min="5633" max="5633" width="1.625" style="460" customWidth="1"/>
    <col min="5634" max="5634" width="3" style="460" bestFit="1" customWidth="1"/>
    <col min="5635" max="5635" width="26.625" style="460" bestFit="1" customWidth="1"/>
    <col min="5636" max="5680" width="9.75" style="460" customWidth="1"/>
    <col min="5681" max="5681" width="9.875" style="460" customWidth="1"/>
    <col min="5682" max="5682" width="9.75" style="460" customWidth="1"/>
    <col min="5683" max="5683" width="10.125" style="460" customWidth="1"/>
    <col min="5684" max="5684" width="11.75" style="460" bestFit="1" customWidth="1"/>
    <col min="5685" max="5888" width="10.125" style="460"/>
    <col min="5889" max="5889" width="1.625" style="460" customWidth="1"/>
    <col min="5890" max="5890" width="3" style="460" bestFit="1" customWidth="1"/>
    <col min="5891" max="5891" width="26.625" style="460" bestFit="1" customWidth="1"/>
    <col min="5892" max="5936" width="9.75" style="460" customWidth="1"/>
    <col min="5937" max="5937" width="9.875" style="460" customWidth="1"/>
    <col min="5938" max="5938" width="9.75" style="460" customWidth="1"/>
    <col min="5939" max="5939" width="10.125" style="460" customWidth="1"/>
    <col min="5940" max="5940" width="11.75" style="460" bestFit="1" customWidth="1"/>
    <col min="5941" max="6144" width="10.125" style="460"/>
    <col min="6145" max="6145" width="1.625" style="460" customWidth="1"/>
    <col min="6146" max="6146" width="3" style="460" bestFit="1" customWidth="1"/>
    <col min="6147" max="6147" width="26.625" style="460" bestFit="1" customWidth="1"/>
    <col min="6148" max="6192" width="9.75" style="460" customWidth="1"/>
    <col min="6193" max="6193" width="9.875" style="460" customWidth="1"/>
    <col min="6194" max="6194" width="9.75" style="460" customWidth="1"/>
    <col min="6195" max="6195" width="10.125" style="460" customWidth="1"/>
    <col min="6196" max="6196" width="11.75" style="460" bestFit="1" customWidth="1"/>
    <col min="6197" max="6400" width="10.125" style="460"/>
    <col min="6401" max="6401" width="1.625" style="460" customWidth="1"/>
    <col min="6402" max="6402" width="3" style="460" bestFit="1" customWidth="1"/>
    <col min="6403" max="6403" width="26.625" style="460" bestFit="1" customWidth="1"/>
    <col min="6404" max="6448" width="9.75" style="460" customWidth="1"/>
    <col min="6449" max="6449" width="9.875" style="460" customWidth="1"/>
    <col min="6450" max="6450" width="9.75" style="460" customWidth="1"/>
    <col min="6451" max="6451" width="10.125" style="460" customWidth="1"/>
    <col min="6452" max="6452" width="11.75" style="460" bestFit="1" customWidth="1"/>
    <col min="6453" max="6656" width="10.125" style="460"/>
    <col min="6657" max="6657" width="1.625" style="460" customWidth="1"/>
    <col min="6658" max="6658" width="3" style="460" bestFit="1" customWidth="1"/>
    <col min="6659" max="6659" width="26.625" style="460" bestFit="1" customWidth="1"/>
    <col min="6660" max="6704" width="9.75" style="460" customWidth="1"/>
    <col min="6705" max="6705" width="9.875" style="460" customWidth="1"/>
    <col min="6706" max="6706" width="9.75" style="460" customWidth="1"/>
    <col min="6707" max="6707" width="10.125" style="460" customWidth="1"/>
    <col min="6708" max="6708" width="11.75" style="460" bestFit="1" customWidth="1"/>
    <col min="6709" max="6912" width="10.125" style="460"/>
    <col min="6913" max="6913" width="1.625" style="460" customWidth="1"/>
    <col min="6914" max="6914" width="3" style="460" bestFit="1" customWidth="1"/>
    <col min="6915" max="6915" width="26.625" style="460" bestFit="1" customWidth="1"/>
    <col min="6916" max="6960" width="9.75" style="460" customWidth="1"/>
    <col min="6961" max="6961" width="9.875" style="460" customWidth="1"/>
    <col min="6962" max="6962" width="9.75" style="460" customWidth="1"/>
    <col min="6963" max="6963" width="10.125" style="460" customWidth="1"/>
    <col min="6964" max="6964" width="11.75" style="460" bestFit="1" customWidth="1"/>
    <col min="6965" max="7168" width="10.125" style="460"/>
    <col min="7169" max="7169" width="1.625" style="460" customWidth="1"/>
    <col min="7170" max="7170" width="3" style="460" bestFit="1" customWidth="1"/>
    <col min="7171" max="7171" width="26.625" style="460" bestFit="1" customWidth="1"/>
    <col min="7172" max="7216" width="9.75" style="460" customWidth="1"/>
    <col min="7217" max="7217" width="9.875" style="460" customWidth="1"/>
    <col min="7218" max="7218" width="9.75" style="460" customWidth="1"/>
    <col min="7219" max="7219" width="10.125" style="460" customWidth="1"/>
    <col min="7220" max="7220" width="11.75" style="460" bestFit="1" customWidth="1"/>
    <col min="7221" max="7424" width="10.125" style="460"/>
    <col min="7425" max="7425" width="1.625" style="460" customWidth="1"/>
    <col min="7426" max="7426" width="3" style="460" bestFit="1" customWidth="1"/>
    <col min="7427" max="7427" width="26.625" style="460" bestFit="1" customWidth="1"/>
    <col min="7428" max="7472" width="9.75" style="460" customWidth="1"/>
    <col min="7473" max="7473" width="9.875" style="460" customWidth="1"/>
    <col min="7474" max="7474" width="9.75" style="460" customWidth="1"/>
    <col min="7475" max="7475" width="10.125" style="460" customWidth="1"/>
    <col min="7476" max="7476" width="11.75" style="460" bestFit="1" customWidth="1"/>
    <col min="7477" max="7680" width="10.125" style="460"/>
    <col min="7681" max="7681" width="1.625" style="460" customWidth="1"/>
    <col min="7682" max="7682" width="3" style="460" bestFit="1" customWidth="1"/>
    <col min="7683" max="7683" width="26.625" style="460" bestFit="1" customWidth="1"/>
    <col min="7684" max="7728" width="9.75" style="460" customWidth="1"/>
    <col min="7729" max="7729" width="9.875" style="460" customWidth="1"/>
    <col min="7730" max="7730" width="9.75" style="460" customWidth="1"/>
    <col min="7731" max="7731" width="10.125" style="460" customWidth="1"/>
    <col min="7732" max="7732" width="11.75" style="460" bestFit="1" customWidth="1"/>
    <col min="7733" max="7936" width="10.125" style="460"/>
    <col min="7937" max="7937" width="1.625" style="460" customWidth="1"/>
    <col min="7938" max="7938" width="3" style="460" bestFit="1" customWidth="1"/>
    <col min="7939" max="7939" width="26.625" style="460" bestFit="1" customWidth="1"/>
    <col min="7940" max="7984" width="9.75" style="460" customWidth="1"/>
    <col min="7985" max="7985" width="9.875" style="460" customWidth="1"/>
    <col min="7986" max="7986" width="9.75" style="460" customWidth="1"/>
    <col min="7987" max="7987" width="10.125" style="460" customWidth="1"/>
    <col min="7988" max="7988" width="11.75" style="460" bestFit="1" customWidth="1"/>
    <col min="7989" max="8192" width="10.125" style="460"/>
    <col min="8193" max="8193" width="1.625" style="460" customWidth="1"/>
    <col min="8194" max="8194" width="3" style="460" bestFit="1" customWidth="1"/>
    <col min="8195" max="8195" width="26.625" style="460" bestFit="1" customWidth="1"/>
    <col min="8196" max="8240" width="9.75" style="460" customWidth="1"/>
    <col min="8241" max="8241" width="9.875" style="460" customWidth="1"/>
    <col min="8242" max="8242" width="9.75" style="460" customWidth="1"/>
    <col min="8243" max="8243" width="10.125" style="460" customWidth="1"/>
    <col min="8244" max="8244" width="11.75" style="460" bestFit="1" customWidth="1"/>
    <col min="8245" max="8448" width="10.125" style="460"/>
    <col min="8449" max="8449" width="1.625" style="460" customWidth="1"/>
    <col min="8450" max="8450" width="3" style="460" bestFit="1" customWidth="1"/>
    <col min="8451" max="8451" width="26.625" style="460" bestFit="1" customWidth="1"/>
    <col min="8452" max="8496" width="9.75" style="460" customWidth="1"/>
    <col min="8497" max="8497" width="9.875" style="460" customWidth="1"/>
    <col min="8498" max="8498" width="9.75" style="460" customWidth="1"/>
    <col min="8499" max="8499" width="10.125" style="460" customWidth="1"/>
    <col min="8500" max="8500" width="11.75" style="460" bestFit="1" customWidth="1"/>
    <col min="8501" max="8704" width="10.125" style="460"/>
    <col min="8705" max="8705" width="1.625" style="460" customWidth="1"/>
    <col min="8706" max="8706" width="3" style="460" bestFit="1" customWidth="1"/>
    <col min="8707" max="8707" width="26.625" style="460" bestFit="1" customWidth="1"/>
    <col min="8708" max="8752" width="9.75" style="460" customWidth="1"/>
    <col min="8753" max="8753" width="9.875" style="460" customWidth="1"/>
    <col min="8754" max="8754" width="9.75" style="460" customWidth="1"/>
    <col min="8755" max="8755" width="10.125" style="460" customWidth="1"/>
    <col min="8756" max="8756" width="11.75" style="460" bestFit="1" customWidth="1"/>
    <col min="8757" max="8960" width="10.125" style="460"/>
    <col min="8961" max="8961" width="1.625" style="460" customWidth="1"/>
    <col min="8962" max="8962" width="3" style="460" bestFit="1" customWidth="1"/>
    <col min="8963" max="8963" width="26.625" style="460" bestFit="1" customWidth="1"/>
    <col min="8964" max="9008" width="9.75" style="460" customWidth="1"/>
    <col min="9009" max="9009" width="9.875" style="460" customWidth="1"/>
    <col min="9010" max="9010" width="9.75" style="460" customWidth="1"/>
    <col min="9011" max="9011" width="10.125" style="460" customWidth="1"/>
    <col min="9012" max="9012" width="11.75" style="460" bestFit="1" customWidth="1"/>
    <col min="9013" max="9216" width="10.125" style="460"/>
    <col min="9217" max="9217" width="1.625" style="460" customWidth="1"/>
    <col min="9218" max="9218" width="3" style="460" bestFit="1" customWidth="1"/>
    <col min="9219" max="9219" width="26.625" style="460" bestFit="1" customWidth="1"/>
    <col min="9220" max="9264" width="9.75" style="460" customWidth="1"/>
    <col min="9265" max="9265" width="9.875" style="460" customWidth="1"/>
    <col min="9266" max="9266" width="9.75" style="460" customWidth="1"/>
    <col min="9267" max="9267" width="10.125" style="460" customWidth="1"/>
    <col min="9268" max="9268" width="11.75" style="460" bestFit="1" customWidth="1"/>
    <col min="9269" max="9472" width="10.125" style="460"/>
    <col min="9473" max="9473" width="1.625" style="460" customWidth="1"/>
    <col min="9474" max="9474" width="3" style="460" bestFit="1" customWidth="1"/>
    <col min="9475" max="9475" width="26.625" style="460" bestFit="1" customWidth="1"/>
    <col min="9476" max="9520" width="9.75" style="460" customWidth="1"/>
    <col min="9521" max="9521" width="9.875" style="460" customWidth="1"/>
    <col min="9522" max="9522" width="9.75" style="460" customWidth="1"/>
    <col min="9523" max="9523" width="10.125" style="460" customWidth="1"/>
    <col min="9524" max="9524" width="11.75" style="460" bestFit="1" customWidth="1"/>
    <col min="9525" max="9728" width="10.125" style="460"/>
    <col min="9729" max="9729" width="1.625" style="460" customWidth="1"/>
    <col min="9730" max="9730" width="3" style="460" bestFit="1" customWidth="1"/>
    <col min="9731" max="9731" width="26.625" style="460" bestFit="1" customWidth="1"/>
    <col min="9732" max="9776" width="9.75" style="460" customWidth="1"/>
    <col min="9777" max="9777" width="9.875" style="460" customWidth="1"/>
    <col min="9778" max="9778" width="9.75" style="460" customWidth="1"/>
    <col min="9779" max="9779" width="10.125" style="460" customWidth="1"/>
    <col min="9780" max="9780" width="11.75" style="460" bestFit="1" customWidth="1"/>
    <col min="9781" max="9984" width="10.125" style="460"/>
    <col min="9985" max="9985" width="1.625" style="460" customWidth="1"/>
    <col min="9986" max="9986" width="3" style="460" bestFit="1" customWidth="1"/>
    <col min="9987" max="9987" width="26.625" style="460" bestFit="1" customWidth="1"/>
    <col min="9988" max="10032" width="9.75" style="460" customWidth="1"/>
    <col min="10033" max="10033" width="9.875" style="460" customWidth="1"/>
    <col min="10034" max="10034" width="9.75" style="460" customWidth="1"/>
    <col min="10035" max="10035" width="10.125" style="460" customWidth="1"/>
    <col min="10036" max="10036" width="11.75" style="460" bestFit="1" customWidth="1"/>
    <col min="10037" max="10240" width="10.125" style="460"/>
    <col min="10241" max="10241" width="1.625" style="460" customWidth="1"/>
    <col min="10242" max="10242" width="3" style="460" bestFit="1" customWidth="1"/>
    <col min="10243" max="10243" width="26.625" style="460" bestFit="1" customWidth="1"/>
    <col min="10244" max="10288" width="9.75" style="460" customWidth="1"/>
    <col min="10289" max="10289" width="9.875" style="460" customWidth="1"/>
    <col min="10290" max="10290" width="9.75" style="460" customWidth="1"/>
    <col min="10291" max="10291" width="10.125" style="460" customWidth="1"/>
    <col min="10292" max="10292" width="11.75" style="460" bestFit="1" customWidth="1"/>
    <col min="10293" max="10496" width="10.125" style="460"/>
    <col min="10497" max="10497" width="1.625" style="460" customWidth="1"/>
    <col min="10498" max="10498" width="3" style="460" bestFit="1" customWidth="1"/>
    <col min="10499" max="10499" width="26.625" style="460" bestFit="1" customWidth="1"/>
    <col min="10500" max="10544" width="9.75" style="460" customWidth="1"/>
    <col min="10545" max="10545" width="9.875" style="460" customWidth="1"/>
    <col min="10546" max="10546" width="9.75" style="460" customWidth="1"/>
    <col min="10547" max="10547" width="10.125" style="460" customWidth="1"/>
    <col min="10548" max="10548" width="11.75" style="460" bestFit="1" customWidth="1"/>
    <col min="10549" max="10752" width="10.125" style="460"/>
    <col min="10753" max="10753" width="1.625" style="460" customWidth="1"/>
    <col min="10754" max="10754" width="3" style="460" bestFit="1" customWidth="1"/>
    <col min="10755" max="10755" width="26.625" style="460" bestFit="1" customWidth="1"/>
    <col min="10756" max="10800" width="9.75" style="460" customWidth="1"/>
    <col min="10801" max="10801" width="9.875" style="460" customWidth="1"/>
    <col min="10802" max="10802" width="9.75" style="460" customWidth="1"/>
    <col min="10803" max="10803" width="10.125" style="460" customWidth="1"/>
    <col min="10804" max="10804" width="11.75" style="460" bestFit="1" customWidth="1"/>
    <col min="10805" max="11008" width="10.125" style="460"/>
    <col min="11009" max="11009" width="1.625" style="460" customWidth="1"/>
    <col min="11010" max="11010" width="3" style="460" bestFit="1" customWidth="1"/>
    <col min="11011" max="11011" width="26.625" style="460" bestFit="1" customWidth="1"/>
    <col min="11012" max="11056" width="9.75" style="460" customWidth="1"/>
    <col min="11057" max="11057" width="9.875" style="460" customWidth="1"/>
    <col min="11058" max="11058" width="9.75" style="460" customWidth="1"/>
    <col min="11059" max="11059" width="10.125" style="460" customWidth="1"/>
    <col min="11060" max="11060" width="11.75" style="460" bestFit="1" customWidth="1"/>
    <col min="11061" max="11264" width="10.125" style="460"/>
    <col min="11265" max="11265" width="1.625" style="460" customWidth="1"/>
    <col min="11266" max="11266" width="3" style="460" bestFit="1" customWidth="1"/>
    <col min="11267" max="11267" width="26.625" style="460" bestFit="1" customWidth="1"/>
    <col min="11268" max="11312" width="9.75" style="460" customWidth="1"/>
    <col min="11313" max="11313" width="9.875" style="460" customWidth="1"/>
    <col min="11314" max="11314" width="9.75" style="460" customWidth="1"/>
    <col min="11315" max="11315" width="10.125" style="460" customWidth="1"/>
    <col min="11316" max="11316" width="11.75" style="460" bestFit="1" customWidth="1"/>
    <col min="11317" max="11520" width="10.125" style="460"/>
    <col min="11521" max="11521" width="1.625" style="460" customWidth="1"/>
    <col min="11522" max="11522" width="3" style="460" bestFit="1" customWidth="1"/>
    <col min="11523" max="11523" width="26.625" style="460" bestFit="1" customWidth="1"/>
    <col min="11524" max="11568" width="9.75" style="460" customWidth="1"/>
    <col min="11569" max="11569" width="9.875" style="460" customWidth="1"/>
    <col min="11570" max="11570" width="9.75" style="460" customWidth="1"/>
    <col min="11571" max="11571" width="10.125" style="460" customWidth="1"/>
    <col min="11572" max="11572" width="11.75" style="460" bestFit="1" customWidth="1"/>
    <col min="11573" max="11776" width="10.125" style="460"/>
    <col min="11777" max="11777" width="1.625" style="460" customWidth="1"/>
    <col min="11778" max="11778" width="3" style="460" bestFit="1" customWidth="1"/>
    <col min="11779" max="11779" width="26.625" style="460" bestFit="1" customWidth="1"/>
    <col min="11780" max="11824" width="9.75" style="460" customWidth="1"/>
    <col min="11825" max="11825" width="9.875" style="460" customWidth="1"/>
    <col min="11826" max="11826" width="9.75" style="460" customWidth="1"/>
    <col min="11827" max="11827" width="10.125" style="460" customWidth="1"/>
    <col min="11828" max="11828" width="11.75" style="460" bestFit="1" customWidth="1"/>
    <col min="11829" max="12032" width="10.125" style="460"/>
    <col min="12033" max="12033" width="1.625" style="460" customWidth="1"/>
    <col min="12034" max="12034" width="3" style="460" bestFit="1" customWidth="1"/>
    <col min="12035" max="12035" width="26.625" style="460" bestFit="1" customWidth="1"/>
    <col min="12036" max="12080" width="9.75" style="460" customWidth="1"/>
    <col min="12081" max="12081" width="9.875" style="460" customWidth="1"/>
    <col min="12082" max="12082" width="9.75" style="460" customWidth="1"/>
    <col min="12083" max="12083" width="10.125" style="460" customWidth="1"/>
    <col min="12084" max="12084" width="11.75" style="460" bestFit="1" customWidth="1"/>
    <col min="12085" max="12288" width="10.125" style="460"/>
    <col min="12289" max="12289" width="1.625" style="460" customWidth="1"/>
    <col min="12290" max="12290" width="3" style="460" bestFit="1" customWidth="1"/>
    <col min="12291" max="12291" width="26.625" style="460" bestFit="1" customWidth="1"/>
    <col min="12292" max="12336" width="9.75" style="460" customWidth="1"/>
    <col min="12337" max="12337" width="9.875" style="460" customWidth="1"/>
    <col min="12338" max="12338" width="9.75" style="460" customWidth="1"/>
    <col min="12339" max="12339" width="10.125" style="460" customWidth="1"/>
    <col min="12340" max="12340" width="11.75" style="460" bestFit="1" customWidth="1"/>
    <col min="12341" max="12544" width="10.125" style="460"/>
    <col min="12545" max="12545" width="1.625" style="460" customWidth="1"/>
    <col min="12546" max="12546" width="3" style="460" bestFit="1" customWidth="1"/>
    <col min="12547" max="12547" width="26.625" style="460" bestFit="1" customWidth="1"/>
    <col min="12548" max="12592" width="9.75" style="460" customWidth="1"/>
    <col min="12593" max="12593" width="9.875" style="460" customWidth="1"/>
    <col min="12594" max="12594" width="9.75" style="460" customWidth="1"/>
    <col min="12595" max="12595" width="10.125" style="460" customWidth="1"/>
    <col min="12596" max="12596" width="11.75" style="460" bestFit="1" customWidth="1"/>
    <col min="12597" max="12800" width="10.125" style="460"/>
    <col min="12801" max="12801" width="1.625" style="460" customWidth="1"/>
    <col min="12802" max="12802" width="3" style="460" bestFit="1" customWidth="1"/>
    <col min="12803" max="12803" width="26.625" style="460" bestFit="1" customWidth="1"/>
    <col min="12804" max="12848" width="9.75" style="460" customWidth="1"/>
    <col min="12849" max="12849" width="9.875" style="460" customWidth="1"/>
    <col min="12850" max="12850" width="9.75" style="460" customWidth="1"/>
    <col min="12851" max="12851" width="10.125" style="460" customWidth="1"/>
    <col min="12852" max="12852" width="11.75" style="460" bestFit="1" customWidth="1"/>
    <col min="12853" max="13056" width="10.125" style="460"/>
    <col min="13057" max="13057" width="1.625" style="460" customWidth="1"/>
    <col min="13058" max="13058" width="3" style="460" bestFit="1" customWidth="1"/>
    <col min="13059" max="13059" width="26.625" style="460" bestFit="1" customWidth="1"/>
    <col min="13060" max="13104" width="9.75" style="460" customWidth="1"/>
    <col min="13105" max="13105" width="9.875" style="460" customWidth="1"/>
    <col min="13106" max="13106" width="9.75" style="460" customWidth="1"/>
    <col min="13107" max="13107" width="10.125" style="460" customWidth="1"/>
    <col min="13108" max="13108" width="11.75" style="460" bestFit="1" customWidth="1"/>
    <col min="13109" max="13312" width="10.125" style="460"/>
    <col min="13313" max="13313" width="1.625" style="460" customWidth="1"/>
    <col min="13314" max="13314" width="3" style="460" bestFit="1" customWidth="1"/>
    <col min="13315" max="13315" width="26.625" style="460" bestFit="1" customWidth="1"/>
    <col min="13316" max="13360" width="9.75" style="460" customWidth="1"/>
    <col min="13361" max="13361" width="9.875" style="460" customWidth="1"/>
    <col min="13362" max="13362" width="9.75" style="460" customWidth="1"/>
    <col min="13363" max="13363" width="10.125" style="460" customWidth="1"/>
    <col min="13364" max="13364" width="11.75" style="460" bestFit="1" customWidth="1"/>
    <col min="13365" max="13568" width="10.125" style="460"/>
    <col min="13569" max="13569" width="1.625" style="460" customWidth="1"/>
    <col min="13570" max="13570" width="3" style="460" bestFit="1" customWidth="1"/>
    <col min="13571" max="13571" width="26.625" style="460" bestFit="1" customWidth="1"/>
    <col min="13572" max="13616" width="9.75" style="460" customWidth="1"/>
    <col min="13617" max="13617" width="9.875" style="460" customWidth="1"/>
    <col min="13618" max="13618" width="9.75" style="460" customWidth="1"/>
    <col min="13619" max="13619" width="10.125" style="460" customWidth="1"/>
    <col min="13620" max="13620" width="11.75" style="460" bestFit="1" customWidth="1"/>
    <col min="13621" max="13824" width="10.125" style="460"/>
    <col min="13825" max="13825" width="1.625" style="460" customWidth="1"/>
    <col min="13826" max="13826" width="3" style="460" bestFit="1" customWidth="1"/>
    <col min="13827" max="13827" width="26.625" style="460" bestFit="1" customWidth="1"/>
    <col min="13828" max="13872" width="9.75" style="460" customWidth="1"/>
    <col min="13873" max="13873" width="9.875" style="460" customWidth="1"/>
    <col min="13874" max="13874" width="9.75" style="460" customWidth="1"/>
    <col min="13875" max="13875" width="10.125" style="460" customWidth="1"/>
    <col min="13876" max="13876" width="11.75" style="460" bestFit="1" customWidth="1"/>
    <col min="13877" max="14080" width="10.125" style="460"/>
    <col min="14081" max="14081" width="1.625" style="460" customWidth="1"/>
    <col min="14082" max="14082" width="3" style="460" bestFit="1" customWidth="1"/>
    <col min="14083" max="14083" width="26.625" style="460" bestFit="1" customWidth="1"/>
    <col min="14084" max="14128" width="9.75" style="460" customWidth="1"/>
    <col min="14129" max="14129" width="9.875" style="460" customWidth="1"/>
    <col min="14130" max="14130" width="9.75" style="460" customWidth="1"/>
    <col min="14131" max="14131" width="10.125" style="460" customWidth="1"/>
    <col min="14132" max="14132" width="11.75" style="460" bestFit="1" customWidth="1"/>
    <col min="14133" max="14336" width="10.125" style="460"/>
    <col min="14337" max="14337" width="1.625" style="460" customWidth="1"/>
    <col min="14338" max="14338" width="3" style="460" bestFit="1" customWidth="1"/>
    <col min="14339" max="14339" width="26.625" style="460" bestFit="1" customWidth="1"/>
    <col min="14340" max="14384" width="9.75" style="460" customWidth="1"/>
    <col min="14385" max="14385" width="9.875" style="460" customWidth="1"/>
    <col min="14386" max="14386" width="9.75" style="460" customWidth="1"/>
    <col min="14387" max="14387" width="10.125" style="460" customWidth="1"/>
    <col min="14388" max="14388" width="11.75" style="460" bestFit="1" customWidth="1"/>
    <col min="14389" max="14592" width="10.125" style="460"/>
    <col min="14593" max="14593" width="1.625" style="460" customWidth="1"/>
    <col min="14594" max="14594" width="3" style="460" bestFit="1" customWidth="1"/>
    <col min="14595" max="14595" width="26.625" style="460" bestFit="1" customWidth="1"/>
    <col min="14596" max="14640" width="9.75" style="460" customWidth="1"/>
    <col min="14641" max="14641" width="9.875" style="460" customWidth="1"/>
    <col min="14642" max="14642" width="9.75" style="460" customWidth="1"/>
    <col min="14643" max="14643" width="10.125" style="460" customWidth="1"/>
    <col min="14644" max="14644" width="11.75" style="460" bestFit="1" customWidth="1"/>
    <col min="14645" max="14848" width="10.125" style="460"/>
    <col min="14849" max="14849" width="1.625" style="460" customWidth="1"/>
    <col min="14850" max="14850" width="3" style="460" bestFit="1" customWidth="1"/>
    <col min="14851" max="14851" width="26.625" style="460" bestFit="1" customWidth="1"/>
    <col min="14852" max="14896" width="9.75" style="460" customWidth="1"/>
    <col min="14897" max="14897" width="9.875" style="460" customWidth="1"/>
    <col min="14898" max="14898" width="9.75" style="460" customWidth="1"/>
    <col min="14899" max="14899" width="10.125" style="460" customWidth="1"/>
    <col min="14900" max="14900" width="11.75" style="460" bestFit="1" customWidth="1"/>
    <col min="14901" max="15104" width="10.125" style="460"/>
    <col min="15105" max="15105" width="1.625" style="460" customWidth="1"/>
    <col min="15106" max="15106" width="3" style="460" bestFit="1" customWidth="1"/>
    <col min="15107" max="15107" width="26.625" style="460" bestFit="1" customWidth="1"/>
    <col min="15108" max="15152" width="9.75" style="460" customWidth="1"/>
    <col min="15153" max="15153" width="9.875" style="460" customWidth="1"/>
    <col min="15154" max="15154" width="9.75" style="460" customWidth="1"/>
    <col min="15155" max="15155" width="10.125" style="460" customWidth="1"/>
    <col min="15156" max="15156" width="11.75" style="460" bestFit="1" customWidth="1"/>
    <col min="15157" max="15360" width="10.125" style="460"/>
    <col min="15361" max="15361" width="1.625" style="460" customWidth="1"/>
    <col min="15362" max="15362" width="3" style="460" bestFit="1" customWidth="1"/>
    <col min="15363" max="15363" width="26.625" style="460" bestFit="1" customWidth="1"/>
    <col min="15364" max="15408" width="9.75" style="460" customWidth="1"/>
    <col min="15409" max="15409" width="9.875" style="460" customWidth="1"/>
    <col min="15410" max="15410" width="9.75" style="460" customWidth="1"/>
    <col min="15411" max="15411" width="10.125" style="460" customWidth="1"/>
    <col min="15412" max="15412" width="11.75" style="460" bestFit="1" customWidth="1"/>
    <col min="15413" max="15616" width="10.125" style="460"/>
    <col min="15617" max="15617" width="1.625" style="460" customWidth="1"/>
    <col min="15618" max="15618" width="3" style="460" bestFit="1" customWidth="1"/>
    <col min="15619" max="15619" width="26.625" style="460" bestFit="1" customWidth="1"/>
    <col min="15620" max="15664" width="9.75" style="460" customWidth="1"/>
    <col min="15665" max="15665" width="9.875" style="460" customWidth="1"/>
    <col min="15666" max="15666" width="9.75" style="460" customWidth="1"/>
    <col min="15667" max="15667" width="10.125" style="460" customWidth="1"/>
    <col min="15668" max="15668" width="11.75" style="460" bestFit="1" customWidth="1"/>
    <col min="15669" max="15872" width="10.125" style="460"/>
    <col min="15873" max="15873" width="1.625" style="460" customWidth="1"/>
    <col min="15874" max="15874" width="3" style="460" bestFit="1" customWidth="1"/>
    <col min="15875" max="15875" width="26.625" style="460" bestFit="1" customWidth="1"/>
    <col min="15876" max="15920" width="9.75" style="460" customWidth="1"/>
    <col min="15921" max="15921" width="9.875" style="460" customWidth="1"/>
    <col min="15922" max="15922" width="9.75" style="460" customWidth="1"/>
    <col min="15923" max="15923" width="10.125" style="460" customWidth="1"/>
    <col min="15924" max="15924" width="11.75" style="460" bestFit="1" customWidth="1"/>
    <col min="15925" max="16128" width="10.125" style="460"/>
    <col min="16129" max="16129" width="1.625" style="460" customWidth="1"/>
    <col min="16130" max="16130" width="3" style="460" bestFit="1" customWidth="1"/>
    <col min="16131" max="16131" width="26.625" style="460" bestFit="1" customWidth="1"/>
    <col min="16132" max="16176" width="9.75" style="460" customWidth="1"/>
    <col min="16177" max="16177" width="9.875" style="460" customWidth="1"/>
    <col min="16178" max="16178" width="9.75" style="460" customWidth="1"/>
    <col min="16179" max="16179" width="10.125" style="460" customWidth="1"/>
    <col min="16180" max="16180" width="11.75" style="460" bestFit="1" customWidth="1"/>
    <col min="16181" max="16384" width="10.125" style="460"/>
  </cols>
  <sheetData>
    <row r="1" spans="2:55">
      <c r="B1" s="459" t="s">
        <v>249</v>
      </c>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row>
    <row r="2" spans="2:55" ht="15" thickBot="1">
      <c r="C2" s="461" t="s">
        <v>250</v>
      </c>
    </row>
    <row r="3" spans="2:55">
      <c r="B3" s="462"/>
      <c r="C3" s="463"/>
      <c r="D3" s="597" t="s">
        <v>278</v>
      </c>
      <c r="E3" s="598" t="s">
        <v>280</v>
      </c>
      <c r="F3" s="598" t="s">
        <v>282</v>
      </c>
      <c r="G3" s="598" t="s">
        <v>284</v>
      </c>
      <c r="H3" s="598" t="s">
        <v>286</v>
      </c>
      <c r="I3" s="599" t="s">
        <v>288</v>
      </c>
      <c r="J3" s="598" t="s">
        <v>290</v>
      </c>
      <c r="K3" s="598" t="s">
        <v>292</v>
      </c>
      <c r="L3" s="598" t="s">
        <v>294</v>
      </c>
      <c r="M3" s="598" t="s">
        <v>296</v>
      </c>
      <c r="N3" s="598" t="s">
        <v>298</v>
      </c>
      <c r="O3" s="598" t="s">
        <v>300</v>
      </c>
      <c r="P3" s="598" t="s">
        <v>302</v>
      </c>
      <c r="Q3" s="598" t="s">
        <v>304</v>
      </c>
      <c r="R3" s="599" t="s">
        <v>306</v>
      </c>
      <c r="S3" s="598" t="s">
        <v>308</v>
      </c>
      <c r="T3" s="598" t="s">
        <v>310</v>
      </c>
      <c r="U3" s="598" t="s">
        <v>312</v>
      </c>
      <c r="V3" s="598" t="s">
        <v>314</v>
      </c>
      <c r="W3" s="598" t="s">
        <v>316</v>
      </c>
      <c r="X3" s="599" t="s">
        <v>318</v>
      </c>
      <c r="Y3" s="598" t="s">
        <v>320</v>
      </c>
      <c r="Z3" s="598" t="s">
        <v>322</v>
      </c>
      <c r="AA3" s="598" t="s">
        <v>324</v>
      </c>
      <c r="AB3" s="598" t="s">
        <v>326</v>
      </c>
      <c r="AC3" s="598" t="s">
        <v>328</v>
      </c>
      <c r="AD3" s="598" t="s">
        <v>330</v>
      </c>
      <c r="AE3" s="598" t="s">
        <v>332</v>
      </c>
      <c r="AF3" s="598" t="s">
        <v>334</v>
      </c>
      <c r="AG3" s="599" t="s">
        <v>336</v>
      </c>
      <c r="AH3" s="598" t="s">
        <v>338</v>
      </c>
      <c r="AI3" s="598" t="s">
        <v>340</v>
      </c>
      <c r="AJ3" s="598" t="s">
        <v>342</v>
      </c>
      <c r="AK3" s="598" t="s">
        <v>344</v>
      </c>
      <c r="AL3" s="598" t="s">
        <v>346</v>
      </c>
      <c r="AM3" s="599" t="s">
        <v>348</v>
      </c>
      <c r="AN3" s="598" t="s">
        <v>350</v>
      </c>
      <c r="AO3" s="598" t="s">
        <v>352</v>
      </c>
      <c r="AP3" s="598" t="s">
        <v>354</v>
      </c>
      <c r="AQ3" s="598" t="s">
        <v>356</v>
      </c>
      <c r="AR3" s="598" t="s">
        <v>358</v>
      </c>
      <c r="AS3" s="598" t="s">
        <v>360</v>
      </c>
      <c r="AT3" s="598" t="s">
        <v>362</v>
      </c>
      <c r="AU3" s="598" t="s">
        <v>364</v>
      </c>
      <c r="AV3" s="599" t="s">
        <v>366</v>
      </c>
      <c r="AW3" s="785"/>
      <c r="AX3" s="786"/>
    </row>
    <row r="4" spans="2:55" ht="44.45" customHeight="1" thickBot="1">
      <c r="B4" s="464"/>
      <c r="C4" s="465"/>
      <c r="D4" s="601" t="s">
        <v>279</v>
      </c>
      <c r="E4" s="602" t="s">
        <v>281</v>
      </c>
      <c r="F4" s="603" t="s">
        <v>283</v>
      </c>
      <c r="G4" s="602" t="s">
        <v>285</v>
      </c>
      <c r="H4" s="602" t="s">
        <v>287</v>
      </c>
      <c r="I4" s="604" t="s">
        <v>289</v>
      </c>
      <c r="J4" s="602" t="s">
        <v>291</v>
      </c>
      <c r="K4" s="602" t="s">
        <v>293</v>
      </c>
      <c r="L4" s="602" t="s">
        <v>295</v>
      </c>
      <c r="M4" s="603" t="s">
        <v>297</v>
      </c>
      <c r="N4" s="602" t="s">
        <v>299</v>
      </c>
      <c r="O4" s="602" t="s">
        <v>301</v>
      </c>
      <c r="P4" s="602" t="s">
        <v>303</v>
      </c>
      <c r="Q4" s="603" t="s">
        <v>305</v>
      </c>
      <c r="R4" s="604" t="s">
        <v>307</v>
      </c>
      <c r="S4" s="602" t="s">
        <v>309</v>
      </c>
      <c r="T4" s="603" t="s">
        <v>311</v>
      </c>
      <c r="U4" s="603" t="s">
        <v>313</v>
      </c>
      <c r="V4" s="603" t="s">
        <v>315</v>
      </c>
      <c r="W4" s="603" t="s">
        <v>317</v>
      </c>
      <c r="X4" s="604" t="s">
        <v>319</v>
      </c>
      <c r="Y4" s="603" t="s">
        <v>321</v>
      </c>
      <c r="Z4" s="602" t="s">
        <v>323</v>
      </c>
      <c r="AA4" s="602" t="s">
        <v>325</v>
      </c>
      <c r="AB4" s="603" t="s">
        <v>327</v>
      </c>
      <c r="AC4" s="602" t="s">
        <v>329</v>
      </c>
      <c r="AD4" s="602" t="s">
        <v>331</v>
      </c>
      <c r="AE4" s="602" t="s">
        <v>333</v>
      </c>
      <c r="AF4" s="602" t="s">
        <v>335</v>
      </c>
      <c r="AG4" s="604" t="s">
        <v>337</v>
      </c>
      <c r="AH4" s="602" t="s">
        <v>339</v>
      </c>
      <c r="AI4" s="602" t="s">
        <v>341</v>
      </c>
      <c r="AJ4" s="602" t="s">
        <v>343</v>
      </c>
      <c r="AK4" s="602" t="s">
        <v>345</v>
      </c>
      <c r="AL4" s="603" t="s">
        <v>347</v>
      </c>
      <c r="AM4" s="605" t="s">
        <v>349</v>
      </c>
      <c r="AN4" s="603" t="s">
        <v>351</v>
      </c>
      <c r="AO4" s="602" t="s">
        <v>353</v>
      </c>
      <c r="AP4" s="603" t="s">
        <v>355</v>
      </c>
      <c r="AQ4" s="603" t="s">
        <v>357</v>
      </c>
      <c r="AR4" s="603" t="s">
        <v>359</v>
      </c>
      <c r="AS4" s="603" t="s">
        <v>361</v>
      </c>
      <c r="AT4" s="603" t="s">
        <v>363</v>
      </c>
      <c r="AU4" s="602" t="s">
        <v>365</v>
      </c>
      <c r="AV4" s="605" t="s">
        <v>367</v>
      </c>
      <c r="AW4" s="785"/>
      <c r="AX4" s="786"/>
      <c r="AZ4" s="466"/>
    </row>
    <row r="5" spans="2:55">
      <c r="B5" s="417" t="s">
        <v>278</v>
      </c>
      <c r="C5" s="582" t="s">
        <v>279</v>
      </c>
      <c r="D5" s="418">
        <f>'逆行列(IM)'!D5/'逆行列(IM)'!D$5</f>
        <v>1</v>
      </c>
      <c r="E5" s="419">
        <f>'逆行列(IM)'!E5/'逆行列(IM)'!E$6</f>
        <v>9.4160338553612993E-5</v>
      </c>
      <c r="F5" s="419">
        <f>'逆行列(IM)'!F5/'逆行列(IM)'!F$7</f>
        <v>7.4280243329953061E-2</v>
      </c>
      <c r="G5" s="419">
        <f>'逆行列(IM)'!G5/'逆行列(IM)'!G$8</f>
        <v>4.6025466881233733E-3</v>
      </c>
      <c r="H5" s="419">
        <f>'逆行列(IM)'!H5/'逆行列(IM)'!H$9</f>
        <v>8.7653072303935813E-4</v>
      </c>
      <c r="I5" s="420">
        <f>'逆行列(IM)'!I5/'逆行列(IM)'!I$10</f>
        <v>6.7174353747134069E-2</v>
      </c>
      <c r="J5" s="419">
        <f>'逆行列(IM)'!J5/'逆行列(IM)'!J$11</f>
        <v>5.6814780333702087E-3</v>
      </c>
      <c r="K5" s="419">
        <f>'逆行列(IM)'!K5/'逆行列(IM)'!K$12</f>
        <v>4.8362275464675425E-3</v>
      </c>
      <c r="L5" s="419">
        <f>'逆行列(IM)'!L5/'逆行列(IM)'!L$13</f>
        <v>2.2308556607857966E-4</v>
      </c>
      <c r="M5" s="419">
        <f>'逆行列(IM)'!M5/'逆行列(IM)'!M$14</f>
        <v>4.145861192573207E-4</v>
      </c>
      <c r="N5" s="419">
        <f>'逆行列(IM)'!N5/'逆行列(IM)'!N$15</f>
        <v>3.039516710573293E-5</v>
      </c>
      <c r="O5" s="419">
        <f>'逆行列(IM)'!O5/'逆行列(IM)'!O$16</f>
        <v>4.8413326408716474E-5</v>
      </c>
      <c r="P5" s="419">
        <f>'逆行列(IM)'!P5/'逆行列(IM)'!P$17</f>
        <v>7.6537976107241062E-3</v>
      </c>
      <c r="Q5" s="419">
        <f>'逆行列(IM)'!Q5/'逆行列(IM)'!Q$18</f>
        <v>3.7875914445091121E-3</v>
      </c>
      <c r="R5" s="420">
        <f>'逆行列(IM)'!R5/'逆行列(IM)'!R$19</f>
        <v>2.1947849119292715E-4</v>
      </c>
      <c r="S5" s="419">
        <f>'逆行列(IM)'!S5/'逆行列(IM)'!S$20</f>
        <v>1.9670692959448445E-5</v>
      </c>
      <c r="T5" s="419">
        <f>'逆行列(IM)'!T5/'逆行列(IM)'!T$21</f>
        <v>1.2217517328442454E-4</v>
      </c>
      <c r="U5" s="419">
        <f>'逆行列(IM)'!U5/'逆行列(IM)'!U$22</f>
        <v>6.8721366903760935E-5</v>
      </c>
      <c r="V5" s="419">
        <f>'逆行列(IM)'!V5/'逆行列(IM)'!V$23</f>
        <v>3.587632508176574E-5</v>
      </c>
      <c r="W5" s="419">
        <f>'逆行列(IM)'!W5/'逆行列(IM)'!W$24</f>
        <v>5.0739245258321014E-5</v>
      </c>
      <c r="X5" s="420">
        <f>'逆行列(IM)'!X5/'逆行列(IM)'!X$25</f>
        <v>1.0029323025554781E-4</v>
      </c>
      <c r="Y5" s="419">
        <f>'逆行列(IM)'!Y5/'逆行列(IM)'!Y$26</f>
        <v>4.2421895872818501E-5</v>
      </c>
      <c r="Z5" s="419">
        <f>'逆行列(IM)'!Z5/'逆行列(IM)'!Z$27</f>
        <v>5.6090471443425924E-5</v>
      </c>
      <c r="AA5" s="419">
        <f>'逆行列(IM)'!AA5/'逆行列(IM)'!AA$28</f>
        <v>4.6408508209947182E-5</v>
      </c>
      <c r="AB5" s="419">
        <f>'逆行列(IM)'!AB5/'逆行列(IM)'!AB$29</f>
        <v>4.1028267381952009E-5</v>
      </c>
      <c r="AC5" s="419">
        <f>'逆行列(IM)'!AC5/'逆行列(IM)'!AC$30</f>
        <v>2.0368594770919744E-4</v>
      </c>
      <c r="AD5" s="419">
        <f>'逆行列(IM)'!AD5/'逆行列(IM)'!AD$31</f>
        <v>7.5495590464210629E-5</v>
      </c>
      <c r="AE5" s="419">
        <f>'逆行列(IM)'!AE5/'逆行列(IM)'!AE$32</f>
        <v>4.6960189225955561E-3</v>
      </c>
      <c r="AF5" s="419">
        <f>'逆行列(IM)'!AF5/'逆行列(IM)'!AF$33</f>
        <v>2.0298346904815191E-3</v>
      </c>
      <c r="AG5" s="420">
        <f>'逆行列(IM)'!AG5/'逆行列(IM)'!AG$34</f>
        <v>1.6162380461217361E-4</v>
      </c>
      <c r="AH5" s="419">
        <f>'逆行列(IM)'!AH5/'逆行列(IM)'!AH$35</f>
        <v>6.788868273339724E-5</v>
      </c>
      <c r="AI5" s="419">
        <f>'逆行列(IM)'!AI5/'逆行列(IM)'!AI$36</f>
        <v>4.7348104245866782E-5</v>
      </c>
      <c r="AJ5" s="419">
        <f>'逆行列(IM)'!AJ5/'逆行列(IM)'!AJ$37</f>
        <v>1.0208175569735429E-4</v>
      </c>
      <c r="AK5" s="419">
        <f>'逆行列(IM)'!AK5/'逆行列(IM)'!AK$38</f>
        <v>4.2279653931803889E-5</v>
      </c>
      <c r="AL5" s="419">
        <f>'逆行列(IM)'!AL5/'逆行列(IM)'!AL$39</f>
        <v>1.624178736241676E-5</v>
      </c>
      <c r="AM5" s="420">
        <f>'逆行列(IM)'!AM5/'逆行列(IM)'!AM$40</f>
        <v>1.0033324114481288E-4</v>
      </c>
      <c r="AN5" s="419">
        <f>'逆行列(IM)'!AN5/'逆行列(IM)'!AN$41</f>
        <v>1.1008859421196912E-4</v>
      </c>
      <c r="AO5" s="419">
        <f>'逆行列(IM)'!AO5/'逆行列(IM)'!AO$42</f>
        <v>6.7679228558678331E-5</v>
      </c>
      <c r="AP5" s="419">
        <f>'逆行列(IM)'!AP5/'逆行列(IM)'!AP$43</f>
        <v>9.2770007907233315E-4</v>
      </c>
      <c r="AQ5" s="419">
        <f>'逆行列(IM)'!AQ5/'逆行列(IM)'!AQ$44</f>
        <v>1.2262787037660829E-3</v>
      </c>
      <c r="AR5" s="419">
        <f>'逆行列(IM)'!AR5/'逆行列(IM)'!AR$45</f>
        <v>9.0747663297010021E-4</v>
      </c>
      <c r="AS5" s="419">
        <f>'逆行列(IM)'!AS5/'逆行列(IM)'!AS$46</f>
        <v>5.3570472144112222E-5</v>
      </c>
      <c r="AT5" s="419">
        <f>'逆行列(IM)'!AT5/'逆行列(IM)'!AT$47</f>
        <v>1.0338954181148108E-2</v>
      </c>
      <c r="AU5" s="419">
        <f>'逆行列(IM)'!AU5/'逆行列(IM)'!AU$48</f>
        <v>9.8146881716668901E-4</v>
      </c>
      <c r="AV5" s="420">
        <f>'逆行列(IM)'!AV5/'逆行列(IM)'!AV$49</f>
        <v>9.2305985926406872E-5</v>
      </c>
      <c r="AW5" s="467"/>
      <c r="AX5" s="468"/>
      <c r="AZ5" s="469"/>
    </row>
    <row r="6" spans="2:55">
      <c r="B6" s="422" t="s">
        <v>280</v>
      </c>
      <c r="C6" s="583" t="s">
        <v>281</v>
      </c>
      <c r="D6" s="423">
        <f>'逆行列(IM)'!D6/'逆行列(IM)'!D$5</f>
        <v>4.9398414320535715E-5</v>
      </c>
      <c r="E6" s="424">
        <f>'逆行列(IM)'!E6/'逆行列(IM)'!E$6</f>
        <v>1</v>
      </c>
      <c r="F6" s="424">
        <f>'逆行列(IM)'!F6/'逆行列(IM)'!F$7</f>
        <v>6.1702643317392738E-5</v>
      </c>
      <c r="G6" s="424">
        <f>'逆行列(IM)'!G6/'逆行列(IM)'!G$8</f>
        <v>1.5404870477359113E-4</v>
      </c>
      <c r="H6" s="424">
        <f>'逆行列(IM)'!H6/'逆行列(IM)'!H$9</f>
        <v>8.0847739946531788E-5</v>
      </c>
      <c r="I6" s="425">
        <f>'逆行列(IM)'!I6/'逆行列(IM)'!I$10</f>
        <v>5.1947880866806487E-5</v>
      </c>
      <c r="J6" s="424">
        <f>'逆行列(IM)'!J6/'逆行列(IM)'!J$11</f>
        <v>1.3503869834887241E-4</v>
      </c>
      <c r="K6" s="424">
        <f>'逆行列(IM)'!K6/'逆行列(IM)'!K$12</f>
        <v>4.8301995610636021E-4</v>
      </c>
      <c r="L6" s="424">
        <f>'逆行列(IM)'!L6/'逆行列(IM)'!L$13</f>
        <v>8.2441804724533245E-5</v>
      </c>
      <c r="M6" s="424">
        <f>'逆行列(IM)'!M6/'逆行列(IM)'!M$14</f>
        <v>2.725491903585318E-4</v>
      </c>
      <c r="N6" s="424">
        <f>'逆行列(IM)'!N6/'逆行列(IM)'!N$15</f>
        <v>7.9045387792788541E-3</v>
      </c>
      <c r="O6" s="424">
        <f>'逆行列(IM)'!O6/'逆行列(IM)'!O$16</f>
        <v>9.9748969004065946E-5</v>
      </c>
      <c r="P6" s="424">
        <f>'逆行列(IM)'!P6/'逆行列(IM)'!P$17</f>
        <v>1.0070232583661299E-4</v>
      </c>
      <c r="Q6" s="424">
        <f>'逆行列(IM)'!Q6/'逆行列(IM)'!Q$18</f>
        <v>3.7434482549130002E-5</v>
      </c>
      <c r="R6" s="425">
        <f>'逆行列(IM)'!R6/'逆行列(IM)'!R$19</f>
        <v>1.1882162109465438E-3</v>
      </c>
      <c r="S6" s="424">
        <f>'逆行列(IM)'!S6/'逆行列(IM)'!S$20</f>
        <v>9.8398420969371815E-4</v>
      </c>
      <c r="T6" s="424">
        <f>'逆行列(IM)'!T6/'逆行列(IM)'!T$21</f>
        <v>1.9338147275153187E-3</v>
      </c>
      <c r="U6" s="424">
        <f>'逆行列(IM)'!U6/'逆行列(IM)'!U$22</f>
        <v>4.0525198215132584E-4</v>
      </c>
      <c r="V6" s="424">
        <f>'逆行列(IM)'!V6/'逆行列(IM)'!V$23</f>
        <v>2.0346385657452908E-4</v>
      </c>
      <c r="W6" s="424">
        <f>'逆行列(IM)'!W6/'逆行列(IM)'!W$24</f>
        <v>1.646843540409384E-4</v>
      </c>
      <c r="X6" s="425">
        <f>'逆行列(IM)'!X6/'逆行列(IM)'!X$25</f>
        <v>9.2843576065272407E-5</v>
      </c>
      <c r="Y6" s="424">
        <f>'逆行列(IM)'!Y6/'逆行列(IM)'!Y$26</f>
        <v>1.2068907709163505E-4</v>
      </c>
      <c r="Z6" s="424">
        <f>'逆行列(IM)'!Z6/'逆行列(IM)'!Z$27</f>
        <v>1.4370486027124563E-4</v>
      </c>
      <c r="AA6" s="424">
        <f>'逆行列(IM)'!AA6/'逆行列(IM)'!AA$28</f>
        <v>6.7887373925869905E-5</v>
      </c>
      <c r="AB6" s="424">
        <f>'逆行列(IM)'!AB6/'逆行列(IM)'!AB$29</f>
        <v>1.223630392964204E-4</v>
      </c>
      <c r="AC6" s="424">
        <f>'逆行列(IM)'!AC6/'逆行列(IM)'!AC$30</f>
        <v>3.2164392030585375E-4</v>
      </c>
      <c r="AD6" s="424">
        <f>'逆行列(IM)'!AD6/'逆行列(IM)'!AD$31</f>
        <v>1.6202454533295816E-4</v>
      </c>
      <c r="AE6" s="424">
        <f>'逆行列(IM)'!AE6/'逆行列(IM)'!AE$32</f>
        <v>1.0867087749987119E-4</v>
      </c>
      <c r="AF6" s="424">
        <f>'逆行列(IM)'!AF6/'逆行列(IM)'!AF$33</f>
        <v>2.2834113650874386E-4</v>
      </c>
      <c r="AG6" s="425">
        <f>'逆行列(IM)'!AG6/'逆行列(IM)'!AG$34</f>
        <v>4.8877929497216045E-3</v>
      </c>
      <c r="AH6" s="424">
        <f>'逆行列(IM)'!AH6/'逆行列(IM)'!AH$35</f>
        <v>1.3259139291855093E-4</v>
      </c>
      <c r="AI6" s="424">
        <f>'逆行列(IM)'!AI6/'逆行列(IM)'!AI$36</f>
        <v>1.8656862849430889E-4</v>
      </c>
      <c r="AJ6" s="424">
        <f>'逆行列(IM)'!AJ6/'逆行列(IM)'!AJ$37</f>
        <v>5.6671642760083534E-5</v>
      </c>
      <c r="AK6" s="424">
        <f>'逆行列(IM)'!AK6/'逆行列(IM)'!AK$38</f>
        <v>2.1978457719809458E-5</v>
      </c>
      <c r="AL6" s="424">
        <f>'逆行列(IM)'!AL6/'逆行列(IM)'!AL$39</f>
        <v>1.1297058719627802E-5</v>
      </c>
      <c r="AM6" s="425">
        <f>'逆行列(IM)'!AM6/'逆行列(IM)'!AM$40</f>
        <v>9.7690171027693955E-5</v>
      </c>
      <c r="AN6" s="424">
        <f>'逆行列(IM)'!AN6/'逆行列(IM)'!AN$41</f>
        <v>2.4919116795575439E-5</v>
      </c>
      <c r="AO6" s="424">
        <f>'逆行列(IM)'!AO6/'逆行列(IM)'!AO$42</f>
        <v>5.3272531295595349E-5</v>
      </c>
      <c r="AP6" s="424">
        <f>'逆行列(IM)'!AP6/'逆行列(IM)'!AP$43</f>
        <v>5.893341409757854E-5</v>
      </c>
      <c r="AQ6" s="424">
        <f>'逆行列(IM)'!AQ6/'逆行列(IM)'!AQ$44</f>
        <v>4.2548265220136312E-5</v>
      </c>
      <c r="AR6" s="424">
        <f>'逆行列(IM)'!AR6/'逆行列(IM)'!AR$45</f>
        <v>3.0552271149727442E-5</v>
      </c>
      <c r="AS6" s="424">
        <f>'逆行列(IM)'!AS6/'逆行列(IM)'!AS$46</f>
        <v>2.2042724588573048E-5</v>
      </c>
      <c r="AT6" s="424">
        <f>'逆行列(IM)'!AT6/'逆行列(IM)'!AT$47</f>
        <v>1.056371032236333E-4</v>
      </c>
      <c r="AU6" s="424">
        <f>'逆行列(IM)'!AU6/'逆行列(IM)'!AU$48</f>
        <v>9.7858541715251958E-5</v>
      </c>
      <c r="AV6" s="425">
        <f>'逆行列(IM)'!AV6/'逆行列(IM)'!AV$49</f>
        <v>5.0645401712822743E-5</v>
      </c>
      <c r="AW6" s="467"/>
      <c r="AX6" s="468"/>
      <c r="AZ6" s="469"/>
    </row>
    <row r="7" spans="2:55">
      <c r="B7" s="422" t="s">
        <v>282</v>
      </c>
      <c r="C7" s="584" t="s">
        <v>283</v>
      </c>
      <c r="D7" s="423">
        <f>'逆行列(IM)'!D7/'逆行列(IM)'!D$5</f>
        <v>2.9145876945720413E-2</v>
      </c>
      <c r="E7" s="424">
        <f>'逆行列(IM)'!E7/'逆行列(IM)'!E$6</f>
        <v>4.497716855936134E-5</v>
      </c>
      <c r="F7" s="424">
        <f>'逆行列(IM)'!F7/'逆行列(IM)'!F$7</f>
        <v>1</v>
      </c>
      <c r="G7" s="424">
        <f>'逆行列(IM)'!G7/'逆行列(IM)'!G$8</f>
        <v>3.3190894005604284E-4</v>
      </c>
      <c r="H7" s="424">
        <f>'逆行列(IM)'!H7/'逆行列(IM)'!H$9</f>
        <v>7.4940895416522873E-4</v>
      </c>
      <c r="I7" s="425">
        <f>'逆行列(IM)'!I7/'逆行列(IM)'!I$10</f>
        <v>2.3505373763601802E-3</v>
      </c>
      <c r="J7" s="424">
        <f>'逆行列(IM)'!J7/'逆行列(IM)'!J$11</f>
        <v>2.286645492392142E-4</v>
      </c>
      <c r="K7" s="424">
        <f>'逆行列(IM)'!K7/'逆行列(IM)'!K$12</f>
        <v>1.1797572070464039E-3</v>
      </c>
      <c r="L7" s="424">
        <f>'逆行列(IM)'!L7/'逆行列(IM)'!L$13</f>
        <v>6.8448119538826164E-5</v>
      </c>
      <c r="M7" s="424">
        <f>'逆行列(IM)'!M7/'逆行列(IM)'!M$14</f>
        <v>1.1189675705892115E-3</v>
      </c>
      <c r="N7" s="424">
        <f>'逆行列(IM)'!N7/'逆行列(IM)'!N$15</f>
        <v>1.3421604592290063E-5</v>
      </c>
      <c r="O7" s="424">
        <f>'逆行列(IM)'!O7/'逆行列(IM)'!O$16</f>
        <v>4.327220459021295E-5</v>
      </c>
      <c r="P7" s="424">
        <f>'逆行列(IM)'!P7/'逆行列(IM)'!P$17</f>
        <v>2.5534875485837044E-4</v>
      </c>
      <c r="Q7" s="424">
        <f>'逆行列(IM)'!Q7/'逆行列(IM)'!Q$18</f>
        <v>8.2469660008010776E-3</v>
      </c>
      <c r="R7" s="425">
        <f>'逆行列(IM)'!R7/'逆行列(IM)'!R$19</f>
        <v>2.2787670834550577E-4</v>
      </c>
      <c r="S7" s="424">
        <f>'逆行列(IM)'!S7/'逆行列(IM)'!S$20</f>
        <v>7.8891359122785106E-6</v>
      </c>
      <c r="T7" s="424">
        <f>'逆行列(IM)'!T7/'逆行列(IM)'!T$21</f>
        <v>2.3732293451927877E-5</v>
      </c>
      <c r="U7" s="424">
        <f>'逆行列(IM)'!U7/'逆行列(IM)'!U$22</f>
        <v>2.0581899155556812E-5</v>
      </c>
      <c r="V7" s="424">
        <f>'逆行列(IM)'!V7/'逆行列(IM)'!V$23</f>
        <v>2.0655646375085811E-5</v>
      </c>
      <c r="W7" s="424">
        <f>'逆行列(IM)'!W7/'逆行列(IM)'!W$24</f>
        <v>2.465574220310112E-5</v>
      </c>
      <c r="X7" s="425">
        <f>'逆行列(IM)'!X7/'逆行列(IM)'!X$25</f>
        <v>2.3665427888276858E-5</v>
      </c>
      <c r="Y7" s="424">
        <f>'逆行列(IM)'!Y7/'逆行列(IM)'!Y$26</f>
        <v>2.4583176548302726E-5</v>
      </c>
      <c r="Z7" s="424">
        <f>'逆行列(IM)'!Z7/'逆行列(IM)'!Z$27</f>
        <v>2.6818347227661134E-5</v>
      </c>
      <c r="AA7" s="424">
        <f>'逆行列(IM)'!AA7/'逆行列(IM)'!AA$28</f>
        <v>2.6189088028823068E-5</v>
      </c>
      <c r="AB7" s="424">
        <f>'逆行列(IM)'!AB7/'逆行列(IM)'!AB$29</f>
        <v>1.3555736133932561E-5</v>
      </c>
      <c r="AC7" s="424">
        <f>'逆行列(IM)'!AC7/'逆行列(IM)'!AC$30</f>
        <v>3.5189722029725042E-5</v>
      </c>
      <c r="AD7" s="424">
        <f>'逆行列(IM)'!AD7/'逆行列(IM)'!AD$31</f>
        <v>2.5631897161632764E-5</v>
      </c>
      <c r="AE7" s="424">
        <f>'逆行列(IM)'!AE7/'逆行列(IM)'!AE$32</f>
        <v>7.2482986687587704E-4</v>
      </c>
      <c r="AF7" s="424">
        <f>'逆行列(IM)'!AF7/'逆行列(IM)'!AF$33</f>
        <v>1.1306384897186516E-4</v>
      </c>
      <c r="AG7" s="425">
        <f>'逆行列(IM)'!AG7/'逆行列(IM)'!AG$34</f>
        <v>2.3648558474112595E-5</v>
      </c>
      <c r="AH7" s="424">
        <f>'逆行列(IM)'!AH7/'逆行列(IM)'!AH$35</f>
        <v>4.5123316520737329E-5</v>
      </c>
      <c r="AI7" s="424">
        <f>'逆行列(IM)'!AI7/'逆行列(IM)'!AI$36</f>
        <v>3.158131918945029E-5</v>
      </c>
      <c r="AJ7" s="424">
        <f>'逆行列(IM)'!AJ7/'逆行列(IM)'!AJ$37</f>
        <v>8.0871627171434475E-5</v>
      </c>
      <c r="AK7" s="424">
        <f>'逆行列(IM)'!AK7/'逆行列(IM)'!AK$38</f>
        <v>3.5146110532305502E-5</v>
      </c>
      <c r="AL7" s="424">
        <f>'逆行列(IM)'!AL7/'逆行列(IM)'!AL$39</f>
        <v>2.1665720203783689E-5</v>
      </c>
      <c r="AM7" s="425">
        <f>'逆行列(IM)'!AM7/'逆行列(IM)'!AM$40</f>
        <v>7.1201711640403518E-5</v>
      </c>
      <c r="AN7" s="424">
        <f>'逆行列(IM)'!AN7/'逆行列(IM)'!AN$41</f>
        <v>2.2988816126074145E-4</v>
      </c>
      <c r="AO7" s="424">
        <f>'逆行列(IM)'!AO7/'逆行列(IM)'!AO$42</f>
        <v>1.3421236305470491E-4</v>
      </c>
      <c r="AP7" s="424">
        <f>'逆行列(IM)'!AP7/'逆行列(IM)'!AP$43</f>
        <v>1.4983769045305406E-3</v>
      </c>
      <c r="AQ7" s="424">
        <f>'逆行列(IM)'!AQ7/'逆行列(IM)'!AQ$44</f>
        <v>2.267570230266378E-3</v>
      </c>
      <c r="AR7" s="424">
        <f>'逆行列(IM)'!AR7/'逆行列(IM)'!AR$45</f>
        <v>5.3963267413640204E-4</v>
      </c>
      <c r="AS7" s="424">
        <f>'逆行列(IM)'!AS7/'逆行列(IM)'!AS$46</f>
        <v>5.6467443656243186E-5</v>
      </c>
      <c r="AT7" s="424">
        <f>'逆行列(IM)'!AT7/'逆行列(IM)'!AT$47</f>
        <v>3.3943812610227185E-2</v>
      </c>
      <c r="AU7" s="424">
        <f>'逆行列(IM)'!AU7/'逆行列(IM)'!AU$48</f>
        <v>2.3012733559391713E-4</v>
      </c>
      <c r="AV7" s="425">
        <f>'逆行列(IM)'!AV7/'逆行列(IM)'!AV$49</f>
        <v>7.100487796119192E-4</v>
      </c>
      <c r="AW7" s="467"/>
      <c r="AX7" s="468"/>
      <c r="AZ7" s="469"/>
    </row>
    <row r="8" spans="2:55">
      <c r="B8" s="422" t="s">
        <v>284</v>
      </c>
      <c r="C8" s="585" t="s">
        <v>285</v>
      </c>
      <c r="D8" s="423">
        <f>'逆行列(IM)'!D8/'逆行列(IM)'!D$5</f>
        <v>8.1560847686946178E-4</v>
      </c>
      <c r="E8" s="424">
        <f>'逆行列(IM)'!E8/'逆行列(IM)'!E$6</f>
        <v>1.2128242359386742E-4</v>
      </c>
      <c r="F8" s="424">
        <f>'逆行列(IM)'!F8/'逆行列(IM)'!F$7</f>
        <v>1.0730610880008238E-4</v>
      </c>
      <c r="G8" s="424">
        <f>'逆行列(IM)'!G8/'逆行列(IM)'!G$8</f>
        <v>1</v>
      </c>
      <c r="H8" s="424">
        <f>'逆行列(IM)'!H8/'逆行列(IM)'!H$9</f>
        <v>6.4453867946387869E-2</v>
      </c>
      <c r="I8" s="425">
        <f>'逆行列(IM)'!I8/'逆行列(IM)'!I$10</f>
        <v>1.7539915003159559E-4</v>
      </c>
      <c r="J8" s="424">
        <f>'逆行列(IM)'!J8/'逆行列(IM)'!J$11</f>
        <v>2.2707142706611741E-3</v>
      </c>
      <c r="K8" s="424">
        <f>'逆行列(IM)'!K8/'逆行列(IM)'!K$12</f>
        <v>7.9927606804228765E-4</v>
      </c>
      <c r="L8" s="424">
        <f>'逆行列(IM)'!L8/'逆行列(IM)'!L$13</f>
        <v>1.7727251600307422E-4</v>
      </c>
      <c r="M8" s="424">
        <f>'逆行列(IM)'!M8/'逆行列(IM)'!M$14</f>
        <v>5.3891319257877771E-4</v>
      </c>
      <c r="N8" s="424">
        <f>'逆行列(IM)'!N8/'逆行列(IM)'!N$15</f>
        <v>2.017037388631682E-5</v>
      </c>
      <c r="O8" s="424">
        <f>'逆行列(IM)'!O8/'逆行列(IM)'!O$16</f>
        <v>2.0867753469240558E-4</v>
      </c>
      <c r="P8" s="424">
        <f>'逆行列(IM)'!P8/'逆行列(IM)'!P$17</f>
        <v>3.8766237123818255E-3</v>
      </c>
      <c r="Q8" s="424">
        <f>'逆行列(IM)'!Q8/'逆行列(IM)'!Q$18</f>
        <v>4.3590975293318502E-3</v>
      </c>
      <c r="R8" s="425">
        <f>'逆行列(IM)'!R8/'逆行列(IM)'!R$19</f>
        <v>3.2232529127783821E-4</v>
      </c>
      <c r="S8" s="424">
        <f>'逆行列(IM)'!S8/'逆行列(IM)'!S$20</f>
        <v>1.0495658526802992E-5</v>
      </c>
      <c r="T8" s="424">
        <f>'逆行列(IM)'!T8/'逆行列(IM)'!T$21</f>
        <v>1.3080935866449444E-4</v>
      </c>
      <c r="U8" s="424">
        <f>'逆行列(IM)'!U8/'逆行列(IM)'!U$22</f>
        <v>9.662513114345462E-5</v>
      </c>
      <c r="V8" s="424">
        <f>'逆行列(IM)'!V8/'逆行列(IM)'!V$23</f>
        <v>5.2274616123203795E-5</v>
      </c>
      <c r="W8" s="424">
        <f>'逆行列(IM)'!W8/'逆行列(IM)'!W$24</f>
        <v>1.2344266303126566E-4</v>
      </c>
      <c r="X8" s="425">
        <f>'逆行列(IM)'!X8/'逆行列(IM)'!X$25</f>
        <v>9.3041878694508816E-5</v>
      </c>
      <c r="Y8" s="424">
        <f>'逆行列(IM)'!Y8/'逆行列(IM)'!Y$26</f>
        <v>4.4647162187910072E-4</v>
      </c>
      <c r="Z8" s="424">
        <f>'逆行列(IM)'!Z8/'逆行列(IM)'!Z$27</f>
        <v>9.0717244083990262E-5</v>
      </c>
      <c r="AA8" s="424">
        <f>'逆行列(IM)'!AA8/'逆行列(IM)'!AA$28</f>
        <v>7.0481055822716206E-5</v>
      </c>
      <c r="AB8" s="424">
        <f>'逆行列(IM)'!AB8/'逆行列(IM)'!AB$29</f>
        <v>2.3404727319676933E-4</v>
      </c>
      <c r="AC8" s="424">
        <f>'逆行列(IM)'!AC8/'逆行列(IM)'!AC$30</f>
        <v>6.1667026406592878E-4</v>
      </c>
      <c r="AD8" s="424">
        <f>'逆行列(IM)'!AD8/'逆行列(IM)'!AD$31</f>
        <v>2.0617954868185659E-4</v>
      </c>
      <c r="AE8" s="424">
        <f>'逆行列(IM)'!AE8/'逆行列(IM)'!AE$32</f>
        <v>5.2706736133397119E-4</v>
      </c>
      <c r="AF8" s="424">
        <f>'逆行列(IM)'!AF8/'逆行列(IM)'!AF$33</f>
        <v>2.8031611974020291E-4</v>
      </c>
      <c r="AG8" s="425">
        <f>'逆行列(IM)'!AG8/'逆行列(IM)'!AG$34</f>
        <v>2.613649983028282E-5</v>
      </c>
      <c r="AH8" s="424">
        <f>'逆行列(IM)'!AH8/'逆行列(IM)'!AH$35</f>
        <v>9.3140448464600653E-5</v>
      </c>
      <c r="AI8" s="424">
        <f>'逆行列(IM)'!AI8/'逆行列(IM)'!AI$36</f>
        <v>8.2889599990580614E-5</v>
      </c>
      <c r="AJ8" s="424">
        <f>'逆行列(IM)'!AJ8/'逆行列(IM)'!AJ$37</f>
        <v>1.3623390252441947E-4</v>
      </c>
      <c r="AK8" s="424">
        <f>'逆行列(IM)'!AK8/'逆行列(IM)'!AK$38</f>
        <v>6.8500719127930068E-5</v>
      </c>
      <c r="AL8" s="424">
        <f>'逆行列(IM)'!AL8/'逆行列(IM)'!AL$39</f>
        <v>1.0114346120534803E-5</v>
      </c>
      <c r="AM8" s="425">
        <f>'逆行列(IM)'!AM8/'逆行列(IM)'!AM$40</f>
        <v>2.0154567063534134E-4</v>
      </c>
      <c r="AN8" s="424">
        <f>'逆行列(IM)'!AN8/'逆行列(IM)'!AN$41</f>
        <v>7.0978979093880431E-5</v>
      </c>
      <c r="AO8" s="424">
        <f>'逆行列(IM)'!AO8/'逆行列(IM)'!AO$42</f>
        <v>9.7300237034444285E-5</v>
      </c>
      <c r="AP8" s="424">
        <f>'逆行列(IM)'!AP8/'逆行列(IM)'!AP$43</f>
        <v>4.967259185174251E-5</v>
      </c>
      <c r="AQ8" s="424">
        <f>'逆行列(IM)'!AQ8/'逆行列(IM)'!AQ$44</f>
        <v>1.0162209849318795E-4</v>
      </c>
      <c r="AR8" s="424">
        <f>'逆行列(IM)'!AR8/'逆行列(IM)'!AR$45</f>
        <v>3.8732803259363991E-4</v>
      </c>
      <c r="AS8" s="424">
        <f>'逆行列(IM)'!AS8/'逆行列(IM)'!AS$46</f>
        <v>9.8914950850912569E-5</v>
      </c>
      <c r="AT8" s="424">
        <f>'逆行列(IM)'!AT8/'逆行列(IM)'!AT$47</f>
        <v>1.8668182583261948E-4</v>
      </c>
      <c r="AU8" s="424">
        <f>'逆行列(IM)'!AU8/'逆行列(IM)'!AU$48</f>
        <v>5.193109440954336E-3</v>
      </c>
      <c r="AV8" s="425">
        <f>'逆行列(IM)'!AV8/'逆行列(IM)'!AV$49</f>
        <v>7.1065060284330585E-5</v>
      </c>
      <c r="AW8" s="467"/>
      <c r="AX8" s="468"/>
      <c r="AZ8" s="469"/>
    </row>
    <row r="9" spans="2:55">
      <c r="B9" s="427" t="s">
        <v>286</v>
      </c>
      <c r="C9" s="586" t="s">
        <v>287</v>
      </c>
      <c r="D9" s="428">
        <f>'逆行列(IM)'!D9/'逆行列(IM)'!D$5</f>
        <v>7.3385338857027949E-4</v>
      </c>
      <c r="E9" s="429">
        <f>'逆行列(IM)'!E9/'逆行列(IM)'!E$6</f>
        <v>8.7373623027796603E-4</v>
      </c>
      <c r="F9" s="429">
        <f>'逆行列(IM)'!F9/'逆行列(IM)'!F$7</f>
        <v>3.147164468680624E-4</v>
      </c>
      <c r="G9" s="429">
        <f>'逆行列(IM)'!G9/'逆行列(IM)'!G$8</f>
        <v>4.8659779448388858E-4</v>
      </c>
      <c r="H9" s="429">
        <f>'逆行列(IM)'!H9/'逆行列(IM)'!H$9</f>
        <v>1</v>
      </c>
      <c r="I9" s="430">
        <f>'逆行列(IM)'!I9/'逆行列(IM)'!I$10</f>
        <v>2.9873814106782772E-4</v>
      </c>
      <c r="J9" s="429">
        <f>'逆行列(IM)'!J9/'逆行列(IM)'!J$11</f>
        <v>4.1148108562282312E-4</v>
      </c>
      <c r="K9" s="429">
        <f>'逆行列(IM)'!K9/'逆行列(IM)'!K$12</f>
        <v>3.9977633497566913E-4</v>
      </c>
      <c r="L9" s="429">
        <f>'逆行列(IM)'!L9/'逆行列(IM)'!L$13</f>
        <v>1.2619435278704032E-4</v>
      </c>
      <c r="M9" s="429">
        <f>'逆行列(IM)'!M9/'逆行列(IM)'!M$14</f>
        <v>1.723378305504258E-4</v>
      </c>
      <c r="N9" s="429">
        <f>'逆行列(IM)'!N9/'逆行列(IM)'!N$15</f>
        <v>7.3477122276659827E-5</v>
      </c>
      <c r="O9" s="429">
        <f>'逆行列(IM)'!O9/'逆行列(IM)'!O$16</f>
        <v>1.1424155666670064E-4</v>
      </c>
      <c r="P9" s="429">
        <f>'逆行列(IM)'!P9/'逆行列(IM)'!P$17</f>
        <v>4.4328411333166372E-4</v>
      </c>
      <c r="Q9" s="429">
        <f>'逆行列(IM)'!Q9/'逆行列(IM)'!Q$18</f>
        <v>2.9622516927958162E-4</v>
      </c>
      <c r="R9" s="430">
        <f>'逆行列(IM)'!R9/'逆行列(IM)'!R$19</f>
        <v>3.2462319778215189E-4</v>
      </c>
      <c r="S9" s="429">
        <f>'逆行列(IM)'!S9/'逆行列(IM)'!S$20</f>
        <v>5.1959864370757372E-5</v>
      </c>
      <c r="T9" s="429">
        <f>'逆行列(IM)'!T9/'逆行列(IM)'!T$21</f>
        <v>1.4004100849597753E-4</v>
      </c>
      <c r="U9" s="429">
        <f>'逆行列(IM)'!U9/'逆行列(IM)'!U$22</f>
        <v>2.2411204856304922E-4</v>
      </c>
      <c r="V9" s="429">
        <f>'逆行列(IM)'!V9/'逆行列(IM)'!V$23</f>
        <v>1.9617369775967137E-4</v>
      </c>
      <c r="W9" s="429">
        <f>'逆行列(IM)'!W9/'逆行列(IM)'!W$24</f>
        <v>1.6835703341102774E-4</v>
      </c>
      <c r="X9" s="430">
        <f>'逆行列(IM)'!X9/'逆行列(IM)'!X$25</f>
        <v>3.2937278236528701E-4</v>
      </c>
      <c r="Y9" s="429">
        <f>'逆行列(IM)'!Y9/'逆行列(IM)'!Y$26</f>
        <v>5.065627128992519E-4</v>
      </c>
      <c r="Z9" s="429">
        <f>'逆行列(IM)'!Z9/'逆行列(IM)'!Z$27</f>
        <v>3.487035998328633E-4</v>
      </c>
      <c r="AA9" s="429">
        <f>'逆行列(IM)'!AA9/'逆行列(IM)'!AA$28</f>
        <v>4.6483479015122794E-4</v>
      </c>
      <c r="AB9" s="429">
        <f>'逆行列(IM)'!AB9/'逆行列(IM)'!AB$29</f>
        <v>2.6467674010603476E-4</v>
      </c>
      <c r="AC9" s="429">
        <f>'逆行列(IM)'!AC9/'逆行列(IM)'!AC$30</f>
        <v>2.268417386823533E-4</v>
      </c>
      <c r="AD9" s="429">
        <f>'逆行列(IM)'!AD9/'逆行列(IM)'!AD$31</f>
        <v>1.2136004323522355E-4</v>
      </c>
      <c r="AE9" s="429">
        <f>'逆行列(IM)'!AE9/'逆行列(IM)'!AE$32</f>
        <v>5.956162350349573E-4</v>
      </c>
      <c r="AF9" s="429">
        <f>'逆行列(IM)'!AF9/'逆行列(IM)'!AF$33</f>
        <v>4.5950151159970804E-4</v>
      </c>
      <c r="AG9" s="430">
        <f>'逆行列(IM)'!AG9/'逆行列(IM)'!AG$34</f>
        <v>9.2394931265416869E-5</v>
      </c>
      <c r="AH9" s="429">
        <f>'逆行列(IM)'!AH9/'逆行列(IM)'!AH$35</f>
        <v>2.6054729220387511E-4</v>
      </c>
      <c r="AI9" s="429">
        <f>'逆行列(IM)'!AI9/'逆行列(IM)'!AI$36</f>
        <v>3.6792741317711507E-4</v>
      </c>
      <c r="AJ9" s="429">
        <f>'逆行列(IM)'!AJ9/'逆行列(IM)'!AJ$37</f>
        <v>6.0780177730522479E-4</v>
      </c>
      <c r="AK9" s="429">
        <f>'逆行列(IM)'!AK9/'逆行列(IM)'!AK$38</f>
        <v>3.3775121272847715E-4</v>
      </c>
      <c r="AL9" s="429">
        <f>'逆行列(IM)'!AL9/'逆行列(IM)'!AL$39</f>
        <v>3.5311444641696022E-5</v>
      </c>
      <c r="AM9" s="430">
        <f>'逆行列(IM)'!AM9/'逆行列(IM)'!AM$40</f>
        <v>2.9269950679184427E-4</v>
      </c>
      <c r="AN9" s="429">
        <f>'逆行列(IM)'!AN9/'逆行列(IM)'!AN$41</f>
        <v>1.7746671907527262E-4</v>
      </c>
      <c r="AO9" s="429">
        <f>'逆行列(IM)'!AO9/'逆行列(IM)'!AO$42</f>
        <v>5.2446753779385375E-4</v>
      </c>
      <c r="AP9" s="429">
        <f>'逆行列(IM)'!AP9/'逆行列(IM)'!AP$43</f>
        <v>1.2619754907474304E-4</v>
      </c>
      <c r="AQ9" s="429">
        <f>'逆行列(IM)'!AQ9/'逆行列(IM)'!AQ$44</f>
        <v>4.8201953794587175E-4</v>
      </c>
      <c r="AR9" s="429">
        <f>'逆行列(IM)'!AR9/'逆行列(IM)'!AR$45</f>
        <v>4.3124486695752797E-3</v>
      </c>
      <c r="AS9" s="429">
        <f>'逆行列(IM)'!AS9/'逆行列(IM)'!AS$46</f>
        <v>2.9773478659363812E-4</v>
      </c>
      <c r="AT9" s="429">
        <f>'逆行列(IM)'!AT9/'逆行列(IM)'!AT$47</f>
        <v>5.4074896444508789E-4</v>
      </c>
      <c r="AU9" s="429">
        <f>'逆行列(IM)'!AU9/'逆行列(IM)'!AU$48</f>
        <v>7.1946091157170159E-4</v>
      </c>
      <c r="AV9" s="430">
        <f>'逆行列(IM)'!AV9/'逆行列(IM)'!AV$49</f>
        <v>1.8708485831900752E-4</v>
      </c>
      <c r="AW9" s="467"/>
      <c r="AX9" s="468"/>
      <c r="AZ9" s="469"/>
    </row>
    <row r="10" spans="2:55">
      <c r="B10" s="432" t="s">
        <v>288</v>
      </c>
      <c r="C10" s="587" t="s">
        <v>289</v>
      </c>
      <c r="D10" s="433">
        <f>'逆行列(IM)'!D10/'逆行列(IM)'!D$5</f>
        <v>2.3577259783317513E-3</v>
      </c>
      <c r="E10" s="434">
        <f>'逆行列(IM)'!E10/'逆行列(IM)'!E$6</f>
        <v>1.0426812041151802E-3</v>
      </c>
      <c r="F10" s="434">
        <f>'逆行列(IM)'!F10/'逆行列(IM)'!F$7</f>
        <v>1.0241832134670081E-3</v>
      </c>
      <c r="G10" s="434">
        <f>'逆行列(IM)'!G10/'逆行列(IM)'!G$8</f>
        <v>3.7112942355849572E-4</v>
      </c>
      <c r="H10" s="434">
        <f>'逆行列(IM)'!H10/'逆行列(IM)'!H$9</f>
        <v>6.353054104054392E-4</v>
      </c>
      <c r="I10" s="435">
        <f>'逆行列(IM)'!I10/'逆行列(IM)'!I$10</f>
        <v>1</v>
      </c>
      <c r="J10" s="434">
        <f>'逆行列(IM)'!J10/'逆行列(IM)'!J$11</f>
        <v>8.404855833257735E-2</v>
      </c>
      <c r="K10" s="434">
        <f>'逆行列(IM)'!K10/'逆行列(IM)'!K$12</f>
        <v>6.4288132134127512E-2</v>
      </c>
      <c r="L10" s="434">
        <f>'逆行列(IM)'!L10/'逆行列(IM)'!L$13</f>
        <v>2.8489299390200376E-3</v>
      </c>
      <c r="M10" s="434">
        <f>'逆行列(IM)'!M10/'逆行列(IM)'!M$14</f>
        <v>4.5295683282892683E-4</v>
      </c>
      <c r="N10" s="434">
        <f>'逆行列(IM)'!N10/'逆行列(IM)'!N$15</f>
        <v>1.6026908850824578E-4</v>
      </c>
      <c r="O10" s="434">
        <f>'逆行列(IM)'!O10/'逆行列(IM)'!O$16</f>
        <v>4.3184621579662948E-4</v>
      </c>
      <c r="P10" s="434">
        <f>'逆行列(IM)'!P10/'逆行列(IM)'!P$17</f>
        <v>3.4376250304782503E-4</v>
      </c>
      <c r="Q10" s="434">
        <f>'逆行列(IM)'!Q10/'逆行列(IM)'!Q$18</f>
        <v>2.0619998903686509E-3</v>
      </c>
      <c r="R10" s="435">
        <f>'逆行列(IM)'!R10/'逆行列(IM)'!R$19</f>
        <v>1.2615524348701206E-3</v>
      </c>
      <c r="S10" s="434">
        <f>'逆行列(IM)'!S10/'逆行列(IM)'!S$20</f>
        <v>1.341503868458969E-4</v>
      </c>
      <c r="T10" s="434">
        <f>'逆行列(IM)'!T10/'逆行列(IM)'!T$21</f>
        <v>1.1791113330157162E-3</v>
      </c>
      <c r="U10" s="434">
        <f>'逆行列(IM)'!U10/'逆行列(IM)'!U$22</f>
        <v>8.161596455437002E-4</v>
      </c>
      <c r="V10" s="434">
        <f>'逆行列(IM)'!V10/'逆行列(IM)'!V$23</f>
        <v>2.2667093087503897E-4</v>
      </c>
      <c r="W10" s="434">
        <f>'逆行列(IM)'!W10/'逆行列(IM)'!W$24</f>
        <v>2.5207791098025192E-4</v>
      </c>
      <c r="X10" s="435">
        <f>'逆行列(IM)'!X10/'逆行列(IM)'!X$25</f>
        <v>1.1478963539650838E-3</v>
      </c>
      <c r="Y10" s="434">
        <f>'逆行列(IM)'!Y10/'逆行列(IM)'!Y$26</f>
        <v>3.4433823889161615E-4</v>
      </c>
      <c r="Z10" s="434">
        <f>'逆行列(IM)'!Z10/'逆行列(IM)'!Z$27</f>
        <v>5.0906292614357298E-4</v>
      </c>
      <c r="AA10" s="434">
        <f>'逆行列(IM)'!AA10/'逆行列(IM)'!AA$28</f>
        <v>3.2041040313794298E-4</v>
      </c>
      <c r="AB10" s="434">
        <f>'逆行列(IM)'!AB10/'逆行列(IM)'!AB$29</f>
        <v>2.427189919384693E-4</v>
      </c>
      <c r="AC10" s="434">
        <f>'逆行列(IM)'!AC10/'逆行列(IM)'!AC$30</f>
        <v>2.6237044779168096E-3</v>
      </c>
      <c r="AD10" s="434">
        <f>'逆行列(IM)'!AD10/'逆行列(IM)'!AD$31</f>
        <v>8.5357535776511785E-4</v>
      </c>
      <c r="AE10" s="434">
        <f>'逆行列(IM)'!AE10/'逆行列(IM)'!AE$32</f>
        <v>1.3322645191473442E-2</v>
      </c>
      <c r="AF10" s="434">
        <f>'逆行列(IM)'!AF10/'逆行列(IM)'!AF$33</f>
        <v>2.4875349013999088E-2</v>
      </c>
      <c r="AG10" s="435">
        <f>'逆行列(IM)'!AG10/'逆行列(IM)'!AG$34</f>
        <v>2.1330888117528993E-3</v>
      </c>
      <c r="AH10" s="434">
        <f>'逆行列(IM)'!AH10/'逆行列(IM)'!AH$35</f>
        <v>5.8818123185010911E-4</v>
      </c>
      <c r="AI10" s="434">
        <f>'逆行列(IM)'!AI10/'逆行列(IM)'!AI$36</f>
        <v>3.4751368398856498E-4</v>
      </c>
      <c r="AJ10" s="434">
        <f>'逆行列(IM)'!AJ10/'逆行列(IM)'!AJ$37</f>
        <v>7.3129916895551454E-4</v>
      </c>
      <c r="AK10" s="434">
        <f>'逆行列(IM)'!AK10/'逆行列(IM)'!AK$38</f>
        <v>3.8272029647488313E-4</v>
      </c>
      <c r="AL10" s="434">
        <f>'逆行列(IM)'!AL10/'逆行列(IM)'!AL$39</f>
        <v>1.1212637711565998E-4</v>
      </c>
      <c r="AM10" s="435">
        <f>'逆行列(IM)'!AM10/'逆行列(IM)'!AM$40</f>
        <v>9.8695705471130938E-4</v>
      </c>
      <c r="AN10" s="434">
        <f>'逆行列(IM)'!AN10/'逆行列(IM)'!AN$41</f>
        <v>4.5708376817097057E-4</v>
      </c>
      <c r="AO10" s="434">
        <f>'逆行列(IM)'!AO10/'逆行列(IM)'!AO$42</f>
        <v>2.9611841722556605E-4</v>
      </c>
      <c r="AP10" s="434">
        <f>'逆行列(IM)'!AP10/'逆行列(IM)'!AP$43</f>
        <v>4.2061407306969551E-4</v>
      </c>
      <c r="AQ10" s="434">
        <f>'逆行列(IM)'!AQ10/'逆行列(IM)'!AQ$44</f>
        <v>2.909484931899635E-4</v>
      </c>
      <c r="AR10" s="434">
        <f>'逆行列(IM)'!AR10/'逆行列(IM)'!AR$45</f>
        <v>9.5769090549772896E-4</v>
      </c>
      <c r="AS10" s="434">
        <f>'逆行列(IM)'!AS10/'逆行列(IM)'!AS$46</f>
        <v>2.7689960934196392E-4</v>
      </c>
      <c r="AT10" s="434">
        <f>'逆行列(IM)'!AT10/'逆行列(IM)'!AT$47</f>
        <v>8.1431854074077189E-4</v>
      </c>
      <c r="AU10" s="434">
        <f>'逆行列(IM)'!AU10/'逆行列(IM)'!AU$48</f>
        <v>1.0476847390764469E-2</v>
      </c>
      <c r="AV10" s="435">
        <f>'逆行列(IM)'!AV10/'逆行列(IM)'!AV$49</f>
        <v>2.0829673111431315E-4</v>
      </c>
      <c r="AW10" s="467"/>
      <c r="AX10" s="468"/>
      <c r="AZ10" s="469"/>
    </row>
    <row r="11" spans="2:55">
      <c r="B11" s="422" t="s">
        <v>290</v>
      </c>
      <c r="C11" s="583" t="s">
        <v>291</v>
      </c>
      <c r="D11" s="423">
        <f>'逆行列(IM)'!D11/'逆行列(IM)'!D$5</f>
        <v>1.396051721780686E-4</v>
      </c>
      <c r="E11" s="424">
        <f>'逆行列(IM)'!E11/'逆行列(IM)'!E$6</f>
        <v>9.0411852886359146E-4</v>
      </c>
      <c r="F11" s="424">
        <f>'逆行列(IM)'!F11/'逆行列(IM)'!F$7</f>
        <v>2.7880394653312423E-4</v>
      </c>
      <c r="G11" s="424">
        <f>'逆行列(IM)'!G11/'逆行列(IM)'!G$8</f>
        <v>4.8512262677014338E-4</v>
      </c>
      <c r="H11" s="424">
        <f>'逆行列(IM)'!H11/'逆行列(IM)'!H$9</f>
        <v>4.6236840555735403E-4</v>
      </c>
      <c r="I11" s="425">
        <f>'逆行列(IM)'!I11/'逆行列(IM)'!I$10</f>
        <v>2.1874917541026635E-4</v>
      </c>
      <c r="J11" s="424">
        <f>'逆行列(IM)'!J11/'逆行列(IM)'!J$11</f>
        <v>1</v>
      </c>
      <c r="K11" s="424">
        <f>'逆行列(IM)'!K11/'逆行列(IM)'!K$12</f>
        <v>6.3731808984097277E-4</v>
      </c>
      <c r="L11" s="424">
        <f>'逆行列(IM)'!L11/'逆行列(IM)'!L$13</f>
        <v>2.9053844549421136E-4</v>
      </c>
      <c r="M11" s="424">
        <f>'逆行列(IM)'!M11/'逆行列(IM)'!M$14</f>
        <v>4.1103782957236306E-4</v>
      </c>
      <c r="N11" s="424">
        <f>'逆行列(IM)'!N11/'逆行列(IM)'!N$15</f>
        <v>1.1780445407071099E-4</v>
      </c>
      <c r="O11" s="424">
        <f>'逆行列(IM)'!O11/'逆行列(IM)'!O$16</f>
        <v>4.7353403534872249E-4</v>
      </c>
      <c r="P11" s="424">
        <f>'逆行列(IM)'!P11/'逆行列(IM)'!P$17</f>
        <v>6.6138233518405105E-4</v>
      </c>
      <c r="Q11" s="424">
        <f>'逆行列(IM)'!Q11/'逆行列(IM)'!Q$18</f>
        <v>2.8279550147842657E-4</v>
      </c>
      <c r="R11" s="425">
        <f>'逆行列(IM)'!R11/'逆行列(IM)'!R$19</f>
        <v>5.4136601599367692E-4</v>
      </c>
      <c r="S11" s="424">
        <f>'逆行列(IM)'!S11/'逆行列(IM)'!S$20</f>
        <v>8.4266281647837711E-5</v>
      </c>
      <c r="T11" s="424">
        <f>'逆行列(IM)'!T11/'逆行列(IM)'!T$21</f>
        <v>2.060613367809716E-4</v>
      </c>
      <c r="U11" s="424">
        <f>'逆行列(IM)'!U11/'逆行列(IM)'!U$22</f>
        <v>2.1946492759361008E-4</v>
      </c>
      <c r="V11" s="424">
        <f>'逆行列(IM)'!V11/'逆行列(IM)'!V$23</f>
        <v>2.1487202516741233E-4</v>
      </c>
      <c r="W11" s="424">
        <f>'逆行列(IM)'!W11/'逆行列(IM)'!W$24</f>
        <v>2.2683344513678479E-4</v>
      </c>
      <c r="X11" s="425">
        <f>'逆行列(IM)'!X11/'逆行列(IM)'!X$25</f>
        <v>2.624262286868853E-4</v>
      </c>
      <c r="Y11" s="424">
        <f>'逆行列(IM)'!Y11/'逆行列(IM)'!Y$26</f>
        <v>5.7222451836810666E-4</v>
      </c>
      <c r="Z11" s="424">
        <f>'逆行列(IM)'!Z11/'逆行列(IM)'!Z$27</f>
        <v>4.6850760198291437E-4</v>
      </c>
      <c r="AA11" s="424">
        <f>'逆行列(IM)'!AA11/'逆行列(IM)'!AA$28</f>
        <v>7.1010840847019981E-4</v>
      </c>
      <c r="AB11" s="424">
        <f>'逆行列(IM)'!AB11/'逆行列(IM)'!AB$29</f>
        <v>1.9964351037349328E-4</v>
      </c>
      <c r="AC11" s="424">
        <f>'逆行列(IM)'!AC11/'逆行列(IM)'!AC$30</f>
        <v>2.2423796351498603E-3</v>
      </c>
      <c r="AD11" s="424">
        <f>'逆行列(IM)'!AD11/'逆行列(IM)'!AD$31</f>
        <v>3.4855643069969637E-4</v>
      </c>
      <c r="AE11" s="424">
        <f>'逆行列(IM)'!AE11/'逆行列(IM)'!AE$32</f>
        <v>1.2062357168469997E-3</v>
      </c>
      <c r="AF11" s="424">
        <f>'逆行列(IM)'!AF11/'逆行列(IM)'!AF$33</f>
        <v>3.9747332605037195E-3</v>
      </c>
      <c r="AG11" s="425">
        <f>'逆行列(IM)'!AG11/'逆行列(IM)'!AG$34</f>
        <v>4.1291449766671395E-4</v>
      </c>
      <c r="AH11" s="424">
        <f>'逆行列(IM)'!AH11/'逆行列(IM)'!AH$35</f>
        <v>1.5520271428553659E-3</v>
      </c>
      <c r="AI11" s="424">
        <f>'逆行列(IM)'!AI11/'逆行列(IM)'!AI$36</f>
        <v>1.202189190594423E-3</v>
      </c>
      <c r="AJ11" s="424">
        <f>'逆行列(IM)'!AJ11/'逆行列(IM)'!AJ$37</f>
        <v>5.7056395032040132E-4</v>
      </c>
      <c r="AK11" s="424">
        <f>'逆行列(IM)'!AK11/'逆行列(IM)'!AK$38</f>
        <v>1.2067600772970883E-3</v>
      </c>
      <c r="AL11" s="424">
        <f>'逆行列(IM)'!AL11/'逆行列(IM)'!AL$39</f>
        <v>2.1871774111618752E-4</v>
      </c>
      <c r="AM11" s="425">
        <f>'逆行列(IM)'!AM11/'逆行列(IM)'!AM$40</f>
        <v>4.500828844073505E-4</v>
      </c>
      <c r="AN11" s="424">
        <f>'逆行列(IM)'!AN11/'逆行列(IM)'!AN$41</f>
        <v>1.0719963348959688E-3</v>
      </c>
      <c r="AO11" s="424">
        <f>'逆行列(IM)'!AO11/'逆行列(IM)'!AO$42</f>
        <v>5.2159525513339371E-4</v>
      </c>
      <c r="AP11" s="424">
        <f>'逆行列(IM)'!AP11/'逆行列(IM)'!AP$43</f>
        <v>1.1897271202105898E-3</v>
      </c>
      <c r="AQ11" s="424">
        <f>'逆行列(IM)'!AQ11/'逆行列(IM)'!AQ$44</f>
        <v>1.1258355959129793E-3</v>
      </c>
      <c r="AR11" s="424">
        <f>'逆行列(IM)'!AR11/'逆行列(IM)'!AR$45</f>
        <v>6.085444803932547E-3</v>
      </c>
      <c r="AS11" s="424">
        <f>'逆行列(IM)'!AS11/'逆行列(IM)'!AS$46</f>
        <v>6.1531244435162615E-4</v>
      </c>
      <c r="AT11" s="424">
        <f>'逆行列(IM)'!AT11/'逆行列(IM)'!AT$47</f>
        <v>1.2804085254779561E-3</v>
      </c>
      <c r="AU11" s="424">
        <f>'逆行列(IM)'!AU11/'逆行列(IM)'!AU$48</f>
        <v>2.7997977007669167E-4</v>
      </c>
      <c r="AV11" s="425">
        <f>'逆行列(IM)'!AV11/'逆行列(IM)'!AV$49</f>
        <v>3.4697315708387703E-4</v>
      </c>
      <c r="AW11" s="467"/>
      <c r="AX11" s="468"/>
      <c r="AZ11" s="469"/>
    </row>
    <row r="12" spans="2:55">
      <c r="B12" s="422" t="s">
        <v>292</v>
      </c>
      <c r="C12" s="583" t="s">
        <v>293</v>
      </c>
      <c r="D12" s="423">
        <f>'逆行列(IM)'!D12/'逆行列(IM)'!D$5</f>
        <v>6.0513709800333439E-3</v>
      </c>
      <c r="E12" s="424">
        <f>'逆行列(IM)'!E12/'逆行列(IM)'!E$6</f>
        <v>7.2868622401253875E-4</v>
      </c>
      <c r="F12" s="424">
        <f>'逆行列(IM)'!F12/'逆行列(IM)'!F$7</f>
        <v>5.7731717893653792E-3</v>
      </c>
      <c r="G12" s="424">
        <f>'逆行列(IM)'!G12/'逆行列(IM)'!G$8</f>
        <v>1.284798222883535E-3</v>
      </c>
      <c r="H12" s="424">
        <f>'逆行列(IM)'!H12/'逆行列(IM)'!H$9</f>
        <v>2.672712719901502E-3</v>
      </c>
      <c r="I12" s="425">
        <f>'逆行列(IM)'!I12/'逆行列(IM)'!I$10</f>
        <v>3.7367197734018347E-3</v>
      </c>
      <c r="J12" s="424">
        <f>'逆行列(IM)'!J12/'逆行列(IM)'!J$11</f>
        <v>7.9230861601640619E-3</v>
      </c>
      <c r="K12" s="424">
        <f>'逆行列(IM)'!K12/'逆行列(IM)'!K$12</f>
        <v>1</v>
      </c>
      <c r="L12" s="424">
        <f>'逆行列(IM)'!L12/'逆行列(IM)'!L$13</f>
        <v>4.1843045564625654E-2</v>
      </c>
      <c r="M12" s="424">
        <f>'逆行列(IM)'!M12/'逆行列(IM)'!M$14</f>
        <v>3.2482994658439126E-3</v>
      </c>
      <c r="N12" s="424">
        <f>'逆行列(IM)'!N12/'逆行列(IM)'!N$15</f>
        <v>1.9784804495896161E-4</v>
      </c>
      <c r="O12" s="424">
        <f>'逆行列(IM)'!O12/'逆行列(IM)'!O$16</f>
        <v>2.2914837669462313E-3</v>
      </c>
      <c r="P12" s="424">
        <f>'逆行列(IM)'!P12/'逆行列(IM)'!P$17</f>
        <v>2.1318777581629512E-3</v>
      </c>
      <c r="Q12" s="424">
        <f>'逆行列(IM)'!Q12/'逆行列(IM)'!Q$18</f>
        <v>3.3234134069330835E-3</v>
      </c>
      <c r="R12" s="425">
        <f>'逆行列(IM)'!R12/'逆行列(IM)'!R$19</f>
        <v>2.5317473031589727E-3</v>
      </c>
      <c r="S12" s="424">
        <f>'逆行列(IM)'!S12/'逆行列(IM)'!S$20</f>
        <v>1.1133814020907627E-4</v>
      </c>
      <c r="T12" s="424">
        <f>'逆行列(IM)'!T12/'逆行列(IM)'!T$21</f>
        <v>5.5844842986568213E-4</v>
      </c>
      <c r="U12" s="424">
        <f>'逆行列(IM)'!U12/'逆行列(IM)'!U$22</f>
        <v>8.27931779122365E-4</v>
      </c>
      <c r="V12" s="424">
        <f>'逆行列(IM)'!V12/'逆行列(IM)'!V$23</f>
        <v>6.0510125040150382E-4</v>
      </c>
      <c r="W12" s="424">
        <f>'逆行列(IM)'!W12/'逆行列(IM)'!W$24</f>
        <v>5.2977002321399772E-4</v>
      </c>
      <c r="X12" s="425">
        <f>'逆行列(IM)'!X12/'逆行列(IM)'!X$25</f>
        <v>1.0128495037763513E-3</v>
      </c>
      <c r="Y12" s="424">
        <f>'逆行列(IM)'!Y12/'逆行列(IM)'!Y$26</f>
        <v>1.73603779467287E-3</v>
      </c>
      <c r="Z12" s="424">
        <f>'逆行列(IM)'!Z12/'逆行列(IM)'!Z$27</f>
        <v>2.730034768509494E-3</v>
      </c>
      <c r="AA12" s="424">
        <f>'逆行列(IM)'!AA12/'逆行列(IM)'!AA$28</f>
        <v>1.7587446980530093E-3</v>
      </c>
      <c r="AB12" s="424">
        <f>'逆行列(IM)'!AB12/'逆行列(IM)'!AB$29</f>
        <v>4.2401019483828136E-4</v>
      </c>
      <c r="AC12" s="424">
        <f>'逆行列(IM)'!AC12/'逆行列(IM)'!AC$30</f>
        <v>4.4557916147411342E-4</v>
      </c>
      <c r="AD12" s="424">
        <f>'逆行列(IM)'!AD12/'逆行列(IM)'!AD$31</f>
        <v>5.8106625540200573E-4</v>
      </c>
      <c r="AE12" s="424">
        <f>'逆行列(IM)'!AE12/'逆行列(IM)'!AE$32</f>
        <v>4.3351752211211033E-3</v>
      </c>
      <c r="AF12" s="424">
        <f>'逆行列(IM)'!AF12/'逆行列(IM)'!AF$33</f>
        <v>1.5420841304713937E-3</v>
      </c>
      <c r="AG12" s="425">
        <f>'逆行列(IM)'!AG12/'逆行列(IM)'!AG$34</f>
        <v>3.3067352253492947E-4</v>
      </c>
      <c r="AH12" s="424">
        <f>'逆行列(IM)'!AH12/'逆行列(IM)'!AH$35</f>
        <v>7.5754873646883528E-4</v>
      </c>
      <c r="AI12" s="424">
        <f>'逆行列(IM)'!AI12/'逆行列(IM)'!AI$36</f>
        <v>1.1403725167727222E-3</v>
      </c>
      <c r="AJ12" s="424">
        <f>'逆行列(IM)'!AJ12/'逆行列(IM)'!AJ$37</f>
        <v>2.3526844636176992E-3</v>
      </c>
      <c r="AK12" s="424">
        <f>'逆行列(IM)'!AK12/'逆行列(IM)'!AK$38</f>
        <v>2.0432632333583088E-3</v>
      </c>
      <c r="AL12" s="424">
        <f>'逆行列(IM)'!AL12/'逆行列(IM)'!AL$39</f>
        <v>2.2708228060840528E-4</v>
      </c>
      <c r="AM12" s="425">
        <f>'逆行列(IM)'!AM12/'逆行列(IM)'!AM$40</f>
        <v>1.3917113813696437E-3</v>
      </c>
      <c r="AN12" s="424">
        <f>'逆行列(IM)'!AN12/'逆行列(IM)'!AN$41</f>
        <v>3.6658199571421102E-3</v>
      </c>
      <c r="AO12" s="424">
        <f>'逆行列(IM)'!AO12/'逆行列(IM)'!AO$42</f>
        <v>1.083168850258589E-3</v>
      </c>
      <c r="AP12" s="424">
        <f>'逆行列(IM)'!AP12/'逆行列(IM)'!AP$43</f>
        <v>2.3316920405834439E-3</v>
      </c>
      <c r="AQ12" s="424">
        <f>'逆行列(IM)'!AQ12/'逆行列(IM)'!AQ$44</f>
        <v>1.4210294403618341E-3</v>
      </c>
      <c r="AR12" s="424">
        <f>'逆行列(IM)'!AR12/'逆行列(IM)'!AR$45</f>
        <v>3.7374828691701762E-3</v>
      </c>
      <c r="AS12" s="424">
        <f>'逆行列(IM)'!AS12/'逆行列(IM)'!AS$46</f>
        <v>1.0736498846563873E-3</v>
      </c>
      <c r="AT12" s="424">
        <f>'逆行列(IM)'!AT12/'逆行列(IM)'!AT$47</f>
        <v>1.5519461308022388E-3</v>
      </c>
      <c r="AU12" s="424">
        <f>'逆行列(IM)'!AU12/'逆行列(IM)'!AU$48</f>
        <v>0.15237573158825052</v>
      </c>
      <c r="AV12" s="425">
        <f>'逆行列(IM)'!AV12/'逆行列(IM)'!AV$49</f>
        <v>9.0487717005593993E-4</v>
      </c>
      <c r="AW12" s="467"/>
      <c r="AX12" s="468"/>
      <c r="AZ12" s="469"/>
    </row>
    <row r="13" spans="2:55">
      <c r="B13" s="422" t="s">
        <v>294</v>
      </c>
      <c r="C13" s="584" t="s">
        <v>295</v>
      </c>
      <c r="D13" s="423">
        <f>'逆行列(IM)'!D13/'逆行列(IM)'!D$5</f>
        <v>8.3115701644963377E-4</v>
      </c>
      <c r="E13" s="424">
        <f>'逆行列(IM)'!E13/'逆行列(IM)'!E$6</f>
        <v>1.724978126957756E-3</v>
      </c>
      <c r="F13" s="424">
        <f>'逆行列(IM)'!F13/'逆行列(IM)'!F$7</f>
        <v>6.4018004921827043E-3</v>
      </c>
      <c r="G13" s="424">
        <f>'逆行列(IM)'!G13/'逆行列(IM)'!G$8</f>
        <v>9.1245570878717181E-4</v>
      </c>
      <c r="H13" s="424">
        <f>'逆行列(IM)'!H13/'逆行列(IM)'!H$9</f>
        <v>3.7978652204017915E-3</v>
      </c>
      <c r="I13" s="425">
        <f>'逆行列(IM)'!I13/'逆行列(IM)'!I$10</f>
        <v>1.0638443356695713E-3</v>
      </c>
      <c r="J13" s="424">
        <f>'逆行列(IM)'!J13/'逆行列(IM)'!J$11</f>
        <v>2.8985060172167201E-3</v>
      </c>
      <c r="K13" s="424">
        <f>'逆行列(IM)'!K13/'逆行列(IM)'!K$12</f>
        <v>2.3118854093670195E-3</v>
      </c>
      <c r="L13" s="424">
        <f>'逆行列(IM)'!L13/'逆行列(IM)'!L$13</f>
        <v>1</v>
      </c>
      <c r="M13" s="424">
        <f>'逆行列(IM)'!M13/'逆行列(IM)'!M$14</f>
        <v>2.0218559090157432E-3</v>
      </c>
      <c r="N13" s="424">
        <f>'逆行列(IM)'!N13/'逆行列(IM)'!N$15</f>
        <v>4.202729992626684E-4</v>
      </c>
      <c r="O13" s="424">
        <f>'逆行列(IM)'!O13/'逆行列(IM)'!O$16</f>
        <v>7.7822751927432779E-4</v>
      </c>
      <c r="P13" s="424">
        <f>'逆行列(IM)'!P13/'逆行列(IM)'!P$17</f>
        <v>1.304324058244453E-3</v>
      </c>
      <c r="Q13" s="424">
        <f>'逆行列(IM)'!Q13/'逆行列(IM)'!Q$18</f>
        <v>9.1228850041724532E-4</v>
      </c>
      <c r="R13" s="425">
        <f>'逆行列(IM)'!R13/'逆行列(IM)'!R$19</f>
        <v>8.5767615871606192E-4</v>
      </c>
      <c r="S13" s="424">
        <f>'逆行列(IM)'!S13/'逆行列(IM)'!S$20</f>
        <v>2.3320303996390604E-4</v>
      </c>
      <c r="T13" s="424">
        <f>'逆行列(IM)'!T13/'逆行列(IM)'!T$21</f>
        <v>8.7665436899543223E-4</v>
      </c>
      <c r="U13" s="424">
        <f>'逆行列(IM)'!U13/'逆行列(IM)'!U$22</f>
        <v>1.0131570188896672E-3</v>
      </c>
      <c r="V13" s="424">
        <f>'逆行列(IM)'!V13/'逆行列(IM)'!V$23</f>
        <v>1.2756895109549279E-3</v>
      </c>
      <c r="W13" s="424">
        <f>'逆行列(IM)'!W13/'逆行列(IM)'!W$24</f>
        <v>1.5048390224439267E-3</v>
      </c>
      <c r="X13" s="425">
        <f>'逆行列(IM)'!X13/'逆行列(IM)'!X$25</f>
        <v>2.042507717939315E-3</v>
      </c>
      <c r="Y13" s="424">
        <f>'逆行列(IM)'!Y13/'逆行列(IM)'!Y$26</f>
        <v>4.359552418454587E-3</v>
      </c>
      <c r="Z13" s="424">
        <f>'逆行列(IM)'!Z13/'逆行列(IM)'!Z$27</f>
        <v>1.5243098660576487E-3</v>
      </c>
      <c r="AA13" s="424">
        <f>'逆行列(IM)'!AA13/'逆行列(IM)'!AA$28</f>
        <v>4.0912528266605725E-3</v>
      </c>
      <c r="AB13" s="424">
        <f>'逆行列(IM)'!AB13/'逆行列(IM)'!AB$29</f>
        <v>9.6850480367693069E-4</v>
      </c>
      <c r="AC13" s="424">
        <f>'逆行列(IM)'!AC13/'逆行列(IM)'!AC$30</f>
        <v>1.3935548563657277E-3</v>
      </c>
      <c r="AD13" s="424">
        <f>'逆行列(IM)'!AD13/'逆行列(IM)'!AD$31</f>
        <v>3.2022238314551041E-3</v>
      </c>
      <c r="AE13" s="424">
        <f>'逆行列(IM)'!AE13/'逆行列(IM)'!AE$32</f>
        <v>4.5360202073958505E-3</v>
      </c>
      <c r="AF13" s="424">
        <f>'逆行列(IM)'!AF13/'逆行列(IM)'!AF$33</f>
        <v>1.3043600890772064E-3</v>
      </c>
      <c r="AG13" s="425">
        <f>'逆行列(IM)'!AG13/'逆行列(IM)'!AG$34</f>
        <v>1.8983392716690301E-3</v>
      </c>
      <c r="AH13" s="424">
        <f>'逆行列(IM)'!AH13/'逆行列(IM)'!AH$35</f>
        <v>3.5150891717822918E-3</v>
      </c>
      <c r="AI13" s="424">
        <f>'逆行列(IM)'!AI13/'逆行列(IM)'!AI$36</f>
        <v>2.9697500242608517E-3</v>
      </c>
      <c r="AJ13" s="424">
        <f>'逆行列(IM)'!AJ13/'逆行列(IM)'!AJ$37</f>
        <v>4.0477204127809625E-3</v>
      </c>
      <c r="AK13" s="424">
        <f>'逆行列(IM)'!AK13/'逆行列(IM)'!AK$38</f>
        <v>1.1669419307467862E-2</v>
      </c>
      <c r="AL13" s="424">
        <f>'逆行列(IM)'!AL13/'逆行列(IM)'!AL$39</f>
        <v>8.4595150750640393E-4</v>
      </c>
      <c r="AM13" s="425">
        <f>'逆行列(IM)'!AM13/'逆行列(IM)'!AM$40</f>
        <v>2.1429617587797644E-3</v>
      </c>
      <c r="AN13" s="424">
        <f>'逆行列(IM)'!AN13/'逆行列(IM)'!AN$41</f>
        <v>1.0101283956767033E-2</v>
      </c>
      <c r="AO13" s="424">
        <f>'逆行列(IM)'!AO13/'逆行列(IM)'!AO$42</f>
        <v>5.8561787883226061E-3</v>
      </c>
      <c r="AP13" s="424">
        <f>'逆行列(IM)'!AP13/'逆行列(IM)'!AP$43</f>
        <v>7.9262394612039291E-3</v>
      </c>
      <c r="AQ13" s="424">
        <f>'逆行列(IM)'!AQ13/'逆行列(IM)'!AQ$44</f>
        <v>2.4600379406259955E-3</v>
      </c>
      <c r="AR13" s="424">
        <f>'逆行列(IM)'!AR13/'逆行列(IM)'!AR$45</f>
        <v>2.8284145537062235E-2</v>
      </c>
      <c r="AS13" s="424">
        <f>'逆行列(IM)'!AS13/'逆行列(IM)'!AS$46</f>
        <v>3.0834405414123921E-3</v>
      </c>
      <c r="AT13" s="424">
        <f>'逆行列(IM)'!AT13/'逆行列(IM)'!AT$47</f>
        <v>2.2558502139139853E-3</v>
      </c>
      <c r="AU13" s="424">
        <f>'逆行列(IM)'!AU13/'逆行列(IM)'!AU$48</f>
        <v>1.3756421990531132E-3</v>
      </c>
      <c r="AV13" s="425">
        <f>'逆行列(IM)'!AV13/'逆行列(IM)'!AV$49</f>
        <v>1.9946067217757719E-3</v>
      </c>
      <c r="AW13" s="467"/>
      <c r="AX13" s="468"/>
      <c r="AZ13" s="469"/>
    </row>
    <row r="14" spans="2:55">
      <c r="B14" s="427" t="s">
        <v>296</v>
      </c>
      <c r="C14" s="588" t="s">
        <v>297</v>
      </c>
      <c r="D14" s="428">
        <f>'逆行列(IM)'!D14/'逆行列(IM)'!D$5</f>
        <v>3.8493125699118284E-3</v>
      </c>
      <c r="E14" s="429">
        <f>'逆行列(IM)'!E14/'逆行列(IM)'!E$6</f>
        <v>1.1228408022689578E-3</v>
      </c>
      <c r="F14" s="429">
        <f>'逆行列(IM)'!F14/'逆行列(IM)'!F$7</f>
        <v>1.3703646492564323E-3</v>
      </c>
      <c r="G14" s="429">
        <f>'逆行列(IM)'!G14/'逆行列(IM)'!G$8</f>
        <v>2.0742785262127396E-2</v>
      </c>
      <c r="H14" s="429">
        <f>'逆行列(IM)'!H14/'逆行列(IM)'!H$9</f>
        <v>7.7933383931464229E-3</v>
      </c>
      <c r="I14" s="430">
        <f>'逆行列(IM)'!I14/'逆行列(IM)'!I$10</f>
        <v>2.587785151307392E-3</v>
      </c>
      <c r="J14" s="429">
        <f>'逆行列(IM)'!J14/'逆行列(IM)'!J$11</f>
        <v>2.7123905075528802E-3</v>
      </c>
      <c r="K14" s="429">
        <f>'逆行列(IM)'!K14/'逆行列(IM)'!K$12</f>
        <v>4.1341949363799977E-3</v>
      </c>
      <c r="L14" s="429">
        <f>'逆行列(IM)'!L14/'逆行列(IM)'!L$13</f>
        <v>2.9913973697637299E-3</v>
      </c>
      <c r="M14" s="429">
        <f>'逆行列(IM)'!M14/'逆行列(IM)'!M$14</f>
        <v>1</v>
      </c>
      <c r="N14" s="429">
        <f>'逆行列(IM)'!N14/'逆行列(IM)'!N$15</f>
        <v>6.1861318712283617E-4</v>
      </c>
      <c r="O14" s="429">
        <f>'逆行列(IM)'!O14/'逆行列(IM)'!O$16</f>
        <v>1.9002695914239479E-2</v>
      </c>
      <c r="P14" s="429">
        <f>'逆行列(IM)'!P14/'逆行列(IM)'!P$17</f>
        <v>1.2734527258123976E-2</v>
      </c>
      <c r="Q14" s="429">
        <f>'逆行列(IM)'!Q14/'逆行列(IM)'!Q$18</f>
        <v>1.4296983219774658E-3</v>
      </c>
      <c r="R14" s="430">
        <f>'逆行列(IM)'!R14/'逆行列(IM)'!R$19</f>
        <v>3.5081957693159456E-3</v>
      </c>
      <c r="S14" s="429">
        <f>'逆行列(IM)'!S14/'逆行列(IM)'!S$20</f>
        <v>2.7091062855834873E-4</v>
      </c>
      <c r="T14" s="429">
        <f>'逆行列(IM)'!T14/'逆行列(IM)'!T$21</f>
        <v>8.8288074225207692E-4</v>
      </c>
      <c r="U14" s="429">
        <f>'逆行列(IM)'!U14/'逆行列(IM)'!U$22</f>
        <v>9.5042468852189939E-4</v>
      </c>
      <c r="V14" s="429">
        <f>'逆行列(IM)'!V14/'逆行列(IM)'!V$23</f>
        <v>3.3693932109145271E-4</v>
      </c>
      <c r="W14" s="429">
        <f>'逆行列(IM)'!W14/'逆行列(IM)'!W$24</f>
        <v>4.6087817655406441E-4</v>
      </c>
      <c r="X14" s="430">
        <f>'逆行列(IM)'!X14/'逆行列(IM)'!X$25</f>
        <v>2.7616411641502108E-3</v>
      </c>
      <c r="Y14" s="429">
        <f>'逆行列(IM)'!Y14/'逆行列(IM)'!Y$26</f>
        <v>2.1351564195695063E-3</v>
      </c>
      <c r="Z14" s="429">
        <f>'逆行列(IM)'!Z14/'逆行列(IM)'!Z$27</f>
        <v>1.7344052845038162E-3</v>
      </c>
      <c r="AA14" s="429">
        <f>'逆行列(IM)'!AA14/'逆行列(IM)'!AA$28</f>
        <v>1.322433709588714E-3</v>
      </c>
      <c r="AB14" s="429">
        <f>'逆行列(IM)'!AB14/'逆行列(IM)'!AB$29</f>
        <v>1.047583289881878E-3</v>
      </c>
      <c r="AC14" s="429">
        <f>'逆行列(IM)'!AC14/'逆行列(IM)'!AC$30</f>
        <v>1.6453419133220667E-3</v>
      </c>
      <c r="AD14" s="429">
        <f>'逆行列(IM)'!AD14/'逆行列(IM)'!AD$31</f>
        <v>7.9353585728969783E-4</v>
      </c>
      <c r="AE14" s="429">
        <f>'逆行列(IM)'!AE14/'逆行列(IM)'!AE$32</f>
        <v>2.7245279432557968E-3</v>
      </c>
      <c r="AF14" s="429">
        <f>'逆行列(IM)'!AF14/'逆行列(IM)'!AF$33</f>
        <v>7.4250405761218928E-4</v>
      </c>
      <c r="AG14" s="430">
        <f>'逆行列(IM)'!AG14/'逆行列(IM)'!AG$34</f>
        <v>1.3361493457087118E-4</v>
      </c>
      <c r="AH14" s="429">
        <f>'逆行列(IM)'!AH14/'逆行列(IM)'!AH$35</f>
        <v>1.2498830562705514E-3</v>
      </c>
      <c r="AI14" s="429">
        <f>'逆行列(IM)'!AI14/'逆行列(IM)'!AI$36</f>
        <v>1.2401444121514877E-3</v>
      </c>
      <c r="AJ14" s="429">
        <f>'逆行列(IM)'!AJ14/'逆行列(IM)'!AJ$37</f>
        <v>1.1526541351167175E-4</v>
      </c>
      <c r="AK14" s="429">
        <f>'逆行列(IM)'!AK14/'逆行列(IM)'!AK$38</f>
        <v>1.4135128219108746E-4</v>
      </c>
      <c r="AL14" s="429">
        <f>'逆行列(IM)'!AL14/'逆行列(IM)'!AL$39</f>
        <v>2.8248688006940964E-5</v>
      </c>
      <c r="AM14" s="430">
        <f>'逆行列(IM)'!AM14/'逆行列(IM)'!AM$40</f>
        <v>1.4613722121011223E-4</v>
      </c>
      <c r="AN14" s="429">
        <f>'逆行列(IM)'!AN14/'逆行列(IM)'!AN$41</f>
        <v>2.1311250174112104E-4</v>
      </c>
      <c r="AO14" s="429">
        <f>'逆行列(IM)'!AO14/'逆行列(IM)'!AO$42</f>
        <v>2.0043950593051543E-4</v>
      </c>
      <c r="AP14" s="429">
        <f>'逆行列(IM)'!AP14/'逆行列(IM)'!AP$43</f>
        <v>7.5912198084699951E-4</v>
      </c>
      <c r="AQ14" s="429">
        <f>'逆行列(IM)'!AQ14/'逆行列(IM)'!AQ$44</f>
        <v>1.1641745887607295E-2</v>
      </c>
      <c r="AR14" s="429">
        <f>'逆行列(IM)'!AR14/'逆行列(IM)'!AR$45</f>
        <v>3.9519783111159704E-4</v>
      </c>
      <c r="AS14" s="429">
        <f>'逆行列(IM)'!AS14/'逆行列(IM)'!AS$46</f>
        <v>3.6256984364405612E-4</v>
      </c>
      <c r="AT14" s="429">
        <f>'逆行列(IM)'!AT14/'逆行列(IM)'!AT$47</f>
        <v>6.2879010786206992E-4</v>
      </c>
      <c r="AU14" s="429">
        <f>'逆行列(IM)'!AU14/'逆行列(IM)'!AU$48</f>
        <v>1.8574788550578196E-3</v>
      </c>
      <c r="AV14" s="430">
        <f>'逆行列(IM)'!AV14/'逆行列(IM)'!AV$49</f>
        <v>7.8951031228889233E-4</v>
      </c>
      <c r="AW14" s="467"/>
      <c r="AX14" s="468"/>
      <c r="AZ14" s="469"/>
    </row>
    <row r="15" spans="2:55">
      <c r="B15" s="432" t="s">
        <v>298</v>
      </c>
      <c r="C15" s="587" t="s">
        <v>299</v>
      </c>
      <c r="D15" s="433">
        <f>'逆行列(IM)'!D15/'逆行列(IM)'!D$5</f>
        <v>1.9185210400558144E-3</v>
      </c>
      <c r="E15" s="434">
        <f>'逆行列(IM)'!E15/'逆行列(IM)'!E$6</f>
        <v>5.5463737517131425E-3</v>
      </c>
      <c r="F15" s="434">
        <f>'逆行列(IM)'!F15/'逆行列(IM)'!F$7</f>
        <v>1.0174295077703768E-3</v>
      </c>
      <c r="G15" s="434">
        <f>'逆行列(IM)'!G15/'逆行列(IM)'!G$8</f>
        <v>1.5613163973391812E-3</v>
      </c>
      <c r="H15" s="434">
        <f>'逆行列(IM)'!H15/'逆行列(IM)'!H$9</f>
        <v>7.1453440348660986E-4</v>
      </c>
      <c r="I15" s="435">
        <f>'逆行列(IM)'!I15/'逆行列(IM)'!I$10</f>
        <v>7.4056351138905845E-4</v>
      </c>
      <c r="J15" s="434">
        <f>'逆行列(IM)'!J15/'逆行列(IM)'!J$11</f>
        <v>8.3878171259180471E-4</v>
      </c>
      <c r="K15" s="434">
        <f>'逆行列(IM)'!K15/'逆行列(IM)'!K$12</f>
        <v>1.4154078346595286E-3</v>
      </c>
      <c r="L15" s="434">
        <f>'逆行列(IM)'!L15/'逆行列(IM)'!L$13</f>
        <v>5.9158073787818084E-4</v>
      </c>
      <c r="M15" s="434">
        <f>'逆行列(IM)'!M15/'逆行列(IM)'!M$14</f>
        <v>1.4133890942110341E-3</v>
      </c>
      <c r="N15" s="434">
        <f>'逆行列(IM)'!N15/'逆行列(IM)'!N$15</f>
        <v>1</v>
      </c>
      <c r="O15" s="434">
        <f>'逆行列(IM)'!O15/'逆行列(IM)'!O$16</f>
        <v>4.6123169853615805E-4</v>
      </c>
      <c r="P15" s="434">
        <f>'逆行列(IM)'!P15/'逆行列(IM)'!P$17</f>
        <v>8.1272891745907256E-4</v>
      </c>
      <c r="Q15" s="434">
        <f>'逆行列(IM)'!Q15/'逆行列(IM)'!Q$18</f>
        <v>5.7593560233207535E-4</v>
      </c>
      <c r="R15" s="435">
        <f>'逆行列(IM)'!R15/'逆行列(IM)'!R$19</f>
        <v>2.6847113578628706E-3</v>
      </c>
      <c r="S15" s="434">
        <f>'逆行列(IM)'!S15/'逆行列(IM)'!S$20</f>
        <v>2.6852577085652086E-3</v>
      </c>
      <c r="T15" s="434">
        <f>'逆行列(IM)'!T15/'逆行列(IM)'!T$21</f>
        <v>6.5010586660812662E-4</v>
      </c>
      <c r="U15" s="434">
        <f>'逆行列(IM)'!U15/'逆行列(IM)'!U$22</f>
        <v>1.5010911889251023E-3</v>
      </c>
      <c r="V15" s="434">
        <f>'逆行列(IM)'!V15/'逆行列(IM)'!V$23</f>
        <v>8.0139259155485756E-4</v>
      </c>
      <c r="W15" s="434">
        <f>'逆行列(IM)'!W15/'逆行列(IM)'!W$24</f>
        <v>6.7441271320965431E-4</v>
      </c>
      <c r="X15" s="435">
        <f>'逆行列(IM)'!X15/'逆行列(IM)'!X$25</f>
        <v>5.2751190063653696E-4</v>
      </c>
      <c r="Y15" s="434">
        <f>'逆行列(IM)'!Y15/'逆行列(IM)'!Y$26</f>
        <v>5.354948062467347E-4</v>
      </c>
      <c r="Z15" s="434">
        <f>'逆行列(IM)'!Z15/'逆行列(IM)'!Z$27</f>
        <v>6.2268011048917707E-4</v>
      </c>
      <c r="AA15" s="434">
        <f>'逆行列(IM)'!AA15/'逆行列(IM)'!AA$28</f>
        <v>3.5490767220657915E-4</v>
      </c>
      <c r="AB15" s="434">
        <f>'逆行列(IM)'!AB15/'逆行列(IM)'!AB$29</f>
        <v>5.7814074261431357E-4</v>
      </c>
      <c r="AC15" s="434">
        <f>'逆行列(IM)'!AC15/'逆行列(IM)'!AC$30</f>
        <v>1.3704578437366435E-3</v>
      </c>
      <c r="AD15" s="434">
        <f>'逆行列(IM)'!AD15/'逆行列(IM)'!AD$31</f>
        <v>1.2669855524591669E-3</v>
      </c>
      <c r="AE15" s="434">
        <f>'逆行列(IM)'!AE15/'逆行列(IM)'!AE$32</f>
        <v>2.4516742248358019E-3</v>
      </c>
      <c r="AF15" s="434">
        <f>'逆行列(IM)'!AF15/'逆行列(IM)'!AF$33</f>
        <v>2.177019810696379E-3</v>
      </c>
      <c r="AG15" s="435">
        <f>'逆行列(IM)'!AG15/'逆行列(IM)'!AG$34</f>
        <v>6.193389192301375E-3</v>
      </c>
      <c r="AH15" s="434">
        <f>'逆行列(IM)'!AH15/'逆行列(IM)'!AH$35</f>
        <v>1.7011136081045044E-3</v>
      </c>
      <c r="AI15" s="434">
        <f>'逆行列(IM)'!AI15/'逆行列(IM)'!AI$36</f>
        <v>1.903358608205216E-3</v>
      </c>
      <c r="AJ15" s="434">
        <f>'逆行列(IM)'!AJ15/'逆行列(IM)'!AJ$37</f>
        <v>6.5726323752479047E-4</v>
      </c>
      <c r="AK15" s="434">
        <f>'逆行列(IM)'!AK15/'逆行列(IM)'!AK$38</f>
        <v>4.360373552220953E-4</v>
      </c>
      <c r="AL15" s="434">
        <f>'逆行列(IM)'!AL15/'逆行列(IM)'!AL$39</f>
        <v>1.0884843721237382E-4</v>
      </c>
      <c r="AM15" s="435">
        <f>'逆行列(IM)'!AM15/'逆行列(IM)'!AM$40</f>
        <v>8.9394464038316107E-3</v>
      </c>
      <c r="AN15" s="434">
        <f>'逆行列(IM)'!AN15/'逆行列(IM)'!AN$41</f>
        <v>3.7508268591523612E-4</v>
      </c>
      <c r="AO15" s="434">
        <f>'逆行列(IM)'!AO15/'逆行列(IM)'!AO$42</f>
        <v>1.7376896242366122E-3</v>
      </c>
      <c r="AP15" s="434">
        <f>'逆行列(IM)'!AP15/'逆行列(IM)'!AP$43</f>
        <v>6.6772230029073861E-4</v>
      </c>
      <c r="AQ15" s="434">
        <f>'逆行列(IM)'!AQ15/'逆行列(IM)'!AQ$44</f>
        <v>4.8396807360441763E-4</v>
      </c>
      <c r="AR15" s="434">
        <f>'逆行列(IM)'!AR15/'逆行列(IM)'!AR$45</f>
        <v>8.2359505650708308E-4</v>
      </c>
      <c r="AS15" s="434">
        <f>'逆行列(IM)'!AS15/'逆行列(IM)'!AS$46</f>
        <v>4.0673761161746805E-4</v>
      </c>
      <c r="AT15" s="434">
        <f>'逆行列(IM)'!AT15/'逆行列(IM)'!AT$47</f>
        <v>1.0345558432546455E-3</v>
      </c>
      <c r="AU15" s="434">
        <f>'逆行列(IM)'!AU15/'逆行列(IM)'!AU$48</f>
        <v>8.6203038896080471E-4</v>
      </c>
      <c r="AV15" s="435">
        <f>'逆行列(IM)'!AV15/'逆行列(IM)'!AV$49</f>
        <v>2.3920018432148334E-3</v>
      </c>
      <c r="AW15" s="467"/>
      <c r="AX15" s="468"/>
      <c r="AZ15" s="469"/>
    </row>
    <row r="16" spans="2:55">
      <c r="B16" s="422" t="s">
        <v>300</v>
      </c>
      <c r="C16" s="583" t="s">
        <v>301</v>
      </c>
      <c r="D16" s="423">
        <f>'逆行列(IM)'!D16/'逆行列(IM)'!D$5</f>
        <v>3.5491309439918029E-3</v>
      </c>
      <c r="E16" s="424">
        <f>'逆行列(IM)'!E16/'逆行列(IM)'!E$6</f>
        <v>5.3480140645960296E-4</v>
      </c>
      <c r="F16" s="424">
        <f>'逆行列(IM)'!F16/'逆行列(IM)'!F$7</f>
        <v>8.7845602547745542E-3</v>
      </c>
      <c r="G16" s="424">
        <f>'逆行列(IM)'!G16/'逆行列(IM)'!G$8</f>
        <v>1.9515445909439491E-3</v>
      </c>
      <c r="H16" s="424">
        <f>'逆行列(IM)'!H16/'逆行列(IM)'!H$9</f>
        <v>4.7191468156838091E-3</v>
      </c>
      <c r="I16" s="425">
        <f>'逆行列(IM)'!I16/'逆行列(IM)'!I$10</f>
        <v>3.0823967991940996E-3</v>
      </c>
      <c r="J16" s="424">
        <f>'逆行列(IM)'!J16/'逆行列(IM)'!J$11</f>
        <v>1.3961177863461361E-2</v>
      </c>
      <c r="K16" s="424">
        <f>'逆行列(IM)'!K16/'逆行列(IM)'!K$12</f>
        <v>4.031337381677891E-3</v>
      </c>
      <c r="L16" s="424">
        <f>'逆行列(IM)'!L16/'逆行列(IM)'!L$13</f>
        <v>1.9019315349922197E-2</v>
      </c>
      <c r="M16" s="424">
        <f>'逆行列(IM)'!M16/'逆行列(IM)'!M$14</f>
        <v>4.2526073744332399E-3</v>
      </c>
      <c r="N16" s="424">
        <f>'逆行列(IM)'!N16/'逆行列(IM)'!N$15</f>
        <v>2.4446807128917011E-4</v>
      </c>
      <c r="O16" s="424">
        <f>'逆行列(IM)'!O16/'逆行列(IM)'!O$16</f>
        <v>1</v>
      </c>
      <c r="P16" s="424">
        <f>'逆行列(IM)'!P16/'逆行列(IM)'!P$17</f>
        <v>2.3282872779949206E-2</v>
      </c>
      <c r="Q16" s="424">
        <f>'逆行列(IM)'!Q16/'逆行列(IM)'!Q$18</f>
        <v>1.4327134948622965E-2</v>
      </c>
      <c r="R16" s="425">
        <f>'逆行列(IM)'!R16/'逆行列(IM)'!R$19</f>
        <v>1.385695246163936E-3</v>
      </c>
      <c r="S16" s="424">
        <f>'逆行列(IM)'!S16/'逆行列(IM)'!S$20</f>
        <v>1.2747389836987823E-4</v>
      </c>
      <c r="T16" s="424">
        <f>'逆行列(IM)'!T16/'逆行列(IM)'!T$21</f>
        <v>2.7740077441986868E-3</v>
      </c>
      <c r="U16" s="424">
        <f>'逆行列(IM)'!U16/'逆行列(IM)'!U$22</f>
        <v>9.9831288045666949E-4</v>
      </c>
      <c r="V16" s="424">
        <f>'逆行列(IM)'!V16/'逆行列(IM)'!V$23</f>
        <v>1.5199256414249347E-3</v>
      </c>
      <c r="W16" s="424">
        <f>'逆行列(IM)'!W16/'逆行列(IM)'!W$24</f>
        <v>2.6018985382798179E-3</v>
      </c>
      <c r="X16" s="425">
        <f>'逆行列(IM)'!X16/'逆行列(IM)'!X$25</f>
        <v>8.2638615257707455E-3</v>
      </c>
      <c r="Y16" s="424">
        <f>'逆行列(IM)'!Y16/'逆行列(IM)'!Y$26</f>
        <v>8.5569796302602391E-3</v>
      </c>
      <c r="Z16" s="424">
        <f>'逆行列(IM)'!Z16/'逆行列(IM)'!Z$27</f>
        <v>1.6693354354168601E-2</v>
      </c>
      <c r="AA16" s="424">
        <f>'逆行列(IM)'!AA16/'逆行列(IM)'!AA$28</f>
        <v>1.9152100582963162E-2</v>
      </c>
      <c r="AB16" s="424">
        <f>'逆行列(IM)'!AB16/'逆行列(IM)'!AB$29</f>
        <v>1.1870499602891407E-2</v>
      </c>
      <c r="AC16" s="424">
        <f>'逆行列(IM)'!AC16/'逆行列(IM)'!AC$30</f>
        <v>2.5600468600826599E-3</v>
      </c>
      <c r="AD16" s="424">
        <f>'逆行列(IM)'!AD16/'逆行列(IM)'!AD$31</f>
        <v>8.779411739235049E-3</v>
      </c>
      <c r="AE16" s="424">
        <f>'逆行列(IM)'!AE16/'逆行列(IM)'!AE$32</f>
        <v>1.9343691084846862E-2</v>
      </c>
      <c r="AF16" s="424">
        <f>'逆行列(IM)'!AF16/'逆行列(IM)'!AF$33</f>
        <v>5.3695176464415902E-3</v>
      </c>
      <c r="AG16" s="425">
        <f>'逆行列(IM)'!AG16/'逆行列(IM)'!AG$34</f>
        <v>3.5063794035914602E-4</v>
      </c>
      <c r="AH16" s="424">
        <f>'逆行列(IM)'!AH16/'逆行列(IM)'!AH$35</f>
        <v>1.7124309388520637E-2</v>
      </c>
      <c r="AI16" s="424">
        <f>'逆行列(IM)'!AI16/'逆行列(IM)'!AI$36</f>
        <v>1.2752825380815975E-3</v>
      </c>
      <c r="AJ16" s="424">
        <f>'逆行列(IM)'!AJ16/'逆行列(IM)'!AJ$37</f>
        <v>2.1317217099846267E-3</v>
      </c>
      <c r="AK16" s="424">
        <f>'逆行列(IM)'!AK16/'逆行列(IM)'!AK$38</f>
        <v>1.778912584630967E-3</v>
      </c>
      <c r="AL16" s="424">
        <f>'逆行列(IM)'!AL16/'逆行列(IM)'!AL$39</f>
        <v>3.5517323159625142E-4</v>
      </c>
      <c r="AM16" s="425">
        <f>'逆行列(IM)'!AM16/'逆行列(IM)'!AM$40</f>
        <v>7.93917364363423E-4</v>
      </c>
      <c r="AN16" s="424">
        <f>'逆行列(IM)'!AN16/'逆行列(IM)'!AN$41</f>
        <v>1.4682224829786848E-3</v>
      </c>
      <c r="AO16" s="424">
        <f>'逆行列(IM)'!AO16/'逆行列(IM)'!AO$42</f>
        <v>8.3560853414207513E-4</v>
      </c>
      <c r="AP16" s="424">
        <f>'逆行列(IM)'!AP16/'逆行列(IM)'!AP$43</f>
        <v>2.0765041388689973E-3</v>
      </c>
      <c r="AQ16" s="424">
        <f>'逆行列(IM)'!AQ16/'逆行列(IM)'!AQ$44</f>
        <v>8.6584166449594417E-4</v>
      </c>
      <c r="AR16" s="424">
        <f>'逆行列(IM)'!AR16/'逆行列(IM)'!AR$45</f>
        <v>2.2401195057203441E-3</v>
      </c>
      <c r="AS16" s="424">
        <f>'逆行列(IM)'!AS16/'逆行列(IM)'!AS$46</f>
        <v>1.4447930947584973E-3</v>
      </c>
      <c r="AT16" s="424">
        <f>'逆行列(IM)'!AT16/'逆行列(IM)'!AT$47</f>
        <v>1.6224654018325284E-3</v>
      </c>
      <c r="AU16" s="424">
        <f>'逆行列(IM)'!AU16/'逆行列(IM)'!AU$48</f>
        <v>1.9016316359519243E-2</v>
      </c>
      <c r="AV16" s="425">
        <f>'逆行列(IM)'!AV16/'逆行列(IM)'!AV$49</f>
        <v>1.6140739325051761E-3</v>
      </c>
      <c r="AW16" s="467"/>
      <c r="AX16" s="468"/>
      <c r="AZ16" s="469"/>
    </row>
    <row r="17" spans="2:52">
      <c r="B17" s="422" t="s">
        <v>302</v>
      </c>
      <c r="C17" s="583" t="s">
        <v>303</v>
      </c>
      <c r="D17" s="423">
        <f>'逆行列(IM)'!D17/'逆行列(IM)'!D$5</f>
        <v>2.9080501474808295E-4</v>
      </c>
      <c r="E17" s="424">
        <f>'逆行列(IM)'!E17/'逆行列(IM)'!E$6</f>
        <v>6.6359843929724035E-4</v>
      </c>
      <c r="F17" s="424">
        <f>'逆行列(IM)'!F17/'逆行列(IM)'!F$7</f>
        <v>1.3433240377490964E-4</v>
      </c>
      <c r="G17" s="424">
        <f>'逆行列(IM)'!G17/'逆行列(IM)'!G$8</f>
        <v>1.0586084938991079E-4</v>
      </c>
      <c r="H17" s="424">
        <f>'逆行列(IM)'!H17/'逆行列(IM)'!H$9</f>
        <v>4.4945844280810802E-4</v>
      </c>
      <c r="I17" s="425">
        <f>'逆行列(IM)'!I17/'逆行列(IM)'!I$10</f>
        <v>1.2020907151902421E-4</v>
      </c>
      <c r="J17" s="424">
        <f>'逆行列(IM)'!J17/'逆行列(IM)'!J$11</f>
        <v>2.5651965517324999E-4</v>
      </c>
      <c r="K17" s="424">
        <f>'逆行列(IM)'!K17/'逆行列(IM)'!K$12</f>
        <v>1.1802262316835176E-4</v>
      </c>
      <c r="L17" s="424">
        <f>'逆行列(IM)'!L17/'逆行列(IM)'!L$13</f>
        <v>1.5381551513807032E-4</v>
      </c>
      <c r="M17" s="424">
        <f>'逆行列(IM)'!M17/'逆行列(IM)'!M$14</f>
        <v>1.581125988286794E-4</v>
      </c>
      <c r="N17" s="424">
        <f>'逆行列(IM)'!N17/'逆行列(IM)'!N$15</f>
        <v>8.8572820331968199E-5</v>
      </c>
      <c r="O17" s="424">
        <f>'逆行列(IM)'!O17/'逆行列(IM)'!O$16</f>
        <v>1.791170300568586E-4</v>
      </c>
      <c r="P17" s="424">
        <f>'逆行列(IM)'!P17/'逆行列(IM)'!P$17</f>
        <v>1</v>
      </c>
      <c r="Q17" s="424">
        <f>'逆行列(IM)'!Q17/'逆行列(IM)'!Q$18</f>
        <v>8.8432307010045137E-3</v>
      </c>
      <c r="R17" s="425">
        <f>'逆行列(IM)'!R17/'逆行列(IM)'!R$19</f>
        <v>3.4159887428265152E-4</v>
      </c>
      <c r="S17" s="424">
        <f>'逆行列(IM)'!S17/'逆行列(IM)'!S$20</f>
        <v>8.3062695598678116E-5</v>
      </c>
      <c r="T17" s="424">
        <f>'逆行列(IM)'!T17/'逆行列(IM)'!T$21</f>
        <v>7.3269084847000403E-5</v>
      </c>
      <c r="U17" s="424">
        <f>'逆行列(IM)'!U17/'逆行列(IM)'!U$22</f>
        <v>2.6645755435526493E-4</v>
      </c>
      <c r="V17" s="424">
        <f>'逆行列(IM)'!V17/'逆行列(IM)'!V$23</f>
        <v>1.4143116284458903E-3</v>
      </c>
      <c r="W17" s="424">
        <f>'逆行列(IM)'!W17/'逆行列(IM)'!W$24</f>
        <v>2.8941708136364392E-3</v>
      </c>
      <c r="X17" s="425">
        <f>'逆行列(IM)'!X17/'逆行列(IM)'!X$25</f>
        <v>1.3484811389569463E-3</v>
      </c>
      <c r="Y17" s="424">
        <f>'逆行列(IM)'!Y17/'逆行列(IM)'!Y$26</f>
        <v>6.2772118842561336E-4</v>
      </c>
      <c r="Z17" s="424">
        <f>'逆行列(IM)'!Z17/'逆行列(IM)'!Z$27</f>
        <v>1.0282369130250005E-3</v>
      </c>
      <c r="AA17" s="424">
        <f>'逆行列(IM)'!AA17/'逆行列(IM)'!AA$28</f>
        <v>1.3026775325929441E-3</v>
      </c>
      <c r="AB17" s="424">
        <f>'逆行列(IM)'!AB17/'逆行列(IM)'!AB$29</f>
        <v>2.1844505085710248E-3</v>
      </c>
      <c r="AC17" s="424">
        <f>'逆行列(IM)'!AC17/'逆行列(IM)'!AC$30</f>
        <v>1.4225326758794069E-3</v>
      </c>
      <c r="AD17" s="424">
        <f>'逆行列(IM)'!AD17/'逆行列(IM)'!AD$31</f>
        <v>9.7572284173756696E-4</v>
      </c>
      <c r="AE17" s="424">
        <f>'逆行列(IM)'!AE17/'逆行列(IM)'!AE$32</f>
        <v>9.3642932344672905E-4</v>
      </c>
      <c r="AF17" s="424">
        <f>'逆行列(IM)'!AF17/'逆行列(IM)'!AF$33</f>
        <v>3.6537405976748124E-4</v>
      </c>
      <c r="AG17" s="425">
        <f>'逆行列(IM)'!AG17/'逆行列(IM)'!AG$34</f>
        <v>1.4434645535748862E-4</v>
      </c>
      <c r="AH17" s="424">
        <f>'逆行列(IM)'!AH17/'逆行列(IM)'!AH$35</f>
        <v>4.2749679559460802E-4</v>
      </c>
      <c r="AI17" s="424">
        <f>'逆行列(IM)'!AI17/'逆行列(IM)'!AI$36</f>
        <v>1.6477472123654785E-3</v>
      </c>
      <c r="AJ17" s="424">
        <f>'逆行列(IM)'!AJ17/'逆行列(IM)'!AJ$37</f>
        <v>1.4026357055502053E-4</v>
      </c>
      <c r="AK17" s="424">
        <f>'逆行列(IM)'!AK17/'逆行列(IM)'!AK$38</f>
        <v>1.8819175099096214E-4</v>
      </c>
      <c r="AL17" s="424">
        <f>'逆行列(IM)'!AL17/'逆行列(IM)'!AL$39</f>
        <v>4.3067770915629198E-5</v>
      </c>
      <c r="AM17" s="425">
        <f>'逆行列(IM)'!AM17/'逆行列(IM)'!AM$40</f>
        <v>4.4464260193389252E-4</v>
      </c>
      <c r="AN17" s="424">
        <f>'逆行列(IM)'!AN17/'逆行列(IM)'!AN$41</f>
        <v>1.9850974954276946E-4</v>
      </c>
      <c r="AO17" s="424">
        <f>'逆行列(IM)'!AO17/'逆行列(IM)'!AO$42</f>
        <v>3.8469484416375592E-4</v>
      </c>
      <c r="AP17" s="424">
        <f>'逆行列(IM)'!AP17/'逆行列(IM)'!AP$43</f>
        <v>1.4923752862445441E-4</v>
      </c>
      <c r="AQ17" s="424">
        <f>'逆行列(IM)'!AQ17/'逆行列(IM)'!AQ$44</f>
        <v>2.466427735010695E-4</v>
      </c>
      <c r="AR17" s="424">
        <f>'逆行列(IM)'!AR17/'逆行列(IM)'!AR$45</f>
        <v>8.5232376949139594E-4</v>
      </c>
      <c r="AS17" s="424">
        <f>'逆行列(IM)'!AS17/'逆行列(IM)'!AS$46</f>
        <v>1.2380437713814451E-3</v>
      </c>
      <c r="AT17" s="424">
        <f>'逆行列(IM)'!AT17/'逆行列(IM)'!AT$47</f>
        <v>1.9512966858922014E-4</v>
      </c>
      <c r="AU17" s="424">
        <f>'逆行列(IM)'!AU17/'逆行列(IM)'!AU$48</f>
        <v>1.6183164264368644E-3</v>
      </c>
      <c r="AV17" s="425">
        <f>'逆行列(IM)'!AV17/'逆行列(IM)'!AV$49</f>
        <v>1.9191402051246676E-4</v>
      </c>
      <c r="AW17" s="467"/>
      <c r="AX17" s="468"/>
      <c r="AZ17" s="469"/>
    </row>
    <row r="18" spans="2:52">
      <c r="B18" s="422" t="s">
        <v>304</v>
      </c>
      <c r="C18" s="584" t="s">
        <v>305</v>
      </c>
      <c r="D18" s="423">
        <f>'逆行列(IM)'!D18/'逆行列(IM)'!D$5</f>
        <v>7.6363953515681804E-6</v>
      </c>
      <c r="E18" s="424">
        <f>'逆行列(IM)'!E18/'逆行列(IM)'!E$6</f>
        <v>2.0893073406114885E-4</v>
      </c>
      <c r="F18" s="424">
        <f>'逆行列(IM)'!F18/'逆行列(IM)'!F$7</f>
        <v>5.3250864129168E-6</v>
      </c>
      <c r="G18" s="424">
        <f>'逆行列(IM)'!G18/'逆行列(IM)'!G$8</f>
        <v>1.1500105704908378E-5</v>
      </c>
      <c r="H18" s="424">
        <f>'逆行列(IM)'!H18/'逆行列(IM)'!H$9</f>
        <v>1.3321180130835552E-4</v>
      </c>
      <c r="I18" s="425">
        <f>'逆行列(IM)'!I18/'逆行列(IM)'!I$10</f>
        <v>1.7554503159055201E-5</v>
      </c>
      <c r="J18" s="424">
        <f>'逆行列(IM)'!J18/'逆行列(IM)'!J$11</f>
        <v>6.2488390192149264E-5</v>
      </c>
      <c r="K18" s="424">
        <f>'逆行列(IM)'!K18/'逆行列(IM)'!K$12</f>
        <v>1.2087780027420854E-5</v>
      </c>
      <c r="L18" s="424">
        <f>'逆行列(IM)'!L18/'逆行列(IM)'!L$13</f>
        <v>8.5463408824927509E-6</v>
      </c>
      <c r="M18" s="424">
        <f>'逆行列(IM)'!M18/'逆行列(IM)'!M$14</f>
        <v>8.5083667355683022E-6</v>
      </c>
      <c r="N18" s="424">
        <f>'逆行列(IM)'!N18/'逆行列(IM)'!N$15</f>
        <v>1.6836566160515557E-5</v>
      </c>
      <c r="O18" s="424">
        <f>'逆行列(IM)'!O18/'逆行列(IM)'!O$16</f>
        <v>9.9515666528158785E-6</v>
      </c>
      <c r="P18" s="424">
        <f>'逆行列(IM)'!P18/'逆行列(IM)'!P$17</f>
        <v>1.6977478149336379E-5</v>
      </c>
      <c r="Q18" s="424">
        <f>'逆行列(IM)'!Q18/'逆行列(IM)'!Q$18</f>
        <v>1</v>
      </c>
      <c r="R18" s="425">
        <f>'逆行列(IM)'!R18/'逆行列(IM)'!R$19</f>
        <v>1.2121339210126382E-5</v>
      </c>
      <c r="S18" s="424">
        <f>'逆行列(IM)'!S18/'逆行列(IM)'!S$20</f>
        <v>2.8337588187737224E-6</v>
      </c>
      <c r="T18" s="424">
        <f>'逆行列(IM)'!T18/'逆行列(IM)'!T$21</f>
        <v>6.0199446389733951E-6</v>
      </c>
      <c r="U18" s="424">
        <f>'逆行列(IM)'!U18/'逆行列(IM)'!U$22</f>
        <v>1.417140275481418E-5</v>
      </c>
      <c r="V18" s="424">
        <f>'逆行列(IM)'!V18/'逆行列(IM)'!V$23</f>
        <v>5.1735597268510052E-6</v>
      </c>
      <c r="W18" s="424">
        <f>'逆行列(IM)'!W18/'逆行列(IM)'!W$24</f>
        <v>1.3378426654623435E-5</v>
      </c>
      <c r="X18" s="425">
        <f>'逆行列(IM)'!X18/'逆行列(IM)'!X$25</f>
        <v>7.8635567208312161E-5</v>
      </c>
      <c r="Y18" s="424">
        <f>'逆行列(IM)'!Y18/'逆行列(IM)'!Y$26</f>
        <v>2.258914594730365E-5</v>
      </c>
      <c r="Z18" s="424">
        <f>'逆行列(IM)'!Z18/'逆行列(IM)'!Z$27</f>
        <v>9.6115414977236883E-6</v>
      </c>
      <c r="AA18" s="424">
        <f>'逆行列(IM)'!AA18/'逆行列(IM)'!AA$28</f>
        <v>3.3336911381168885E-5</v>
      </c>
      <c r="AB18" s="424">
        <f>'逆行列(IM)'!AB18/'逆行列(IM)'!AB$29</f>
        <v>9.0962537904086247E-6</v>
      </c>
      <c r="AC18" s="424">
        <f>'逆行列(IM)'!AC18/'逆行列(IM)'!AC$30</f>
        <v>6.8582725280960539E-6</v>
      </c>
      <c r="AD18" s="424">
        <f>'逆行列(IM)'!AD18/'逆行列(IM)'!AD$31</f>
        <v>1.0437606375370587E-5</v>
      </c>
      <c r="AE18" s="424">
        <f>'逆行列(IM)'!AE18/'逆行列(IM)'!AE$32</f>
        <v>8.9459670620594238E-5</v>
      </c>
      <c r="AF18" s="424">
        <f>'逆行列(IM)'!AF18/'逆行列(IM)'!AF$33</f>
        <v>6.2826518445650407E-6</v>
      </c>
      <c r="AG18" s="425">
        <f>'逆行列(IM)'!AG18/'逆行列(IM)'!AG$34</f>
        <v>4.6591076948927226E-5</v>
      </c>
      <c r="AH18" s="424">
        <f>'逆行列(IM)'!AH18/'逆行列(IM)'!AH$35</f>
        <v>1.7195186058236611E-5</v>
      </c>
      <c r="AI18" s="424">
        <f>'逆行列(IM)'!AI18/'逆行列(IM)'!AI$36</f>
        <v>1.6608387505162721E-5</v>
      </c>
      <c r="AJ18" s="424">
        <f>'逆行列(IM)'!AJ18/'逆行列(IM)'!AJ$37</f>
        <v>1.0226172318401832E-5</v>
      </c>
      <c r="AK18" s="424">
        <f>'逆行列(IM)'!AK18/'逆行列(IM)'!AK$38</f>
        <v>1.4149628329881121E-5</v>
      </c>
      <c r="AL18" s="424">
        <f>'逆行列(IM)'!AL18/'逆行列(IM)'!AL$39</f>
        <v>1.665814351136423E-6</v>
      </c>
      <c r="AM18" s="425">
        <f>'逆行列(IM)'!AM18/'逆行列(IM)'!AM$40</f>
        <v>7.7270565950025397E-6</v>
      </c>
      <c r="AN18" s="424">
        <f>'逆行列(IM)'!AN18/'逆行列(IM)'!AN$41</f>
        <v>9.1341569937233155E-5</v>
      </c>
      <c r="AO18" s="424">
        <f>'逆行列(IM)'!AO18/'逆行列(IM)'!AO$42</f>
        <v>2.1524876061098166E-5</v>
      </c>
      <c r="AP18" s="424">
        <f>'逆行列(IM)'!AP18/'逆行列(IM)'!AP$43</f>
        <v>1.8974947683607761E-5</v>
      </c>
      <c r="AQ18" s="424">
        <f>'逆行列(IM)'!AQ18/'逆行列(IM)'!AQ$44</f>
        <v>6.0505760250958925E-6</v>
      </c>
      <c r="AR18" s="424">
        <f>'逆行列(IM)'!AR18/'逆行列(IM)'!AR$45</f>
        <v>1.0970417167376765E-4</v>
      </c>
      <c r="AS18" s="424">
        <f>'逆行列(IM)'!AS18/'逆行列(IM)'!AS$46</f>
        <v>1.4024504847279063E-5</v>
      </c>
      <c r="AT18" s="424">
        <f>'逆行列(IM)'!AT18/'逆行列(IM)'!AT$47</f>
        <v>2.1285019404462866E-5</v>
      </c>
      <c r="AU18" s="424">
        <f>'逆行列(IM)'!AU18/'逆行列(IM)'!AU$48</f>
        <v>8.3878093422549152E-6</v>
      </c>
      <c r="AV18" s="425">
        <f>'逆行列(IM)'!AV18/'逆行列(IM)'!AV$49</f>
        <v>6.5170726880575344E-5</v>
      </c>
      <c r="AW18" s="467"/>
      <c r="AX18" s="468"/>
      <c r="AZ18" s="469"/>
    </row>
    <row r="19" spans="2:52">
      <c r="B19" s="427" t="s">
        <v>306</v>
      </c>
      <c r="C19" s="588" t="s">
        <v>307</v>
      </c>
      <c r="D19" s="428">
        <f>'逆行列(IM)'!D19/'逆行列(IM)'!D$5</f>
        <v>6.2490087916163939E-4</v>
      </c>
      <c r="E19" s="429">
        <f>'逆行列(IM)'!E19/'逆行列(IM)'!E$6</f>
        <v>1.1047860424188042E-4</v>
      </c>
      <c r="F19" s="429">
        <f>'逆行列(IM)'!F19/'逆行列(IM)'!F$7</f>
        <v>5.4867001545304338E-4</v>
      </c>
      <c r="G19" s="429">
        <f>'逆行列(IM)'!G19/'逆行列(IM)'!G$8</f>
        <v>1.7022306013036171E-4</v>
      </c>
      <c r="H19" s="429">
        <f>'逆行列(IM)'!H19/'逆行列(IM)'!H$9</f>
        <v>2.7091175117147553E-4</v>
      </c>
      <c r="I19" s="430">
        <f>'逆行列(IM)'!I19/'逆行列(IM)'!I$10</f>
        <v>1.3613283042610079E-4</v>
      </c>
      <c r="J19" s="429">
        <f>'逆行列(IM)'!J19/'逆行列(IM)'!J$11</f>
        <v>4.2273839916775538E-3</v>
      </c>
      <c r="K19" s="429">
        <f>'逆行列(IM)'!K19/'逆行列(IM)'!K$12</f>
        <v>5.147756070774613E-4</v>
      </c>
      <c r="L19" s="429">
        <f>'逆行列(IM)'!L19/'逆行列(IM)'!L$13</f>
        <v>9.3846236274589841E-5</v>
      </c>
      <c r="M19" s="429">
        <f>'逆行列(IM)'!M19/'逆行列(IM)'!M$14</f>
        <v>1.6176342602887606E-3</v>
      </c>
      <c r="N19" s="429">
        <f>'逆行列(IM)'!N19/'逆行列(IM)'!N$15</f>
        <v>1.0117487945221367E-3</v>
      </c>
      <c r="O19" s="429">
        <f>'逆行列(IM)'!O19/'逆行列(IM)'!O$16</f>
        <v>1.049899424806942E-3</v>
      </c>
      <c r="P19" s="429">
        <f>'逆行列(IM)'!P19/'逆行列(IM)'!P$17</f>
        <v>4.2720215182277468E-4</v>
      </c>
      <c r="Q19" s="429">
        <f>'逆行列(IM)'!Q19/'逆行列(IM)'!Q$18</f>
        <v>6.2507642687820785E-5</v>
      </c>
      <c r="R19" s="424">
        <f>'逆行列(IM)'!R19/'逆行列(IM)'!R$19</f>
        <v>1</v>
      </c>
      <c r="S19" s="429">
        <f>'逆行列(IM)'!S19/'逆行列(IM)'!S$20</f>
        <v>1.2007530503281337E-3</v>
      </c>
      <c r="T19" s="429">
        <f>'逆行列(IM)'!T19/'逆行列(IM)'!T$21</f>
        <v>2.304257695359697E-3</v>
      </c>
      <c r="U19" s="429">
        <f>'逆行列(IM)'!U19/'逆行列(IM)'!U$22</f>
        <v>1.4304565107862671E-3</v>
      </c>
      <c r="V19" s="429">
        <f>'逆行列(IM)'!V19/'逆行列(IM)'!V$23</f>
        <v>1.2832526652910188E-3</v>
      </c>
      <c r="W19" s="429">
        <f>'逆行列(IM)'!W19/'逆行列(IM)'!W$24</f>
        <v>1.2918840527905504E-3</v>
      </c>
      <c r="X19" s="430">
        <f>'逆行列(IM)'!X19/'逆行列(IM)'!X$25</f>
        <v>1.5544541966825834E-3</v>
      </c>
      <c r="Y19" s="429">
        <f>'逆行列(IM)'!Y19/'逆行列(IM)'!Y$26</f>
        <v>7.929447306371953E-3</v>
      </c>
      <c r="Z19" s="429">
        <f>'逆行列(IM)'!Z19/'逆行列(IM)'!Z$27</f>
        <v>3.5810974495392727E-3</v>
      </c>
      <c r="AA19" s="429">
        <f>'逆行列(IM)'!AA19/'逆行列(IM)'!AA$28</f>
        <v>1.1680437448077004E-3</v>
      </c>
      <c r="AB19" s="429">
        <f>'逆行列(IM)'!AB19/'逆行列(IM)'!AB$29</f>
        <v>2.1235606237272912E-3</v>
      </c>
      <c r="AC19" s="429">
        <f>'逆行列(IM)'!AC19/'逆行列(IM)'!AC$30</f>
        <v>9.1872248972675445E-4</v>
      </c>
      <c r="AD19" s="429">
        <f>'逆行列(IM)'!AD19/'逆行列(IM)'!AD$31</f>
        <v>4.1181140860280822E-3</v>
      </c>
      <c r="AE19" s="429">
        <f>'逆行列(IM)'!AE19/'逆行列(IM)'!AE$32</f>
        <v>2.0658654981019916E-3</v>
      </c>
      <c r="AF19" s="429">
        <f>'逆行列(IM)'!AF19/'逆行列(IM)'!AF$33</f>
        <v>1.5765487949870916E-2</v>
      </c>
      <c r="AG19" s="430">
        <f>'逆行列(IM)'!AG19/'逆行列(IM)'!AG$34</f>
        <v>1.5647387705661637E-4</v>
      </c>
      <c r="AH19" s="429">
        <f>'逆行列(IM)'!AH19/'逆行列(IM)'!AH$35</f>
        <v>1.7381077111944573E-3</v>
      </c>
      <c r="AI19" s="429">
        <f>'逆行列(IM)'!AI19/'逆行列(IM)'!AI$36</f>
        <v>2.3963103855359751E-4</v>
      </c>
      <c r="AJ19" s="429">
        <f>'逆行列(IM)'!AJ19/'逆行列(IM)'!AJ$37</f>
        <v>1.1362175006361367E-4</v>
      </c>
      <c r="AK19" s="429">
        <f>'逆行列(IM)'!AK19/'逆行列(IM)'!AK$38</f>
        <v>8.5072112042228727E-5</v>
      </c>
      <c r="AL19" s="429">
        <f>'逆行列(IM)'!AL19/'逆行列(IM)'!AL$39</f>
        <v>6.928417710684412E-5</v>
      </c>
      <c r="AM19" s="430">
        <f>'逆行列(IM)'!AM19/'逆行列(IM)'!AM$40</f>
        <v>1.2162436355512109E-4</v>
      </c>
      <c r="AN19" s="429">
        <f>'逆行列(IM)'!AN19/'逆行列(IM)'!AN$41</f>
        <v>9.0590836612678357E-5</v>
      </c>
      <c r="AO19" s="429">
        <f>'逆行列(IM)'!AO19/'逆行列(IM)'!AO$42</f>
        <v>1.5928798147126673E-4</v>
      </c>
      <c r="AP19" s="429">
        <f>'逆行列(IM)'!AP19/'逆行列(IM)'!AP$43</f>
        <v>5.4259542256192403E-4</v>
      </c>
      <c r="AQ19" s="429">
        <f>'逆行列(IM)'!AQ19/'逆行列(IM)'!AQ$44</f>
        <v>2.8012630467038978E-4</v>
      </c>
      <c r="AR19" s="429">
        <f>'逆行列(IM)'!AR19/'逆行列(IM)'!AR$45</f>
        <v>2.1940494473011361E-4</v>
      </c>
      <c r="AS19" s="429">
        <f>'逆行列(IM)'!AS19/'逆行列(IM)'!AS$46</f>
        <v>2.8405317423496699E-4</v>
      </c>
      <c r="AT19" s="429">
        <f>'逆行列(IM)'!AT19/'逆行列(IM)'!AT$47</f>
        <v>4.3289526439951604E-4</v>
      </c>
      <c r="AU19" s="429">
        <f>'逆行列(IM)'!AU19/'逆行列(IM)'!AU$48</f>
        <v>1.8823669027457047E-3</v>
      </c>
      <c r="AV19" s="430">
        <f>'逆行列(IM)'!AV19/'逆行列(IM)'!AV$49</f>
        <v>1.0944188409293539E-3</v>
      </c>
      <c r="AW19" s="467"/>
      <c r="AX19" s="468"/>
      <c r="AZ19" s="469"/>
    </row>
    <row r="20" spans="2:52">
      <c r="B20" s="432" t="s">
        <v>308</v>
      </c>
      <c r="C20" s="589" t="s">
        <v>309</v>
      </c>
      <c r="D20" s="433">
        <f>'逆行列(IM)'!D20/'逆行列(IM)'!D$5</f>
        <v>1.196885175280524E-3</v>
      </c>
      <c r="E20" s="434">
        <f>'逆行列(IM)'!E20/'逆行列(IM)'!E$6</f>
        <v>4.0097570970268927E-3</v>
      </c>
      <c r="F20" s="434">
        <f>'逆行列(IM)'!F20/'逆行列(IM)'!F$7</f>
        <v>8.7779809073778138E-4</v>
      </c>
      <c r="G20" s="434">
        <f>'逆行列(IM)'!G20/'逆行列(IM)'!G$8</f>
        <v>3.8692274406683358E-4</v>
      </c>
      <c r="H20" s="434">
        <f>'逆行列(IM)'!H20/'逆行列(IM)'!H$9</f>
        <v>8.5565304934313445E-4</v>
      </c>
      <c r="I20" s="435">
        <f>'逆行列(IM)'!I20/'逆行列(IM)'!I$10</f>
        <v>1.4232205780769576E-3</v>
      </c>
      <c r="J20" s="434">
        <f>'逆行列(IM)'!J20/'逆行列(IM)'!J$11</f>
        <v>8.0110692334892611E-2</v>
      </c>
      <c r="K20" s="434">
        <f>'逆行列(IM)'!K20/'逆行列(IM)'!K$12</f>
        <v>6.4101118632998023E-4</v>
      </c>
      <c r="L20" s="434">
        <f>'逆行列(IM)'!L20/'逆行列(IM)'!L$13</f>
        <v>3.1887708849534784E-4</v>
      </c>
      <c r="M20" s="434">
        <f>'逆行列(IM)'!M20/'逆行列(IM)'!M$14</f>
        <v>9.3787343186816686E-4</v>
      </c>
      <c r="N20" s="434">
        <f>'逆行列(IM)'!N20/'逆行列(IM)'!N$15</f>
        <v>3.0992494841537504E-4</v>
      </c>
      <c r="O20" s="434">
        <f>'逆行列(IM)'!O20/'逆行列(IM)'!O$16</f>
        <v>3.0403349013768091E-3</v>
      </c>
      <c r="P20" s="434">
        <f>'逆行列(IM)'!P20/'逆行列(IM)'!P$17</f>
        <v>1.0706476005108472E-2</v>
      </c>
      <c r="Q20" s="434">
        <f>'逆行列(IM)'!Q20/'逆行列(IM)'!Q$18</f>
        <v>8.6622819856695837E-4</v>
      </c>
      <c r="R20" s="435">
        <f>'逆行列(IM)'!R20/'逆行列(IM)'!R$19</f>
        <v>1.2764445800999381E-2</v>
      </c>
      <c r="S20" s="424">
        <f>'逆行列(IM)'!S20/'逆行列(IM)'!S$20</f>
        <v>1</v>
      </c>
      <c r="T20" s="434">
        <f>'逆行列(IM)'!T20/'逆行列(IM)'!T$21</f>
        <v>2.4572378742704613E-3</v>
      </c>
      <c r="U20" s="434">
        <f>'逆行列(IM)'!U20/'逆行列(IM)'!U$22</f>
        <v>0.32161720380638292</v>
      </c>
      <c r="V20" s="434">
        <f>'逆行列(IM)'!V20/'逆行列(IM)'!V$23</f>
        <v>0.15722005865175617</v>
      </c>
      <c r="W20" s="434">
        <f>'逆行列(IM)'!W20/'逆行列(IM)'!W$24</f>
        <v>0.12952699925188263</v>
      </c>
      <c r="X20" s="435">
        <f>'逆行列(IM)'!X20/'逆行列(IM)'!X$25</f>
        <v>4.0036141580641914E-2</v>
      </c>
      <c r="Y20" s="434">
        <f>'逆行列(IM)'!Y20/'逆行列(IM)'!Y$26</f>
        <v>7.1544421708254749E-3</v>
      </c>
      <c r="Z20" s="434">
        <f>'逆行列(IM)'!Z20/'逆行列(IM)'!Z$27</f>
        <v>7.2643872574103416E-2</v>
      </c>
      <c r="AA20" s="434">
        <f>'逆行列(IM)'!AA20/'逆行列(IM)'!AA$28</f>
        <v>1.6641936543035901E-2</v>
      </c>
      <c r="AB20" s="434">
        <f>'逆行列(IM)'!AB20/'逆行列(IM)'!AB$29</f>
        <v>7.227689273666528E-2</v>
      </c>
      <c r="AC20" s="434">
        <f>'逆行列(IM)'!AC20/'逆行列(IM)'!AC$30</f>
        <v>0.26381665951044803</v>
      </c>
      <c r="AD20" s="434">
        <f>'逆行列(IM)'!AD20/'逆行列(IM)'!AD$31</f>
        <v>5.002008503236241E-2</v>
      </c>
      <c r="AE20" s="434">
        <f>'逆行列(IM)'!AE20/'逆行列(IM)'!AE$32</f>
        <v>9.2624422673822648E-3</v>
      </c>
      <c r="AF20" s="434">
        <f>'逆行列(IM)'!AF20/'逆行列(IM)'!AF$33</f>
        <v>4.0980904632321541E-2</v>
      </c>
      <c r="AG20" s="435">
        <f>'逆行列(IM)'!AG20/'逆行列(IM)'!AG$34</f>
        <v>5.683743576829827E-4</v>
      </c>
      <c r="AH20" s="434">
        <f>'逆行列(IM)'!AH20/'逆行列(IM)'!AH$35</f>
        <v>1.3985578701478402E-3</v>
      </c>
      <c r="AI20" s="434">
        <f>'逆行列(IM)'!AI20/'逆行列(IM)'!AI$36</f>
        <v>5.2824463823927966E-4</v>
      </c>
      <c r="AJ20" s="434">
        <f>'逆行列(IM)'!AJ20/'逆行列(IM)'!AJ$37</f>
        <v>5.2739155192440699E-4</v>
      </c>
      <c r="AK20" s="434">
        <f>'逆行列(IM)'!AK20/'逆行列(IM)'!AK$38</f>
        <v>4.567161032739788E-4</v>
      </c>
      <c r="AL20" s="434">
        <f>'逆行列(IM)'!AL20/'逆行列(IM)'!AL$39</f>
        <v>2.0909916379645887E-4</v>
      </c>
      <c r="AM20" s="435">
        <f>'逆行列(IM)'!AM20/'逆行列(IM)'!AM$40</f>
        <v>1.2968290718693824E-3</v>
      </c>
      <c r="AN20" s="434">
        <f>'逆行列(IM)'!AN20/'逆行列(IM)'!AN$41</f>
        <v>4.6406126689446203E-4</v>
      </c>
      <c r="AO20" s="434">
        <f>'逆行列(IM)'!AO20/'逆行列(IM)'!AO$42</f>
        <v>1.2360566986058075E-3</v>
      </c>
      <c r="AP20" s="434">
        <f>'逆行列(IM)'!AP20/'逆行列(IM)'!AP$43</f>
        <v>4.6704045818589314E-4</v>
      </c>
      <c r="AQ20" s="434">
        <f>'逆行列(IM)'!AQ20/'逆行列(IM)'!AQ$44</f>
        <v>4.1270365440471666E-4</v>
      </c>
      <c r="AR20" s="434">
        <f>'逆行列(IM)'!AR20/'逆行列(IM)'!AR$45</f>
        <v>9.9723451891457499E-4</v>
      </c>
      <c r="AS20" s="434">
        <f>'逆行列(IM)'!AS20/'逆行列(IM)'!AS$46</f>
        <v>1.7987105915839414E-3</v>
      </c>
      <c r="AT20" s="434">
        <f>'逆行列(IM)'!AT20/'逆行列(IM)'!AT$47</f>
        <v>5.8975561951680122E-4</v>
      </c>
      <c r="AU20" s="434">
        <f>'逆行列(IM)'!AU20/'逆行列(IM)'!AU$48</f>
        <v>1.0078919403793234E-3</v>
      </c>
      <c r="AV20" s="435">
        <f>'逆行列(IM)'!AV20/'逆行列(IM)'!AV$49</f>
        <v>6.2122944479567144E-3</v>
      </c>
      <c r="AW20" s="467"/>
      <c r="AX20" s="468"/>
      <c r="AZ20" s="469"/>
    </row>
    <row r="21" spans="2:52">
      <c r="B21" s="422" t="s">
        <v>310</v>
      </c>
      <c r="C21" s="584" t="s">
        <v>311</v>
      </c>
      <c r="D21" s="423">
        <f>'逆行列(IM)'!D21/'逆行列(IM)'!D$5</f>
        <v>5.2933823333781648E-5</v>
      </c>
      <c r="E21" s="424">
        <f>'逆行列(IM)'!E21/'逆行列(IM)'!E$6</f>
        <v>1.0437572765612111E-4</v>
      </c>
      <c r="F21" s="424">
        <f>'逆行列(IM)'!F21/'逆行列(IM)'!F$7</f>
        <v>3.1075399095325721E-4</v>
      </c>
      <c r="G21" s="424">
        <f>'逆行列(IM)'!G21/'逆行列(IM)'!G$8</f>
        <v>5.1927847579181264E-5</v>
      </c>
      <c r="H21" s="424">
        <f>'逆行列(IM)'!H21/'逆行列(IM)'!H$9</f>
        <v>7.1348989617066335E-5</v>
      </c>
      <c r="I21" s="425">
        <f>'逆行列(IM)'!I21/'逆行列(IM)'!I$10</f>
        <v>1.810358143382329E-4</v>
      </c>
      <c r="J21" s="424">
        <f>'逆行列(IM)'!J21/'逆行列(IM)'!J$11</f>
        <v>2.6900346466433686E-3</v>
      </c>
      <c r="K21" s="424">
        <f>'逆行列(IM)'!K21/'逆行列(IM)'!K$12</f>
        <v>9.8087646981165011E-5</v>
      </c>
      <c r="L21" s="424">
        <f>'逆行列(IM)'!L21/'逆行列(IM)'!L$13</f>
        <v>3.4365344685751971E-4</v>
      </c>
      <c r="M21" s="424">
        <f>'逆行列(IM)'!M21/'逆行列(IM)'!M$14</f>
        <v>1.5616045853925633E-3</v>
      </c>
      <c r="N21" s="424">
        <f>'逆行列(IM)'!N21/'逆行列(IM)'!N$15</f>
        <v>3.0368575434064799E-5</v>
      </c>
      <c r="O21" s="424">
        <f>'逆行列(IM)'!O21/'逆行列(IM)'!O$16</f>
        <v>5.4241096147430404E-4</v>
      </c>
      <c r="P21" s="424">
        <f>'逆行列(IM)'!P21/'逆行列(IM)'!P$17</f>
        <v>4.1827687569428014E-4</v>
      </c>
      <c r="Q21" s="424">
        <f>'逆行列(IM)'!Q21/'逆行列(IM)'!Q$18</f>
        <v>1.4753374520531498E-4</v>
      </c>
      <c r="R21" s="425">
        <f>'逆行列(IM)'!R21/'逆行列(IM)'!R$19</f>
        <v>1.613891434857619E-3</v>
      </c>
      <c r="S21" s="424">
        <f>'逆行列(IM)'!S21/'逆行列(IM)'!S$20</f>
        <v>1.2423960285704915E-3</v>
      </c>
      <c r="T21" s="424">
        <f>'逆行列(IM)'!T21/'逆行列(IM)'!T$21</f>
        <v>1</v>
      </c>
      <c r="U21" s="424">
        <f>'逆行列(IM)'!U21/'逆行列(IM)'!U$22</f>
        <v>1.0261062472998714E-2</v>
      </c>
      <c r="V21" s="424">
        <f>'逆行列(IM)'!V21/'逆行列(IM)'!V$23</f>
        <v>6.529533096207827E-3</v>
      </c>
      <c r="W21" s="424">
        <f>'逆行列(IM)'!W21/'逆行列(IM)'!W$24</f>
        <v>3.4837609611286405E-3</v>
      </c>
      <c r="X21" s="425">
        <f>'逆行列(IM)'!X21/'逆行列(IM)'!X$25</f>
        <v>1.2540002849210599E-2</v>
      </c>
      <c r="Y21" s="424">
        <f>'逆行列(IM)'!Y21/'逆行列(IM)'!Y$26</f>
        <v>6.9033152910258008E-3</v>
      </c>
      <c r="Z21" s="424">
        <f>'逆行列(IM)'!Z21/'逆行列(IM)'!Z$27</f>
        <v>1.525401073256317E-2</v>
      </c>
      <c r="AA21" s="424">
        <f>'逆行列(IM)'!AA21/'逆行列(IM)'!AA$28</f>
        <v>1.2892103242840939E-2</v>
      </c>
      <c r="AB21" s="424">
        <f>'逆行列(IM)'!AB21/'逆行列(IM)'!AB$29</f>
        <v>5.1373184218541975E-3</v>
      </c>
      <c r="AC21" s="424">
        <f>'逆行列(IM)'!AC21/'逆行列(IM)'!AC$30</f>
        <v>4.2234393823304744E-3</v>
      </c>
      <c r="AD21" s="424">
        <f>'逆行列(IM)'!AD21/'逆行列(IM)'!AD$31</f>
        <v>3.2154071254582692E-3</v>
      </c>
      <c r="AE21" s="424">
        <f>'逆行列(IM)'!AE21/'逆行列(IM)'!AE$32</f>
        <v>3.6558282070546944E-3</v>
      </c>
      <c r="AF21" s="424">
        <f>'逆行列(IM)'!AF21/'逆行列(IM)'!AF$33</f>
        <v>1.9983136024532555E-3</v>
      </c>
      <c r="AG21" s="425">
        <f>'逆行列(IM)'!AG21/'逆行列(IM)'!AG$34</f>
        <v>9.8001128195435671E-5</v>
      </c>
      <c r="AH21" s="424">
        <f>'逆行列(IM)'!AH21/'逆行列(IM)'!AH$35</f>
        <v>1.5262371123159186E-4</v>
      </c>
      <c r="AI21" s="424">
        <f>'逆行列(IM)'!AI21/'逆行列(IM)'!AI$36</f>
        <v>4.7143322641127349E-5</v>
      </c>
      <c r="AJ21" s="424">
        <f>'逆行列(IM)'!AJ21/'逆行列(IM)'!AJ$37</f>
        <v>4.1176917319991316E-5</v>
      </c>
      <c r="AK21" s="424">
        <f>'逆行列(IM)'!AK21/'逆行列(IM)'!AK$38</f>
        <v>4.4187667855174079E-5</v>
      </c>
      <c r="AL21" s="424">
        <f>'逆行列(IM)'!AL21/'逆行列(IM)'!AL$39</f>
        <v>1.4771630195246293E-5</v>
      </c>
      <c r="AM21" s="425">
        <f>'逆行列(IM)'!AM21/'逆行列(IM)'!AM$40</f>
        <v>5.8739293550015745E-5</v>
      </c>
      <c r="AN21" s="424">
        <f>'逆行列(IM)'!AN21/'逆行列(IM)'!AN$41</f>
        <v>5.613070831873226E-5</v>
      </c>
      <c r="AO21" s="424">
        <f>'逆行列(IM)'!AO21/'逆行列(IM)'!AO$42</f>
        <v>1.3050237710204946E-4</v>
      </c>
      <c r="AP21" s="424">
        <f>'逆行列(IM)'!AP21/'逆行列(IM)'!AP$43</f>
        <v>6.3632310594664168E-5</v>
      </c>
      <c r="AQ21" s="424">
        <f>'逆行列(IM)'!AQ21/'逆行列(IM)'!AQ$44</f>
        <v>3.0737379286596938E-4</v>
      </c>
      <c r="AR21" s="424">
        <f>'逆行列(IM)'!AR21/'逆行列(IM)'!AR$45</f>
        <v>1.0942968333729732E-4</v>
      </c>
      <c r="AS21" s="424">
        <f>'逆行列(IM)'!AS21/'逆行列(IM)'!AS$46</f>
        <v>2.0583388916457584E-4</v>
      </c>
      <c r="AT21" s="424">
        <f>'逆行列(IM)'!AT21/'逆行列(IM)'!AT$47</f>
        <v>1.0882049148441994E-4</v>
      </c>
      <c r="AU21" s="424">
        <f>'逆行列(IM)'!AU21/'逆行列(IM)'!AU$48</f>
        <v>4.5915974457192587E-4</v>
      </c>
      <c r="AV21" s="425">
        <f>'逆行列(IM)'!AV21/'逆行列(IM)'!AV$49</f>
        <v>6.3670990975644873E-4</v>
      </c>
      <c r="AW21" s="467"/>
      <c r="AX21" s="468"/>
      <c r="AZ21" s="469"/>
    </row>
    <row r="22" spans="2:52">
      <c r="B22" s="422" t="s">
        <v>312</v>
      </c>
      <c r="C22" s="584" t="s">
        <v>313</v>
      </c>
      <c r="D22" s="423">
        <f>'逆行列(IM)'!D22/'逆行列(IM)'!D$5</f>
        <v>4.9193015408829335E-4</v>
      </c>
      <c r="E22" s="424">
        <f>'逆行列(IM)'!E22/'逆行列(IM)'!E$6</f>
        <v>5.5453444737202564E-3</v>
      </c>
      <c r="F22" s="424">
        <f>'逆行列(IM)'!F22/'逆行列(IM)'!F$7</f>
        <v>1.8769561950025509E-3</v>
      </c>
      <c r="G22" s="424">
        <f>'逆行列(IM)'!G22/'逆行列(IM)'!G$8</f>
        <v>1.7355387496189944E-4</v>
      </c>
      <c r="H22" s="424">
        <f>'逆行列(IM)'!H22/'逆行列(IM)'!H$9</f>
        <v>1.2407296097971348E-3</v>
      </c>
      <c r="I22" s="425">
        <f>'逆行列(IM)'!I22/'逆行列(IM)'!I$10</f>
        <v>1.5736611802201839E-3</v>
      </c>
      <c r="J22" s="424">
        <f>'逆行列(IM)'!J22/'逆行列(IM)'!J$11</f>
        <v>1.3380455689612623E-2</v>
      </c>
      <c r="K22" s="424">
        <f>'逆行列(IM)'!K22/'逆行列(IM)'!K$12</f>
        <v>7.6480409412367316E-4</v>
      </c>
      <c r="L22" s="424">
        <f>'逆行列(IM)'!L22/'逆行列(IM)'!L$13</f>
        <v>2.5733736300207903E-4</v>
      </c>
      <c r="M22" s="424">
        <f>'逆行列(IM)'!M22/'逆行列(IM)'!M$14</f>
        <v>1.9064743168420741E-3</v>
      </c>
      <c r="N22" s="424">
        <f>'逆行列(IM)'!N22/'逆行列(IM)'!N$15</f>
        <v>3.7703316835217105E-4</v>
      </c>
      <c r="O22" s="424">
        <f>'逆行列(IM)'!O22/'逆行列(IM)'!O$16</f>
        <v>5.947002617192399E-4</v>
      </c>
      <c r="P22" s="424">
        <f>'逆行列(IM)'!P22/'逆行列(IM)'!P$17</f>
        <v>6.6205255262801934E-3</v>
      </c>
      <c r="Q22" s="424">
        <f>'逆行列(IM)'!Q22/'逆行列(IM)'!Q$18</f>
        <v>1.8326558502218919E-3</v>
      </c>
      <c r="R22" s="425">
        <f>'逆行列(IM)'!R22/'逆行列(IM)'!R$19</f>
        <v>2.2230942027814159E-3</v>
      </c>
      <c r="S22" s="424">
        <f>'逆行列(IM)'!S22/'逆行列(IM)'!S$20</f>
        <v>1.299445001778991E-4</v>
      </c>
      <c r="T22" s="424">
        <f>'逆行列(IM)'!T22/'逆行列(IM)'!T$21</f>
        <v>5.4694210608256333E-4</v>
      </c>
      <c r="U22" s="424">
        <f>'逆行列(IM)'!U22/'逆行列(IM)'!U$22</f>
        <v>1</v>
      </c>
      <c r="V22" s="424">
        <f>'逆行列(IM)'!V22/'逆行列(IM)'!V$23</f>
        <v>8.9966195463460838E-3</v>
      </c>
      <c r="W22" s="424">
        <f>'逆行列(IM)'!W22/'逆行列(IM)'!W$24</f>
        <v>7.4017731733781976E-3</v>
      </c>
      <c r="X22" s="425">
        <f>'逆行列(IM)'!X22/'逆行列(IM)'!X$25</f>
        <v>5.8798275974287963E-3</v>
      </c>
      <c r="Y22" s="424">
        <f>'逆行列(IM)'!Y22/'逆行列(IM)'!Y$26</f>
        <v>4.1972323280746052E-3</v>
      </c>
      <c r="Z22" s="424">
        <f>'逆行列(IM)'!Z22/'逆行列(IM)'!Z$27</f>
        <v>6.9383308509950552E-3</v>
      </c>
      <c r="AA22" s="424">
        <f>'逆行列(IM)'!AA22/'逆行列(IM)'!AA$28</f>
        <v>6.5492518643853921E-3</v>
      </c>
      <c r="AB22" s="424">
        <f>'逆行列(IM)'!AB22/'逆行列(IM)'!AB$29</f>
        <v>1.994687869461902E-3</v>
      </c>
      <c r="AC22" s="424">
        <f>'逆行列(IM)'!AC22/'逆行列(IM)'!AC$30</f>
        <v>1.0181869446715603E-2</v>
      </c>
      <c r="AD22" s="424">
        <f>'逆行列(IM)'!AD22/'逆行列(IM)'!AD$31</f>
        <v>2.0684717843959216E-3</v>
      </c>
      <c r="AE22" s="424">
        <f>'逆行列(IM)'!AE22/'逆行列(IM)'!AE$32</f>
        <v>4.3508568539894297E-3</v>
      </c>
      <c r="AF22" s="424">
        <f>'逆行列(IM)'!AF22/'逆行列(IM)'!AF$33</f>
        <v>2.0887538587765965E-2</v>
      </c>
      <c r="AG22" s="425">
        <f>'逆行列(IM)'!AG22/'逆行列(IM)'!AG$34</f>
        <v>3.5320361791591691E-4</v>
      </c>
      <c r="AH22" s="424">
        <f>'逆行列(IM)'!AH22/'逆行列(IM)'!AH$35</f>
        <v>6.2214039735224321E-4</v>
      </c>
      <c r="AI22" s="424">
        <f>'逆行列(IM)'!AI22/'逆行列(IM)'!AI$36</f>
        <v>1.9876861746349303E-4</v>
      </c>
      <c r="AJ22" s="424">
        <f>'逆行列(IM)'!AJ22/'逆行列(IM)'!AJ$37</f>
        <v>6.7520761941427111E-4</v>
      </c>
      <c r="AK22" s="424">
        <f>'逆行列(IM)'!AK22/'逆行列(IM)'!AK$38</f>
        <v>1.5916786738555169E-4</v>
      </c>
      <c r="AL22" s="424">
        <f>'逆行列(IM)'!AL22/'逆行列(IM)'!AL$39</f>
        <v>1.2854901095887396E-4</v>
      </c>
      <c r="AM22" s="425">
        <f>'逆行列(IM)'!AM22/'逆行列(IM)'!AM$40</f>
        <v>4.9751474369457728E-4</v>
      </c>
      <c r="AN22" s="424">
        <f>'逆行列(IM)'!AN22/'逆行列(IM)'!AN$41</f>
        <v>2.180347586853354E-4</v>
      </c>
      <c r="AO22" s="424">
        <f>'逆行列(IM)'!AO22/'逆行列(IM)'!AO$42</f>
        <v>1.4010858466018204E-3</v>
      </c>
      <c r="AP22" s="424">
        <f>'逆行列(IM)'!AP22/'逆行列(IM)'!AP$43</f>
        <v>1.9166746722736446E-4</v>
      </c>
      <c r="AQ22" s="424">
        <f>'逆行列(IM)'!AQ22/'逆行列(IM)'!AQ$44</f>
        <v>2.1594705779348302E-4</v>
      </c>
      <c r="AR22" s="424">
        <f>'逆行列(IM)'!AR22/'逆行列(IM)'!AR$45</f>
        <v>7.688608227272636E-4</v>
      </c>
      <c r="AS22" s="424">
        <f>'逆行列(IM)'!AS22/'逆行列(IM)'!AS$46</f>
        <v>4.3366411623210212E-4</v>
      </c>
      <c r="AT22" s="424">
        <f>'逆行列(IM)'!AT22/'逆行列(IM)'!AT$47</f>
        <v>7.2992664728127696E-4</v>
      </c>
      <c r="AU22" s="424">
        <f>'逆行列(IM)'!AU22/'逆行列(IM)'!AU$48</f>
        <v>5.8897409627198423E-4</v>
      </c>
      <c r="AV22" s="425">
        <f>'逆行列(IM)'!AV22/'逆行列(IM)'!AV$49</f>
        <v>1.3240687155543697E-3</v>
      </c>
      <c r="AW22" s="467"/>
      <c r="AX22" s="468"/>
      <c r="AZ22" s="469"/>
    </row>
    <row r="23" spans="2:52">
      <c r="B23" s="422" t="s">
        <v>314</v>
      </c>
      <c r="C23" s="584" t="s">
        <v>315</v>
      </c>
      <c r="D23" s="423">
        <f>'逆行列(IM)'!D23/'逆行列(IM)'!D$5</f>
        <v>6.4906056099216044E-5</v>
      </c>
      <c r="E23" s="424">
        <f>'逆行列(IM)'!E23/'逆行列(IM)'!E$6</f>
        <v>4.5862903567344998E-4</v>
      </c>
      <c r="F23" s="424">
        <f>'逆行列(IM)'!F23/'逆行列(IM)'!F$7</f>
        <v>6.9755076578951295E-5</v>
      </c>
      <c r="G23" s="424">
        <f>'逆行列(IM)'!G23/'逆行列(IM)'!G$8</f>
        <v>5.5247460948945322E-5</v>
      </c>
      <c r="H23" s="424">
        <f>'逆行列(IM)'!H23/'逆行列(IM)'!H$9</f>
        <v>8.7695110031506333E-5</v>
      </c>
      <c r="I23" s="425">
        <f>'逆行列(IM)'!I23/'逆行列(IM)'!I$10</f>
        <v>6.0816075063526306E-5</v>
      </c>
      <c r="J23" s="424">
        <f>'逆行列(IM)'!J23/'逆行列(IM)'!J$11</f>
        <v>8.5368970854733856E-4</v>
      </c>
      <c r="K23" s="424">
        <f>'逆行列(IM)'!K23/'逆行列(IM)'!K$12</f>
        <v>6.6794474401996552E-5</v>
      </c>
      <c r="L23" s="424">
        <f>'逆行列(IM)'!L23/'逆行列(IM)'!L$13</f>
        <v>7.2155199880765777E-5</v>
      </c>
      <c r="M23" s="424">
        <f>'逆行列(IM)'!M23/'逆行列(IM)'!M$14</f>
        <v>7.1482034270350112E-5</v>
      </c>
      <c r="N23" s="424">
        <f>'逆行列(IM)'!N23/'逆行列(IM)'!N$15</f>
        <v>4.4916583540682458E-5</v>
      </c>
      <c r="O23" s="424">
        <f>'逆行列(IM)'!O23/'逆行列(IM)'!O$16</f>
        <v>1.3388526482537773E-4</v>
      </c>
      <c r="P23" s="424">
        <f>'逆行列(IM)'!P23/'逆行列(IM)'!P$17</f>
        <v>7.9684099448593801E-5</v>
      </c>
      <c r="Q23" s="424">
        <f>'逆行列(IM)'!Q23/'逆行列(IM)'!Q$18</f>
        <v>4.4209201502595706E-5</v>
      </c>
      <c r="R23" s="425">
        <f>'逆行列(IM)'!R23/'逆行列(IM)'!R$19</f>
        <v>2.1066935959252413E-4</v>
      </c>
      <c r="S23" s="424">
        <f>'逆行列(IM)'!S23/'逆行列(IM)'!S$20</f>
        <v>2.44172229042399E-5</v>
      </c>
      <c r="T23" s="424">
        <f>'逆行列(IM)'!T23/'逆行列(IM)'!T$21</f>
        <v>4.5248103356487876E-5</v>
      </c>
      <c r="U23" s="424">
        <f>'逆行列(IM)'!U23/'逆行列(IM)'!U$22</f>
        <v>1.8134192220402835E-4</v>
      </c>
      <c r="V23" s="424">
        <f>'逆行列(IM)'!V23/'逆行列(IM)'!V$23</f>
        <v>1</v>
      </c>
      <c r="W23" s="424">
        <f>'逆行列(IM)'!W23/'逆行列(IM)'!W$24</f>
        <v>4.5904501759595684E-3</v>
      </c>
      <c r="X23" s="425">
        <f>'逆行列(IM)'!X23/'逆行列(IM)'!X$25</f>
        <v>1.3278412060038932E-3</v>
      </c>
      <c r="Y23" s="424">
        <f>'逆行列(IM)'!Y23/'逆行列(IM)'!Y$26</f>
        <v>3.5544148044526914E-4</v>
      </c>
      <c r="Z23" s="424">
        <f>'逆行列(IM)'!Z23/'逆行列(IM)'!Z$27</f>
        <v>1.2092486397608389E-3</v>
      </c>
      <c r="AA23" s="424">
        <f>'逆行列(IM)'!AA23/'逆行列(IM)'!AA$28</f>
        <v>3.8082999295318225E-4</v>
      </c>
      <c r="AB23" s="424">
        <f>'逆行列(IM)'!AB23/'逆行列(IM)'!AB$29</f>
        <v>7.8897210982036838E-4</v>
      </c>
      <c r="AC23" s="424">
        <f>'逆行列(IM)'!AC23/'逆行列(IM)'!AC$30</f>
        <v>4.0955574582225932E-3</v>
      </c>
      <c r="AD23" s="424">
        <f>'逆行列(IM)'!AD23/'逆行列(IM)'!AD$31</f>
        <v>9.297862293424446E-4</v>
      </c>
      <c r="AE23" s="424">
        <f>'逆行列(IM)'!AE23/'逆行列(IM)'!AE$32</f>
        <v>2.2505326991278176E-4</v>
      </c>
      <c r="AF23" s="424">
        <f>'逆行列(IM)'!AF23/'逆行列(IM)'!AF$33</f>
        <v>1.0080038599074748E-3</v>
      </c>
      <c r="AG23" s="425">
        <f>'逆行列(IM)'!AG23/'逆行列(IM)'!AG$34</f>
        <v>1.2376129673931304E-4</v>
      </c>
      <c r="AH23" s="424">
        <f>'逆行列(IM)'!AH23/'逆行列(IM)'!AH$35</f>
        <v>1.5182469483743556E-3</v>
      </c>
      <c r="AI23" s="424">
        <f>'逆行列(IM)'!AI23/'逆行列(IM)'!AI$36</f>
        <v>1.2595946688631051E-4</v>
      </c>
      <c r="AJ23" s="424">
        <f>'逆行列(IM)'!AJ23/'逆行列(IM)'!AJ$37</f>
        <v>1.165613180044764E-4</v>
      </c>
      <c r="AK23" s="424">
        <f>'逆行列(IM)'!AK23/'逆行列(IM)'!AK$38</f>
        <v>1.7303648508303608E-4</v>
      </c>
      <c r="AL23" s="424">
        <f>'逆行列(IM)'!AL23/'逆行列(IM)'!AL$39</f>
        <v>4.4028322967191137E-5</v>
      </c>
      <c r="AM23" s="425">
        <f>'逆行列(IM)'!AM23/'逆行列(IM)'!AM$40</f>
        <v>1.8544132627813437E-4</v>
      </c>
      <c r="AN23" s="424">
        <f>'逆行列(IM)'!AN23/'逆行列(IM)'!AN$41</f>
        <v>1.7684952680234334E-4</v>
      </c>
      <c r="AO23" s="424">
        <f>'逆行列(IM)'!AO23/'逆行列(IM)'!AO$42</f>
        <v>2.1078824049152381E-4</v>
      </c>
      <c r="AP23" s="424">
        <f>'逆行列(IM)'!AP23/'逆行列(IM)'!AP$43</f>
        <v>1.1870394941837667E-4</v>
      </c>
      <c r="AQ23" s="424">
        <f>'逆行列(IM)'!AQ23/'逆行列(IM)'!AQ$44</f>
        <v>8.4489699919507264E-5</v>
      </c>
      <c r="AR23" s="424">
        <f>'逆行列(IM)'!AR23/'逆行列(IM)'!AR$45</f>
        <v>1.4200143295086686E-4</v>
      </c>
      <c r="AS23" s="424">
        <f>'逆行列(IM)'!AS23/'逆行列(IM)'!AS$46</f>
        <v>1.2933631445685291E-3</v>
      </c>
      <c r="AT23" s="424">
        <f>'逆行列(IM)'!AT23/'逆行列(IM)'!AT$47</f>
        <v>8.6291988823369774E-5</v>
      </c>
      <c r="AU23" s="424">
        <f>'逆行列(IM)'!AU23/'逆行列(IM)'!AU$48</f>
        <v>5.8557790529296336E-5</v>
      </c>
      <c r="AV23" s="425">
        <f>'逆行列(IM)'!AV23/'逆行列(IM)'!AV$49</f>
        <v>1.0258869692399096E-4</v>
      </c>
      <c r="AW23" s="467"/>
      <c r="AX23" s="468"/>
      <c r="AZ23" s="469"/>
    </row>
    <row r="24" spans="2:52">
      <c r="B24" s="427" t="s">
        <v>316</v>
      </c>
      <c r="C24" s="586" t="s">
        <v>317</v>
      </c>
      <c r="D24" s="428">
        <f>'逆行列(IM)'!D24/'逆行列(IM)'!D$5</f>
        <v>1.4363269572073743E-4</v>
      </c>
      <c r="E24" s="429">
        <f>'逆行列(IM)'!E24/'逆行列(IM)'!E$6</f>
        <v>8.8134942783541241E-4</v>
      </c>
      <c r="F24" s="429">
        <f>'逆行列(IM)'!F24/'逆行列(IM)'!F$7</f>
        <v>1.8477428837669429E-4</v>
      </c>
      <c r="G24" s="429">
        <f>'逆行列(IM)'!G24/'逆行列(IM)'!G$8</f>
        <v>1.4042587577554324E-4</v>
      </c>
      <c r="H24" s="429">
        <f>'逆行列(IM)'!H24/'逆行列(IM)'!H$9</f>
        <v>2.3361471782027839E-4</v>
      </c>
      <c r="I24" s="430">
        <f>'逆行列(IM)'!I24/'逆行列(IM)'!I$10</f>
        <v>1.4093616521801682E-4</v>
      </c>
      <c r="J24" s="429">
        <f>'逆行列(IM)'!J24/'逆行列(IM)'!J$11</f>
        <v>3.3814080443413818E-4</v>
      </c>
      <c r="K24" s="429">
        <f>'逆行列(IM)'!K24/'逆行列(IM)'!K$12</f>
        <v>1.5511420156694822E-4</v>
      </c>
      <c r="L24" s="429">
        <f>'逆行列(IM)'!L24/'逆行列(IM)'!L$13</f>
        <v>2.0501956236111126E-4</v>
      </c>
      <c r="M24" s="429">
        <f>'逆行列(IM)'!M24/'逆行列(IM)'!M$14</f>
        <v>1.7521873333623439E-4</v>
      </c>
      <c r="N24" s="429">
        <f>'逆行列(IM)'!N24/'逆行列(IM)'!N$15</f>
        <v>1.1728906807871341E-4</v>
      </c>
      <c r="O24" s="429">
        <f>'逆行列(IM)'!O24/'逆行列(IM)'!O$16</f>
        <v>9.9053547469510599E-4</v>
      </c>
      <c r="P24" s="429">
        <f>'逆行列(IM)'!P24/'逆行列(IM)'!P$17</f>
        <v>2.2663969094879836E-4</v>
      </c>
      <c r="Q24" s="429">
        <f>'逆行列(IM)'!Q24/'逆行列(IM)'!Q$18</f>
        <v>1.2701698773752678E-4</v>
      </c>
      <c r="R24" s="430">
        <f>'逆行列(IM)'!R24/'逆行列(IM)'!R$19</f>
        <v>5.4480013573626317E-4</v>
      </c>
      <c r="S24" s="429">
        <f>'逆行列(IM)'!S24/'逆行列(IM)'!S$20</f>
        <v>5.8730942035990151E-5</v>
      </c>
      <c r="T24" s="429">
        <f>'逆行列(IM)'!T24/'逆行列(IM)'!T$21</f>
        <v>1.4431708247540924E-4</v>
      </c>
      <c r="U24" s="429">
        <f>'逆行列(IM)'!U24/'逆行列(IM)'!U$22</f>
        <v>2.9349568131943382E-4</v>
      </c>
      <c r="V24" s="429">
        <f>'逆行列(IM)'!V24/'逆行列(IM)'!V$23</f>
        <v>1.340563852381318E-3</v>
      </c>
      <c r="W24" s="424">
        <f>'逆行列(IM)'!W24/'逆行列(IM)'!W$24</f>
        <v>1</v>
      </c>
      <c r="X24" s="430">
        <f>'逆行列(IM)'!X24/'逆行列(IM)'!X$25</f>
        <v>9.5689277930787831E-4</v>
      </c>
      <c r="Y24" s="429">
        <f>'逆行列(IM)'!Y24/'逆行列(IM)'!Y$26</f>
        <v>1.1222458099140339E-3</v>
      </c>
      <c r="Z24" s="429">
        <f>'逆行列(IM)'!Z24/'逆行列(IM)'!Z$27</f>
        <v>8.5853647800914487E-4</v>
      </c>
      <c r="AA24" s="429">
        <f>'逆行列(IM)'!AA24/'逆行列(IM)'!AA$28</f>
        <v>4.4742622523163592E-4</v>
      </c>
      <c r="AB24" s="429">
        <f>'逆行列(IM)'!AB24/'逆行列(IM)'!AB$29</f>
        <v>3.2688044640226491E-4</v>
      </c>
      <c r="AC24" s="429">
        <f>'逆行列(IM)'!AC24/'逆行列(IM)'!AC$30</f>
        <v>9.2640337141274682E-4</v>
      </c>
      <c r="AD24" s="429">
        <f>'逆行列(IM)'!AD24/'逆行列(IM)'!AD$31</f>
        <v>4.6437847817572335E-4</v>
      </c>
      <c r="AE24" s="429">
        <f>'逆行列(IM)'!AE24/'逆行列(IM)'!AE$32</f>
        <v>3.7178239167968556E-4</v>
      </c>
      <c r="AF24" s="429">
        <f>'逆行列(IM)'!AF24/'逆行列(IM)'!AF$33</f>
        <v>4.2441397833652643E-4</v>
      </c>
      <c r="AG24" s="430">
        <f>'逆行列(IM)'!AG24/'逆行列(IM)'!AG$34</f>
        <v>3.2364318309242846E-4</v>
      </c>
      <c r="AH24" s="429">
        <f>'逆行列(IM)'!AH24/'逆行列(IM)'!AH$35</f>
        <v>6.9475198655395796E-4</v>
      </c>
      <c r="AI24" s="429">
        <f>'逆行列(IM)'!AI24/'逆行列(IM)'!AI$36</f>
        <v>3.0773680519051097E-4</v>
      </c>
      <c r="AJ24" s="429">
        <f>'逆行列(IM)'!AJ24/'逆行列(IM)'!AJ$37</f>
        <v>3.105929964728573E-4</v>
      </c>
      <c r="AK24" s="429">
        <f>'逆行列(IM)'!AK24/'逆行列(IM)'!AK$38</f>
        <v>4.7000358076165652E-4</v>
      </c>
      <c r="AL24" s="429">
        <f>'逆行列(IM)'!AL24/'逆行列(IM)'!AL$39</f>
        <v>1.1429253989292448E-4</v>
      </c>
      <c r="AM24" s="430">
        <f>'逆行列(IM)'!AM24/'逆行列(IM)'!AM$40</f>
        <v>4.7522855551750045E-4</v>
      </c>
      <c r="AN24" s="429">
        <f>'逆行列(IM)'!AN24/'逆行列(IM)'!AN$41</f>
        <v>4.7527404596346858E-4</v>
      </c>
      <c r="AO24" s="429">
        <f>'逆行列(IM)'!AO24/'逆行列(IM)'!AO$42</f>
        <v>4.0888687553977877E-4</v>
      </c>
      <c r="AP24" s="429">
        <f>'逆行列(IM)'!AP24/'逆行列(IM)'!AP$43</f>
        <v>2.8864705613058689E-4</v>
      </c>
      <c r="AQ24" s="429">
        <f>'逆行列(IM)'!AQ24/'逆行列(IM)'!AQ$44</f>
        <v>2.0512437679661609E-4</v>
      </c>
      <c r="AR24" s="429">
        <f>'逆行列(IM)'!AR24/'逆行列(IM)'!AR$45</f>
        <v>3.6929196977401494E-4</v>
      </c>
      <c r="AS24" s="429">
        <f>'逆行列(IM)'!AS24/'逆行列(IM)'!AS$46</f>
        <v>3.5987620922259462E-3</v>
      </c>
      <c r="AT24" s="429">
        <f>'逆行列(IM)'!AT24/'逆行列(IM)'!AT$47</f>
        <v>1.9818621918703743E-4</v>
      </c>
      <c r="AU24" s="429">
        <f>'逆行列(IM)'!AU24/'逆行列(IM)'!AU$48</f>
        <v>1.4006127809064245E-4</v>
      </c>
      <c r="AV24" s="430">
        <f>'逆行列(IM)'!AV24/'逆行列(IM)'!AV$49</f>
        <v>2.5115177669822079E-4</v>
      </c>
      <c r="AW24" s="467"/>
      <c r="AX24" s="468"/>
      <c r="AZ24" s="469"/>
    </row>
    <row r="25" spans="2:52">
      <c r="B25" s="432" t="s">
        <v>318</v>
      </c>
      <c r="C25" s="589" t="s">
        <v>319</v>
      </c>
      <c r="D25" s="433">
        <f>'逆行列(IM)'!D25/'逆行列(IM)'!D$5</f>
        <v>1.3138299004916481E-4</v>
      </c>
      <c r="E25" s="434">
        <f>'逆行列(IM)'!E25/'逆行列(IM)'!E$6</f>
        <v>1.1033282152246831E-4</v>
      </c>
      <c r="F25" s="434">
        <f>'逆行列(IM)'!F25/'逆行列(IM)'!F$7</f>
        <v>7.8101615031516157E-5</v>
      </c>
      <c r="G25" s="434">
        <f>'逆行列(IM)'!G25/'逆行列(IM)'!G$8</f>
        <v>5.8470334421573273E-5</v>
      </c>
      <c r="H25" s="434">
        <f>'逆行列(IM)'!H25/'逆行列(IM)'!H$9</f>
        <v>9.3989992821066689E-5</v>
      </c>
      <c r="I25" s="435">
        <f>'逆行列(IM)'!I25/'逆行列(IM)'!I$10</f>
        <v>5.9599328629987768E-5</v>
      </c>
      <c r="J25" s="434">
        <f>'逆行列(IM)'!J25/'逆行列(IM)'!J$11</f>
        <v>7.9210475232725387E-5</v>
      </c>
      <c r="K25" s="434">
        <f>'逆行列(IM)'!K25/'逆行列(IM)'!K$12</f>
        <v>6.429214913145202E-5</v>
      </c>
      <c r="L25" s="434">
        <f>'逆行列(IM)'!L25/'逆行列(IM)'!L$13</f>
        <v>7.4767341517690265E-5</v>
      </c>
      <c r="M25" s="434">
        <f>'逆行列(IM)'!M25/'逆行列(IM)'!M$14</f>
        <v>6.4572995420440361E-5</v>
      </c>
      <c r="N25" s="434">
        <f>'逆行列(IM)'!N25/'逆行列(IM)'!N$15</f>
        <v>3.8492725079371161E-5</v>
      </c>
      <c r="O25" s="434">
        <f>'逆行列(IM)'!O25/'逆行列(IM)'!O$16</f>
        <v>6.8591648542107422E-5</v>
      </c>
      <c r="P25" s="434">
        <f>'逆行列(IM)'!P25/'逆行列(IM)'!P$17</f>
        <v>7.618415666831374E-5</v>
      </c>
      <c r="Q25" s="434">
        <f>'逆行列(IM)'!Q25/'逆行列(IM)'!Q$18</f>
        <v>5.3551961494682581E-5</v>
      </c>
      <c r="R25" s="435">
        <f>'逆行列(IM)'!R25/'逆行列(IM)'!R$19</f>
        <v>9.2534052845831598E-5</v>
      </c>
      <c r="S25" s="434">
        <f>'逆行列(IM)'!S25/'逆行列(IM)'!S$20</f>
        <v>1.8480202076162738E-5</v>
      </c>
      <c r="T25" s="434">
        <f>'逆行列(IM)'!T25/'逆行列(IM)'!T$21</f>
        <v>4.2647673629062511E-5</v>
      </c>
      <c r="U25" s="434">
        <f>'逆行列(IM)'!U25/'逆行列(IM)'!U$22</f>
        <v>6.4944920578747936E-5</v>
      </c>
      <c r="V25" s="434">
        <f>'逆行列(IM)'!V25/'逆行列(IM)'!V$23</f>
        <v>4.3568219392078401E-4</v>
      </c>
      <c r="W25" s="434">
        <f>'逆行列(IM)'!W25/'逆行列(IM)'!W$24</f>
        <v>1.0748721141216788E-3</v>
      </c>
      <c r="X25" s="424">
        <f>'逆行列(IM)'!X25/'逆行列(IM)'!X$25</f>
        <v>1</v>
      </c>
      <c r="Y25" s="434">
        <f>'逆行列(IM)'!Y25/'逆行列(IM)'!Y$26</f>
        <v>1.3245640346044654E-4</v>
      </c>
      <c r="Z25" s="434">
        <f>'逆行列(IM)'!Z25/'逆行列(IM)'!Z$27</f>
        <v>2.3843240307852716E-4</v>
      </c>
      <c r="AA25" s="434">
        <f>'逆行列(IM)'!AA25/'逆行列(IM)'!AA$28</f>
        <v>1.1804262261533229E-4</v>
      </c>
      <c r="AB25" s="434">
        <f>'逆行列(IM)'!AB25/'逆行列(IM)'!AB$29</f>
        <v>9.3724412719085252E-5</v>
      </c>
      <c r="AC25" s="434">
        <f>'逆行列(IM)'!AC25/'逆行列(IM)'!AC$30</f>
        <v>3.5408295007394316E-4</v>
      </c>
      <c r="AD25" s="434">
        <f>'逆行列(IM)'!AD25/'逆行列(IM)'!AD$31</f>
        <v>3.5269878317560198E-4</v>
      </c>
      <c r="AE25" s="434">
        <f>'逆行列(IM)'!AE25/'逆行列(IM)'!AE$32</f>
        <v>1.828729686278675E-4</v>
      </c>
      <c r="AF25" s="434">
        <f>'逆行列(IM)'!AF25/'逆行列(IM)'!AF$33</f>
        <v>1.6622215091063945E-4</v>
      </c>
      <c r="AG25" s="435">
        <f>'逆行列(IM)'!AG25/'逆行列(IM)'!AG$34</f>
        <v>1.0727806298214353E-4</v>
      </c>
      <c r="AH25" s="434">
        <f>'逆行列(IM)'!AH25/'逆行列(IM)'!AH$35</f>
        <v>2.2653639993128527E-4</v>
      </c>
      <c r="AI25" s="434">
        <f>'逆行列(IM)'!AI25/'逆行列(IM)'!AI$36</f>
        <v>1.2630369976920423E-4</v>
      </c>
      <c r="AJ25" s="434">
        <f>'逆行列(IM)'!AJ25/'逆行列(IM)'!AJ$37</f>
        <v>2.471095150481283E-4</v>
      </c>
      <c r="AK25" s="434">
        <f>'逆行列(IM)'!AK25/'逆行列(IM)'!AK$38</f>
        <v>1.7775621435049864E-4</v>
      </c>
      <c r="AL25" s="434">
        <f>'逆行列(IM)'!AL25/'逆行列(IM)'!AL$39</f>
        <v>4.0441696829440749E-5</v>
      </c>
      <c r="AM25" s="435">
        <f>'逆行列(IM)'!AM25/'逆行列(IM)'!AM$40</f>
        <v>1.7059358410997932E-4</v>
      </c>
      <c r="AN25" s="434">
        <f>'逆行列(IM)'!AN25/'逆行列(IM)'!AN$41</f>
        <v>1.9961076282854935E-4</v>
      </c>
      <c r="AO25" s="434">
        <f>'逆行列(IM)'!AO25/'逆行列(IM)'!AO$42</f>
        <v>9.3581664123220851E-4</v>
      </c>
      <c r="AP25" s="434">
        <f>'逆行列(IM)'!AP25/'逆行列(IM)'!AP$43</f>
        <v>1.1771086150362207E-4</v>
      </c>
      <c r="AQ25" s="434">
        <f>'逆行列(IM)'!AQ25/'逆行列(IM)'!AQ$44</f>
        <v>2.1492626070954211E-3</v>
      </c>
      <c r="AR25" s="434">
        <f>'逆行列(IM)'!AR25/'逆行列(IM)'!AR$45</f>
        <v>1.5607530761280373E-4</v>
      </c>
      <c r="AS25" s="434">
        <f>'逆行列(IM)'!AS25/'逆行列(IM)'!AS$46</f>
        <v>1.1547005146211819E-3</v>
      </c>
      <c r="AT25" s="434">
        <f>'逆行列(IM)'!AT25/'逆行列(IM)'!AT$47</f>
        <v>3.5353864835009608E-4</v>
      </c>
      <c r="AU25" s="434">
        <f>'逆行列(IM)'!AU25/'逆行列(IM)'!AU$48</f>
        <v>5.3124720296547018E-3</v>
      </c>
      <c r="AV25" s="435">
        <f>'逆行列(IM)'!AV25/'逆行列(IM)'!AV$49</f>
        <v>2.083302766693473E-4</v>
      </c>
      <c r="AW25" s="467"/>
      <c r="AX25" s="468"/>
      <c r="AZ25" s="469"/>
    </row>
    <row r="26" spans="2:52">
      <c r="B26" s="422" t="s">
        <v>320</v>
      </c>
      <c r="C26" s="584" t="s">
        <v>321</v>
      </c>
      <c r="D26" s="423">
        <f>'逆行列(IM)'!D26/'逆行列(IM)'!D$5</f>
        <v>2.6310695474308352E-5</v>
      </c>
      <c r="E26" s="424">
        <f>'逆行列(IM)'!E26/'逆行列(IM)'!E$6</f>
        <v>5.3261486564471701E-5</v>
      </c>
      <c r="F26" s="424">
        <f>'逆行列(IM)'!F26/'逆行列(IM)'!F$7</f>
        <v>3.2473024508331114E-5</v>
      </c>
      <c r="G26" s="424">
        <f>'逆行列(IM)'!G26/'逆行列(IM)'!G$8</f>
        <v>2.5962118595337852E-5</v>
      </c>
      <c r="H26" s="424">
        <f>'逆行列(IM)'!H26/'逆行列(IM)'!H$9</f>
        <v>4.4658973958557622E-5</v>
      </c>
      <c r="I26" s="425">
        <f>'逆行列(IM)'!I26/'逆行列(IM)'!I$10</f>
        <v>2.5086560956557938E-5</v>
      </c>
      <c r="J26" s="424">
        <f>'逆行列(IM)'!J26/'逆行列(IM)'!J$11</f>
        <v>3.8140978186658949E-5</v>
      </c>
      <c r="K26" s="424">
        <f>'逆行列(IM)'!K26/'逆行列(IM)'!K$12</f>
        <v>3.040869187466093E-5</v>
      </c>
      <c r="L26" s="424">
        <f>'逆行列(IM)'!L26/'逆行列(IM)'!L$13</f>
        <v>6.6024609946299756E-5</v>
      </c>
      <c r="M26" s="424">
        <f>'逆行列(IM)'!M26/'逆行列(IM)'!M$14</f>
        <v>3.0628929514585533E-5</v>
      </c>
      <c r="N26" s="424">
        <f>'逆行列(IM)'!N26/'逆行列(IM)'!N$15</f>
        <v>1.9503809316502259E-5</v>
      </c>
      <c r="O26" s="424">
        <f>'逆行列(IM)'!O26/'逆行列(IM)'!O$16</f>
        <v>3.258704127184196E-5</v>
      </c>
      <c r="P26" s="424">
        <f>'逆行列(IM)'!P26/'逆行列(IM)'!P$17</f>
        <v>3.6390269016606879E-5</v>
      </c>
      <c r="Q26" s="424">
        <f>'逆行列(IM)'!Q26/'逆行列(IM)'!Q$18</f>
        <v>2.3103771988512564E-5</v>
      </c>
      <c r="R26" s="425">
        <f>'逆行列(IM)'!R26/'逆行列(IM)'!R$19</f>
        <v>4.5424421504624739E-5</v>
      </c>
      <c r="S26" s="424">
        <f>'逆行列(IM)'!S26/'逆行列(IM)'!S$20</f>
        <v>9.4690325986267859E-6</v>
      </c>
      <c r="T26" s="424">
        <f>'逆行列(IM)'!T26/'逆行列(IM)'!T$21</f>
        <v>2.8382185534724889E-5</v>
      </c>
      <c r="U26" s="424">
        <f>'逆行列(IM)'!U26/'逆行列(IM)'!U$22</f>
        <v>3.3813684452353291E-5</v>
      </c>
      <c r="V26" s="424">
        <f>'逆行列(IM)'!V26/'逆行列(IM)'!V$23</f>
        <v>3.2879610037265535E-4</v>
      </c>
      <c r="W26" s="424">
        <f>'逆行列(IM)'!W26/'逆行列(IM)'!W$24</f>
        <v>2.987370546635348E-4</v>
      </c>
      <c r="X26" s="425">
        <f>'逆行列(IM)'!X26/'逆行列(IM)'!X$25</f>
        <v>3.8427698507550166E-3</v>
      </c>
      <c r="Y26" s="424">
        <f>'逆行列(IM)'!Y26/'逆行列(IM)'!Y$26</f>
        <v>1</v>
      </c>
      <c r="Z26" s="424">
        <f>'逆行列(IM)'!Z26/'逆行列(IM)'!Z$27</f>
        <v>5.4662367697126341E-3</v>
      </c>
      <c r="AA26" s="424">
        <f>'逆行列(IM)'!AA26/'逆行列(IM)'!AA$28</f>
        <v>1.386588821259381E-2</v>
      </c>
      <c r="AB26" s="424">
        <f>'逆行列(IM)'!AB26/'逆行列(IM)'!AB$29</f>
        <v>5.6446639944878862E-4</v>
      </c>
      <c r="AC26" s="424">
        <f>'逆行列(IM)'!AC26/'逆行列(IM)'!AC$30</f>
        <v>7.8952164861609159E-5</v>
      </c>
      <c r="AD26" s="424">
        <f>'逆行列(IM)'!AD26/'逆行列(IM)'!AD$31</f>
        <v>2.7034691398664286E-4</v>
      </c>
      <c r="AE26" s="424">
        <f>'逆行列(IM)'!AE26/'逆行列(IM)'!AE$32</f>
        <v>4.5310013817637237E-4</v>
      </c>
      <c r="AF26" s="424">
        <f>'逆行列(IM)'!AF26/'逆行列(IM)'!AF$33</f>
        <v>8.4722361594784056E-5</v>
      </c>
      <c r="AG26" s="425">
        <f>'逆行列(IM)'!AG26/'逆行列(IM)'!AG$34</f>
        <v>5.580970958518457E-5</v>
      </c>
      <c r="AH26" s="424">
        <f>'逆行列(IM)'!AH26/'逆行列(IM)'!AH$35</f>
        <v>1.0888764541537624E-4</v>
      </c>
      <c r="AI26" s="424">
        <f>'逆行列(IM)'!AI26/'逆行列(IM)'!AI$36</f>
        <v>5.8420695560861024E-5</v>
      </c>
      <c r="AJ26" s="424">
        <f>'逆行列(IM)'!AJ26/'逆行列(IM)'!AJ$37</f>
        <v>5.8209978702195226E-5</v>
      </c>
      <c r="AK26" s="424">
        <f>'逆行列(IM)'!AK26/'逆行列(IM)'!AK$38</f>
        <v>9.00344247555764E-5</v>
      </c>
      <c r="AL26" s="424">
        <f>'逆行列(IM)'!AL26/'逆行列(IM)'!AL$39</f>
        <v>2.0526660203503811E-5</v>
      </c>
      <c r="AM26" s="425">
        <f>'逆行列(IM)'!AM26/'逆行列(IM)'!AM$40</f>
        <v>8.2445972854331708E-5</v>
      </c>
      <c r="AN26" s="424">
        <f>'逆行列(IM)'!AN26/'逆行列(IM)'!AN$41</f>
        <v>1.269629875161035E-4</v>
      </c>
      <c r="AO26" s="424">
        <f>'逆行列(IM)'!AO26/'逆行列(IM)'!AO$42</f>
        <v>1.9676720662954944E-4</v>
      </c>
      <c r="AP26" s="424">
        <f>'逆行列(IM)'!AP26/'逆行列(IM)'!AP$43</f>
        <v>1.152312910441608E-4</v>
      </c>
      <c r="AQ26" s="424">
        <f>'逆行列(IM)'!AQ26/'逆行列(IM)'!AQ$44</f>
        <v>4.6878027087093664E-5</v>
      </c>
      <c r="AR26" s="424">
        <f>'逆行列(IM)'!AR26/'逆行列(IM)'!AR$45</f>
        <v>7.5144330827838822E-5</v>
      </c>
      <c r="AS26" s="424">
        <f>'逆行列(IM)'!AS26/'逆行列(IM)'!AS$46</f>
        <v>6.0463103145131053E-4</v>
      </c>
      <c r="AT26" s="424">
        <f>'逆行列(IM)'!AT26/'逆行列(IM)'!AT$47</f>
        <v>3.9046638682141827E-5</v>
      </c>
      <c r="AU26" s="424">
        <f>'逆行列(IM)'!AU26/'逆行列(IM)'!AU$48</f>
        <v>1.6447551372158501E-3</v>
      </c>
      <c r="AV26" s="425">
        <f>'逆行列(IM)'!AV26/'逆行列(IM)'!AV$49</f>
        <v>6.5288635513001967E-5</v>
      </c>
      <c r="AW26" s="467"/>
      <c r="AX26" s="468"/>
      <c r="AZ26" s="469"/>
    </row>
    <row r="27" spans="2:52">
      <c r="B27" s="422" t="s">
        <v>322</v>
      </c>
      <c r="C27" s="584" t="s">
        <v>323</v>
      </c>
      <c r="D27" s="423">
        <f>'逆行列(IM)'!D27/'逆行列(IM)'!D$5</f>
        <v>6.2189560909747018E-5</v>
      </c>
      <c r="E27" s="424">
        <f>'逆行列(IM)'!E27/'逆行列(IM)'!E$6</f>
        <v>7.1803588646734021E-5</v>
      </c>
      <c r="F27" s="424">
        <f>'逆行列(IM)'!F27/'逆行列(IM)'!F$7</f>
        <v>4.2569213894109996E-5</v>
      </c>
      <c r="G27" s="424">
        <f>'逆行列(IM)'!G27/'逆行列(IM)'!G$8</f>
        <v>3.2165599214464405E-5</v>
      </c>
      <c r="H27" s="424">
        <f>'逆行列(IM)'!H27/'逆行列(IM)'!H$9</f>
        <v>5.268106554053622E-5</v>
      </c>
      <c r="I27" s="425">
        <f>'逆行列(IM)'!I27/'逆行列(IM)'!I$10</f>
        <v>3.4634380088208873E-5</v>
      </c>
      <c r="J27" s="424">
        <f>'逆行列(IM)'!J27/'逆行列(IM)'!J$11</f>
        <v>1.1109290048184501E-4</v>
      </c>
      <c r="K27" s="424">
        <f>'逆行列(IM)'!K27/'逆行列(IM)'!K$12</f>
        <v>3.7516992134716292E-5</v>
      </c>
      <c r="L27" s="424">
        <f>'逆行列(IM)'!L27/'逆行列(IM)'!L$13</f>
        <v>4.4051837774081644E-5</v>
      </c>
      <c r="M27" s="424">
        <f>'逆行列(IM)'!M27/'逆行列(IM)'!M$14</f>
        <v>3.9528797888690609E-5</v>
      </c>
      <c r="N27" s="424">
        <f>'逆行列(IM)'!N27/'逆行列(IM)'!N$15</f>
        <v>2.448295210485111E-5</v>
      </c>
      <c r="O27" s="424">
        <f>'逆行列(IM)'!O27/'逆行列(IM)'!O$16</f>
        <v>4.563693686724548E-5</v>
      </c>
      <c r="P27" s="424">
        <f>'逆行列(IM)'!P27/'逆行列(IM)'!P$17</f>
        <v>4.6857327287437334E-5</v>
      </c>
      <c r="Q27" s="424">
        <f>'逆行列(IM)'!Q27/'逆行列(IM)'!Q$18</f>
        <v>2.750641039820397E-5</v>
      </c>
      <c r="R27" s="425">
        <f>'逆行列(IM)'!R27/'逆行列(IM)'!R$19</f>
        <v>6.466929047814482E-5</v>
      </c>
      <c r="S27" s="424">
        <f>'逆行列(IM)'!S27/'逆行列(IM)'!S$20</f>
        <v>1.2174762786758406E-5</v>
      </c>
      <c r="T27" s="424">
        <f>'逆行列(IM)'!T27/'逆行列(IM)'!T$21</f>
        <v>2.8106885995546977E-5</v>
      </c>
      <c r="U27" s="424">
        <f>'逆行列(IM)'!U27/'逆行列(IM)'!U$22</f>
        <v>7.886909716963713E-5</v>
      </c>
      <c r="V27" s="424">
        <f>'逆行列(IM)'!V27/'逆行列(IM)'!V$23</f>
        <v>1.8933848892694345E-3</v>
      </c>
      <c r="W27" s="424">
        <f>'逆行列(IM)'!W27/'逆行列(IM)'!W$24</f>
        <v>1.6774627600769719E-3</v>
      </c>
      <c r="X27" s="425">
        <f>'逆行列(IM)'!X27/'逆行列(IM)'!X$25</f>
        <v>1.1815664057542202E-3</v>
      </c>
      <c r="Y27" s="424">
        <f>'逆行列(IM)'!Y27/'逆行列(IM)'!Y$26</f>
        <v>2.0189224339072311E-3</v>
      </c>
      <c r="Z27" s="424">
        <f>'逆行列(IM)'!Z27/'逆行列(IM)'!Z$27</f>
        <v>1</v>
      </c>
      <c r="AA27" s="424">
        <f>'逆行列(IM)'!AA27/'逆行列(IM)'!AA$28</f>
        <v>2.1659188600150459E-3</v>
      </c>
      <c r="AB27" s="424">
        <f>'逆行列(IM)'!AB27/'逆行列(IM)'!AB$29</f>
        <v>3.5595024860163435E-3</v>
      </c>
      <c r="AC27" s="424">
        <f>'逆行列(IM)'!AC27/'逆行列(IM)'!AC$30</f>
        <v>1.7984501986508731E-3</v>
      </c>
      <c r="AD27" s="424">
        <f>'逆行列(IM)'!AD27/'逆行列(IM)'!AD$31</f>
        <v>7.9216417434491431E-4</v>
      </c>
      <c r="AE27" s="424">
        <f>'逆行列(IM)'!AE27/'逆行列(IM)'!AE$32</f>
        <v>2.2630844804295272E-4</v>
      </c>
      <c r="AF27" s="424">
        <f>'逆行列(IM)'!AF27/'逆行列(IM)'!AF$33</f>
        <v>7.2029821913917325E-4</v>
      </c>
      <c r="AG27" s="425">
        <f>'逆行列(IM)'!AG27/'逆行列(IM)'!AG$34</f>
        <v>7.3763325491400507E-5</v>
      </c>
      <c r="AH27" s="424">
        <f>'逆行列(IM)'!AH27/'逆行列(IM)'!AH$35</f>
        <v>1.5823921989740753E-4</v>
      </c>
      <c r="AI27" s="424">
        <f>'逆行列(IM)'!AI27/'逆行列(IM)'!AI$36</f>
        <v>6.9650718977840316E-5</v>
      </c>
      <c r="AJ27" s="424">
        <f>'逆行列(IM)'!AJ27/'逆行列(IM)'!AJ$37</f>
        <v>8.216505686381743E-5</v>
      </c>
      <c r="AK27" s="424">
        <f>'逆行列(IM)'!AK27/'逆行列(IM)'!AK$38</f>
        <v>1.0282443107994074E-4</v>
      </c>
      <c r="AL27" s="424">
        <f>'逆行列(IM)'!AL27/'逆行列(IM)'!AL$39</f>
        <v>2.7041615698688855E-5</v>
      </c>
      <c r="AM27" s="425">
        <f>'逆行列(IM)'!AM27/'逆行列(IM)'!AM$40</f>
        <v>1.1777829809326918E-4</v>
      </c>
      <c r="AN27" s="424">
        <f>'逆行列(IM)'!AN27/'逆行列(IM)'!AN$41</f>
        <v>1.1947390686184565E-4</v>
      </c>
      <c r="AO27" s="424">
        <f>'逆行列(IM)'!AO27/'逆行列(IM)'!AO$42</f>
        <v>2.6437675986666929E-4</v>
      </c>
      <c r="AP27" s="424">
        <f>'逆行列(IM)'!AP27/'逆行列(IM)'!AP$43</f>
        <v>9.5396826920087383E-5</v>
      </c>
      <c r="AQ27" s="424">
        <f>'逆行列(IM)'!AQ27/'逆行列(IM)'!AQ$44</f>
        <v>5.2904274733902092E-5</v>
      </c>
      <c r="AR27" s="424">
        <f>'逆行列(IM)'!AR27/'逆行列(IM)'!AR$45</f>
        <v>8.2156678162167892E-5</v>
      </c>
      <c r="AS27" s="424">
        <f>'逆行列(IM)'!AS27/'逆行列(IM)'!AS$46</f>
        <v>7.6710110067302814E-4</v>
      </c>
      <c r="AT27" s="424">
        <f>'逆行列(IM)'!AT27/'逆行列(IM)'!AT$47</f>
        <v>5.6757582164569026E-5</v>
      </c>
      <c r="AU27" s="424">
        <f>'逆行列(IM)'!AU27/'逆行列(IM)'!AU$48</f>
        <v>4.5058558387553068E-5</v>
      </c>
      <c r="AV27" s="425">
        <f>'逆行列(IM)'!AV27/'逆行列(IM)'!AV$49</f>
        <v>1.4912017559890424E-4</v>
      </c>
      <c r="AW27" s="467"/>
      <c r="AX27" s="468"/>
      <c r="AZ27" s="469"/>
    </row>
    <row r="28" spans="2:52">
      <c r="B28" s="422" t="s">
        <v>324</v>
      </c>
      <c r="C28" s="584" t="s">
        <v>325</v>
      </c>
      <c r="D28" s="423">
        <f>'逆行列(IM)'!D28/'逆行列(IM)'!D$5</f>
        <v>1.4388938449824879E-6</v>
      </c>
      <c r="E28" s="424">
        <f>'逆行列(IM)'!E28/'逆行列(IM)'!E$6</f>
        <v>2.6776825966091185E-6</v>
      </c>
      <c r="F28" s="424">
        <f>'逆行列(IM)'!F28/'逆行列(IM)'!F$7</f>
        <v>1.6812918607718973E-6</v>
      </c>
      <c r="G28" s="424">
        <f>'逆行列(IM)'!G28/'逆行列(IM)'!G$8</f>
        <v>1.2424365162331184E-6</v>
      </c>
      <c r="H28" s="424">
        <f>'逆行列(IM)'!H28/'逆行列(IM)'!H$9</f>
        <v>1.9619934422484049E-6</v>
      </c>
      <c r="I28" s="425">
        <f>'逆行列(IM)'!I28/'逆行列(IM)'!I$10</f>
        <v>1.1898103504405515E-6</v>
      </c>
      <c r="J28" s="424">
        <f>'逆行列(IM)'!J28/'逆行列(IM)'!J$11</f>
        <v>1.6620494469097938E-6</v>
      </c>
      <c r="K28" s="424">
        <f>'逆行列(IM)'!K28/'逆行列(IM)'!K$12</f>
        <v>1.406151904976968E-6</v>
      </c>
      <c r="L28" s="424">
        <f>'逆行列(IM)'!L28/'逆行列(IM)'!L$13</f>
        <v>1.5939165293997907E-6</v>
      </c>
      <c r="M28" s="424">
        <f>'逆行列(IM)'!M28/'逆行列(IM)'!M$14</f>
        <v>1.5607250750890661E-6</v>
      </c>
      <c r="N28" s="424">
        <f>'逆行列(IM)'!N28/'逆行列(IM)'!N$15</f>
        <v>8.9082100088249394E-7</v>
      </c>
      <c r="O28" s="424">
        <f>'逆行列(IM)'!O28/'逆行列(IM)'!O$16</f>
        <v>1.5441200934363697E-6</v>
      </c>
      <c r="P28" s="424">
        <f>'逆行列(IM)'!P28/'逆行列(IM)'!P$17</f>
        <v>1.6916307351984908E-6</v>
      </c>
      <c r="Q28" s="424">
        <f>'逆行列(IM)'!Q28/'逆行列(IM)'!Q$18</f>
        <v>1.0932480859762976E-6</v>
      </c>
      <c r="R28" s="425">
        <f>'逆行列(IM)'!R28/'逆行列(IM)'!R$19</f>
        <v>2.2603724634081591E-6</v>
      </c>
      <c r="S28" s="424">
        <f>'逆行列(IM)'!S28/'逆行列(IM)'!S$20</f>
        <v>4.35881949802506E-7</v>
      </c>
      <c r="T28" s="424">
        <f>'逆行列(IM)'!T28/'逆行列(IM)'!T$21</f>
        <v>9.4117454497546789E-7</v>
      </c>
      <c r="U28" s="424">
        <f>'逆行列(IM)'!U28/'逆行列(IM)'!U$22</f>
        <v>1.9094591294437237E-6</v>
      </c>
      <c r="V28" s="424">
        <f>'逆行列(IM)'!V28/'逆行列(IM)'!V$23</f>
        <v>1.266208219382777E-5</v>
      </c>
      <c r="W28" s="424">
        <f>'逆行列(IM)'!W28/'逆行列(IM)'!W$24</f>
        <v>7.1698404446471816E-6</v>
      </c>
      <c r="X28" s="425">
        <f>'逆行列(IM)'!X28/'逆行列(IM)'!X$25</f>
        <v>2.1026780775991977E-6</v>
      </c>
      <c r="Y28" s="424">
        <f>'逆行列(IM)'!Y28/'逆行列(IM)'!Y$26</f>
        <v>2.6003903616453195E-6</v>
      </c>
      <c r="Z28" s="424">
        <f>'逆行列(IM)'!Z28/'逆行列(IM)'!Z$27</f>
        <v>2.2463528600731187E-6</v>
      </c>
      <c r="AA28" s="424">
        <f>'逆行列(IM)'!AA28/'逆行列(IM)'!AA$28</f>
        <v>1</v>
      </c>
      <c r="AB28" s="424">
        <f>'逆行列(IM)'!AB28/'逆行列(IM)'!AB$29</f>
        <v>1.2072793128154892E-4</v>
      </c>
      <c r="AC28" s="424">
        <f>'逆行列(IM)'!AC28/'逆行列(IM)'!AC$30</f>
        <v>6.7505058382068248E-5</v>
      </c>
      <c r="AD28" s="424">
        <f>'逆行列(IM)'!AD28/'逆行列(IM)'!AD$31</f>
        <v>1.352393943589813E-5</v>
      </c>
      <c r="AE28" s="424">
        <f>'逆行列(IM)'!AE28/'逆行列(IM)'!AE$32</f>
        <v>3.1415701376555159E-6</v>
      </c>
      <c r="AF28" s="424">
        <f>'逆行列(IM)'!AF28/'逆行列(IM)'!AF$33</f>
        <v>1.9377405961138425E-5</v>
      </c>
      <c r="AG28" s="425">
        <f>'逆行列(IM)'!AG28/'逆行列(IM)'!AG$34</f>
        <v>2.6794098305561157E-6</v>
      </c>
      <c r="AH28" s="424">
        <f>'逆行列(IM)'!AH28/'逆行列(IM)'!AH$35</f>
        <v>4.903589699613162E-6</v>
      </c>
      <c r="AI28" s="424">
        <f>'逆行列(IM)'!AI28/'逆行列(IM)'!AI$36</f>
        <v>2.6883329496330421E-6</v>
      </c>
      <c r="AJ28" s="424">
        <f>'逆行列(IM)'!AJ28/'逆行列(IM)'!AJ$37</f>
        <v>4.8462531777361754E-6</v>
      </c>
      <c r="AK28" s="424">
        <f>'逆行列(IM)'!AK28/'逆行列(IM)'!AK$38</f>
        <v>5.0509981167009095E-6</v>
      </c>
      <c r="AL28" s="424">
        <f>'逆行列(IM)'!AL28/'逆行列(IM)'!AL$39</f>
        <v>1.5033838104634928E-6</v>
      </c>
      <c r="AM28" s="425">
        <f>'逆行列(IM)'!AM28/'逆行列(IM)'!AM$40</f>
        <v>4.641323899795443E-6</v>
      </c>
      <c r="AN28" s="424">
        <f>'逆行列(IM)'!AN28/'逆行列(IM)'!AN$41</f>
        <v>6.1573206562604176E-6</v>
      </c>
      <c r="AO28" s="424">
        <f>'逆行列(IM)'!AO28/'逆行列(IM)'!AO$42</f>
        <v>2.4072173828607296E-5</v>
      </c>
      <c r="AP28" s="424">
        <f>'逆行列(IM)'!AP28/'逆行列(IM)'!AP$43</f>
        <v>3.335787604529074E-6</v>
      </c>
      <c r="AQ28" s="424">
        <f>'逆行列(IM)'!AQ28/'逆行列(IM)'!AQ$44</f>
        <v>1.8798843238642387E-6</v>
      </c>
      <c r="AR28" s="424">
        <f>'逆行列(IM)'!AR28/'逆行列(IM)'!AR$45</f>
        <v>3.6743052702028195E-6</v>
      </c>
      <c r="AS28" s="424">
        <f>'逆行列(IM)'!AS28/'逆行列(IM)'!AS$46</f>
        <v>2.6120623805512644E-5</v>
      </c>
      <c r="AT28" s="424">
        <f>'逆行列(IM)'!AT28/'逆行列(IM)'!AT$47</f>
        <v>3.09250769230394E-6</v>
      </c>
      <c r="AU28" s="424">
        <f>'逆行列(IM)'!AU28/'逆行列(IM)'!AU$48</f>
        <v>1.4502431924889848E-6</v>
      </c>
      <c r="AV28" s="425">
        <f>'逆行列(IM)'!AV28/'逆行列(IM)'!AV$49</f>
        <v>5.1379610081040637E-6</v>
      </c>
      <c r="AW28" s="467"/>
      <c r="AX28" s="468"/>
      <c r="AZ28" s="469"/>
    </row>
    <row r="29" spans="2:52">
      <c r="B29" s="427" t="s">
        <v>326</v>
      </c>
      <c r="C29" s="586" t="s">
        <v>327</v>
      </c>
      <c r="D29" s="428">
        <f>'逆行列(IM)'!D29/'逆行列(IM)'!D$5</f>
        <v>3.0880100519830987E-4</v>
      </c>
      <c r="E29" s="429">
        <f>'逆行列(IM)'!E29/'逆行列(IM)'!E$6</f>
        <v>6.5731048465000517E-4</v>
      </c>
      <c r="F29" s="429">
        <f>'逆行列(IM)'!F29/'逆行列(IM)'!F$7</f>
        <v>3.9632703453631047E-4</v>
      </c>
      <c r="G29" s="429">
        <f>'逆行列(IM)'!G29/'逆行列(IM)'!G$8</f>
        <v>3.1001887682465299E-4</v>
      </c>
      <c r="H29" s="429">
        <f>'逆行列(IM)'!H29/'逆行列(IM)'!H$9</f>
        <v>5.1350456215895255E-4</v>
      </c>
      <c r="I29" s="430">
        <f>'逆行列(IM)'!I29/'逆行列(IM)'!I$10</f>
        <v>2.9768141096952474E-4</v>
      </c>
      <c r="J29" s="429">
        <f>'逆行列(IM)'!J29/'逆行列(IM)'!J$11</f>
        <v>4.2623001863878847E-4</v>
      </c>
      <c r="K29" s="429">
        <f>'逆行列(IM)'!K29/'逆行列(IM)'!K$12</f>
        <v>3.3607334791049495E-4</v>
      </c>
      <c r="L29" s="429">
        <f>'逆行列(IM)'!L29/'逆行列(IM)'!L$13</f>
        <v>4.2446215389792984E-4</v>
      </c>
      <c r="M29" s="429">
        <f>'逆行列(IM)'!M29/'逆行列(IM)'!M$14</f>
        <v>3.82266444255927E-4</v>
      </c>
      <c r="N29" s="429">
        <f>'逆行列(IM)'!N29/'逆行列(IM)'!N$15</f>
        <v>2.3100923835654472E-4</v>
      </c>
      <c r="O29" s="429">
        <f>'逆行列(IM)'!O29/'逆行列(IM)'!O$16</f>
        <v>4.1586058236636509E-4</v>
      </c>
      <c r="P29" s="429">
        <f>'逆行列(IM)'!P29/'逆行列(IM)'!P$17</f>
        <v>4.6354177618573015E-4</v>
      </c>
      <c r="Q29" s="429">
        <f>'逆行列(IM)'!Q29/'逆行列(IM)'!Q$18</f>
        <v>2.5739465349257877E-4</v>
      </c>
      <c r="R29" s="430">
        <f>'逆行列(IM)'!R29/'逆行列(IM)'!R$19</f>
        <v>5.6568150849328432E-4</v>
      </c>
      <c r="S29" s="429">
        <f>'逆行列(IM)'!S29/'逆行列(IM)'!S$20</f>
        <v>1.0970352443675494E-4</v>
      </c>
      <c r="T29" s="429">
        <f>'逆行列(IM)'!T29/'逆行列(IM)'!T$21</f>
        <v>2.3589036410788438E-4</v>
      </c>
      <c r="U29" s="429">
        <f>'逆行列(IM)'!U29/'逆行列(IM)'!U$22</f>
        <v>3.7077296991623241E-4</v>
      </c>
      <c r="V29" s="429">
        <f>'逆行列(IM)'!V29/'逆行列(IM)'!V$23</f>
        <v>4.3902295206191738E-4</v>
      </c>
      <c r="W29" s="429">
        <f>'逆行列(IM)'!W29/'逆行列(IM)'!W$24</f>
        <v>6.0222717561347569E-4</v>
      </c>
      <c r="X29" s="430">
        <f>'逆行列(IM)'!X29/'逆行列(IM)'!X$25</f>
        <v>3.7829272029451399E-4</v>
      </c>
      <c r="Y29" s="429">
        <f>'逆行列(IM)'!Y29/'逆行列(IM)'!Y$26</f>
        <v>5.3581698112362814E-4</v>
      </c>
      <c r="Z29" s="429">
        <f>'逆行列(IM)'!Z29/'逆行列(IM)'!Z$27</f>
        <v>4.6272781817314806E-4</v>
      </c>
      <c r="AA29" s="429">
        <f>'逆行列(IM)'!AA29/'逆行列(IM)'!AA$28</f>
        <v>4.2934394294038045E-4</v>
      </c>
      <c r="AB29" s="424">
        <f>'逆行列(IM)'!AB29/'逆行列(IM)'!AB$29</f>
        <v>1</v>
      </c>
      <c r="AC29" s="429">
        <f>'逆行列(IM)'!AC29/'逆行列(IM)'!AC$30</f>
        <v>3.1510216868115156E-4</v>
      </c>
      <c r="AD29" s="429">
        <f>'逆行列(IM)'!AD29/'逆行列(IM)'!AD$31</f>
        <v>5.572623463294288E-3</v>
      </c>
      <c r="AE29" s="429">
        <f>'逆行列(IM)'!AE29/'逆行列(IM)'!AE$32</f>
        <v>6.8868373588666003E-4</v>
      </c>
      <c r="AF29" s="429">
        <f>'逆行列(IM)'!AF29/'逆行列(IM)'!AF$33</f>
        <v>8.8088219268742617E-4</v>
      </c>
      <c r="AG29" s="430">
        <f>'逆行列(IM)'!AG29/'逆行列(IM)'!AG$34</f>
        <v>7.1465387875787115E-4</v>
      </c>
      <c r="AH29" s="429">
        <f>'逆行列(IM)'!AH29/'逆行列(IM)'!AH$35</f>
        <v>1.3792029562485896E-3</v>
      </c>
      <c r="AI29" s="429">
        <f>'逆行列(IM)'!AI29/'逆行列(IM)'!AI$36</f>
        <v>6.8591648454207374E-4</v>
      </c>
      <c r="AJ29" s="429">
        <f>'逆行列(IM)'!AJ29/'逆行列(IM)'!AJ$37</f>
        <v>6.8987764236184512E-4</v>
      </c>
      <c r="AK29" s="429">
        <f>'逆行列(IM)'!AK29/'逆行列(IM)'!AK$38</f>
        <v>1.0503773290994473E-3</v>
      </c>
      <c r="AL29" s="429">
        <f>'逆行列(IM)'!AL29/'逆行列(IM)'!AL$39</f>
        <v>2.555378312655254E-4</v>
      </c>
      <c r="AM29" s="430">
        <f>'逆行列(IM)'!AM29/'逆行列(IM)'!AM$40</f>
        <v>1.0429913685563229E-3</v>
      </c>
      <c r="AN29" s="429">
        <f>'逆行列(IM)'!AN29/'逆行列(IM)'!AN$41</f>
        <v>1.0617191921460756E-3</v>
      </c>
      <c r="AO29" s="429">
        <f>'逆行列(IM)'!AO29/'逆行列(IM)'!AO$42</f>
        <v>1.3812333781873128E-3</v>
      </c>
      <c r="AP29" s="429">
        <f>'逆行列(IM)'!AP29/'逆行列(IM)'!AP$43</f>
        <v>6.4137042803347048E-4</v>
      </c>
      <c r="AQ29" s="429">
        <f>'逆行列(IM)'!AQ29/'逆行列(IM)'!AQ$44</f>
        <v>4.5338700661070409E-4</v>
      </c>
      <c r="AR29" s="429">
        <f>'逆行列(IM)'!AR29/'逆行列(IM)'!AR$45</f>
        <v>8.2119353346130747E-4</v>
      </c>
      <c r="AS29" s="429">
        <f>'逆行列(IM)'!AS29/'逆行列(IM)'!AS$46</f>
        <v>8.0742987843117116E-3</v>
      </c>
      <c r="AT29" s="429">
        <f>'逆行列(IM)'!AT29/'逆行列(IM)'!AT$47</f>
        <v>4.3378332560675459E-4</v>
      </c>
      <c r="AU29" s="429">
        <f>'逆行列(IM)'!AU29/'逆行列(IM)'!AU$48</f>
        <v>2.5978997475967826E-4</v>
      </c>
      <c r="AV29" s="430">
        <f>'逆行列(IM)'!AV29/'逆行列(IM)'!AV$49</f>
        <v>6.2427948453298713E-4</v>
      </c>
      <c r="AW29" s="467"/>
      <c r="AX29" s="468"/>
      <c r="AZ29" s="469"/>
    </row>
    <row r="30" spans="2:52">
      <c r="B30" s="432" t="s">
        <v>328</v>
      </c>
      <c r="C30" s="589" t="s">
        <v>329</v>
      </c>
      <c r="D30" s="433">
        <f>'逆行列(IM)'!D30/'逆行列(IM)'!D$5</f>
        <v>2.9353994747101124E-3</v>
      </c>
      <c r="E30" s="434">
        <f>'逆行列(IM)'!E30/'逆行列(IM)'!E$6</f>
        <v>3.7081804448978753E-4</v>
      </c>
      <c r="F30" s="434">
        <f>'逆行列(IM)'!F30/'逆行列(IM)'!F$7</f>
        <v>2.6730464215002039E-4</v>
      </c>
      <c r="G30" s="434">
        <f>'逆行列(IM)'!G30/'逆行列(IM)'!G$8</f>
        <v>5.6522576109856942E-5</v>
      </c>
      <c r="H30" s="434">
        <f>'逆行列(IM)'!H30/'逆行列(IM)'!H$9</f>
        <v>4.9611403420954767E-5</v>
      </c>
      <c r="I30" s="435">
        <f>'逆行列(IM)'!I30/'逆行列(IM)'!I$10</f>
        <v>2.5193674113405356E-4</v>
      </c>
      <c r="J30" s="434">
        <f>'逆行列(IM)'!J30/'逆行列(IM)'!J$11</f>
        <v>7.0819212732314079E-5</v>
      </c>
      <c r="K30" s="434">
        <f>'逆行列(IM)'!K30/'逆行列(IM)'!K$12</f>
        <v>8.089001548657946E-5</v>
      </c>
      <c r="L30" s="434">
        <f>'逆行列(IM)'!L30/'逆行列(IM)'!L$13</f>
        <v>4.7757172421008837E-5</v>
      </c>
      <c r="M30" s="434">
        <f>'逆行列(IM)'!M30/'逆行列(IM)'!M$14</f>
        <v>3.7519243120562329E-5</v>
      </c>
      <c r="N30" s="434">
        <f>'逆行列(IM)'!N30/'逆行列(IM)'!N$15</f>
        <v>6.3395431645887407E-5</v>
      </c>
      <c r="O30" s="434">
        <f>'逆行列(IM)'!O30/'逆行列(IM)'!O$16</f>
        <v>3.1283519986570829E-5</v>
      </c>
      <c r="P30" s="434">
        <f>'逆行列(IM)'!P30/'逆行列(IM)'!P$17</f>
        <v>5.1724477109819705E-5</v>
      </c>
      <c r="Q30" s="434">
        <f>'逆行列(IM)'!Q30/'逆行列(IM)'!Q$18</f>
        <v>6.151054667521112E-5</v>
      </c>
      <c r="R30" s="435">
        <f>'逆行列(IM)'!R30/'逆行列(IM)'!R$19</f>
        <v>7.2564081082077106E-5</v>
      </c>
      <c r="S30" s="434">
        <f>'逆行列(IM)'!S30/'逆行列(IM)'!S$20</f>
        <v>1.9382540849660818E-5</v>
      </c>
      <c r="T30" s="434">
        <f>'逆行列(IM)'!T30/'逆行列(IM)'!T$21</f>
        <v>4.2204708383917034E-5</v>
      </c>
      <c r="U30" s="434">
        <f>'逆行列(IM)'!U30/'逆行列(IM)'!U$22</f>
        <v>4.7192343622803963E-5</v>
      </c>
      <c r="V30" s="434">
        <f>'逆行列(IM)'!V30/'逆行列(IM)'!V$23</f>
        <v>3.3284242427640024E-5</v>
      </c>
      <c r="W30" s="434">
        <f>'逆行列(IM)'!W30/'逆行列(IM)'!W$24</f>
        <v>2.9822399377000695E-5</v>
      </c>
      <c r="X30" s="435">
        <f>'逆行列(IM)'!X30/'逆行列(IM)'!X$25</f>
        <v>4.2051491792931283E-5</v>
      </c>
      <c r="Y30" s="434">
        <f>'逆行列(IM)'!Y30/'逆行列(IM)'!Y$26</f>
        <v>3.2189759928113478E-5</v>
      </c>
      <c r="Z30" s="434">
        <f>'逆行列(IM)'!Z30/'逆行列(IM)'!Z$27</f>
        <v>3.5386140800264104E-5</v>
      </c>
      <c r="AA30" s="434">
        <f>'逆行列(IM)'!AA30/'逆行列(IM)'!AA$28</f>
        <v>2.8896156019386537E-5</v>
      </c>
      <c r="AB30" s="434">
        <f>'逆行列(IM)'!AB30/'逆行列(IM)'!AB$29</f>
        <v>2.6633581810483587E-5</v>
      </c>
      <c r="AC30" s="424">
        <f>'逆行列(IM)'!AC30/'逆行列(IM)'!AC$30</f>
        <v>1</v>
      </c>
      <c r="AD30" s="434">
        <f>'逆行列(IM)'!AD30/'逆行列(IM)'!AD$31</f>
        <v>2.2704742473979899E-5</v>
      </c>
      <c r="AE30" s="434">
        <f>'逆行列(IM)'!AE30/'逆行列(IM)'!AE$32</f>
        <v>3.2716393244921967E-4</v>
      </c>
      <c r="AF30" s="434">
        <f>'逆行列(IM)'!AF30/'逆行列(IM)'!AF$33</f>
        <v>7.321455968428837E-5</v>
      </c>
      <c r="AG30" s="435">
        <f>'逆行列(IM)'!AG30/'逆行列(IM)'!AG$34</f>
        <v>5.7313694451485722E-5</v>
      </c>
      <c r="AH30" s="434">
        <f>'逆行列(IM)'!AH30/'逆行列(IM)'!AH$35</f>
        <v>3.8304124104090372E-5</v>
      </c>
      <c r="AI30" s="434">
        <f>'逆行列(IM)'!AI30/'逆行列(IM)'!AI$36</f>
        <v>8.5924463372819078E-5</v>
      </c>
      <c r="AJ30" s="434">
        <f>'逆行列(IM)'!AJ30/'逆行列(IM)'!AJ$37</f>
        <v>6.8199758084318886E-5</v>
      </c>
      <c r="AK30" s="434">
        <f>'逆行列(IM)'!AK30/'逆行列(IM)'!AK$38</f>
        <v>5.0925108359226056E-5</v>
      </c>
      <c r="AL30" s="434">
        <f>'逆行列(IM)'!AL30/'逆行列(IM)'!AL$39</f>
        <v>7.2359054474579971E-6</v>
      </c>
      <c r="AM30" s="435">
        <f>'逆行列(IM)'!AM30/'逆行列(IM)'!AM$40</f>
        <v>1.4230487332458433E-3</v>
      </c>
      <c r="AN30" s="434">
        <f>'逆行列(IM)'!AN30/'逆行列(IM)'!AN$41</f>
        <v>3.6779480824403772E-5</v>
      </c>
      <c r="AO30" s="434">
        <f>'逆行列(IM)'!AO30/'逆行列(IM)'!AO$42</f>
        <v>6.6308903916703936E-4</v>
      </c>
      <c r="AP30" s="434">
        <f>'逆行列(IM)'!AP30/'逆行列(IM)'!AP$43</f>
        <v>6.5780451834613558E-5</v>
      </c>
      <c r="AQ30" s="434">
        <f>'逆行列(IM)'!AQ30/'逆行列(IM)'!AQ$44</f>
        <v>2.9841760081058976E-5</v>
      </c>
      <c r="AR30" s="434">
        <f>'逆行列(IM)'!AR30/'逆行列(IM)'!AR$45</f>
        <v>6.4271853817808605E-5</v>
      </c>
      <c r="AS30" s="434">
        <f>'逆行列(IM)'!AS30/'逆行列(IM)'!AS$46</f>
        <v>2.4760386961772724E-5</v>
      </c>
      <c r="AT30" s="434">
        <f>'逆行列(IM)'!AT30/'逆行列(IM)'!AT$47</f>
        <v>8.814703903590974E-5</v>
      </c>
      <c r="AU30" s="434">
        <f>'逆行列(IM)'!AU30/'逆行列(IM)'!AU$48</f>
        <v>1.0347636058057566E-4</v>
      </c>
      <c r="AV30" s="435">
        <f>'逆行列(IM)'!AV30/'逆行列(IM)'!AV$49</f>
        <v>1.8475344224413342E-4</v>
      </c>
      <c r="AW30" s="467"/>
      <c r="AX30" s="468"/>
      <c r="AZ30" s="469"/>
    </row>
    <row r="31" spans="2:52">
      <c r="B31" s="422" t="s">
        <v>330</v>
      </c>
      <c r="C31" s="584" t="s">
        <v>331</v>
      </c>
      <c r="D31" s="423">
        <f>'逆行列(IM)'!D31/'逆行列(IM)'!D$5</f>
        <v>7.3929720202080661E-5</v>
      </c>
      <c r="E31" s="424">
        <f>'逆行列(IM)'!E31/'逆行列(IM)'!E$6</f>
        <v>3.2347065688813267E-4</v>
      </c>
      <c r="F31" s="424">
        <f>'逆行列(IM)'!F31/'逆行列(IM)'!F$7</f>
        <v>5.4550444997357273E-5</v>
      </c>
      <c r="G31" s="424">
        <f>'逆行列(IM)'!G31/'逆行列(IM)'!G$8</f>
        <v>4.2497142506407231E-5</v>
      </c>
      <c r="H31" s="424">
        <f>'逆行列(IM)'!H31/'逆行列(IM)'!H$9</f>
        <v>4.9695119664561874E-5</v>
      </c>
      <c r="I31" s="425">
        <f>'逆行列(IM)'!I31/'逆行列(IM)'!I$10</f>
        <v>5.7583922887695648E-5</v>
      </c>
      <c r="J31" s="424">
        <f>'逆行列(IM)'!J31/'逆行列(IM)'!J$11</f>
        <v>5.3958837897262303E-5</v>
      </c>
      <c r="K31" s="424">
        <f>'逆行列(IM)'!K31/'逆行列(IM)'!K$12</f>
        <v>6.2812328918031234E-5</v>
      </c>
      <c r="L31" s="424">
        <f>'逆行列(IM)'!L31/'逆行列(IM)'!L$13</f>
        <v>4.75186910857004E-5</v>
      </c>
      <c r="M31" s="424">
        <f>'逆行列(IM)'!M31/'逆行列(IM)'!M$14</f>
        <v>3.8013685587284382E-5</v>
      </c>
      <c r="N31" s="424">
        <f>'逆行列(IM)'!N31/'逆行列(IM)'!N$15</f>
        <v>5.7309878340798493E-5</v>
      </c>
      <c r="O31" s="424">
        <f>'逆行列(IM)'!O31/'逆行列(IM)'!O$16</f>
        <v>3.3953617280331232E-5</v>
      </c>
      <c r="P31" s="424">
        <f>'逆行列(IM)'!P31/'逆行列(IM)'!P$17</f>
        <v>3.4807673241622533E-5</v>
      </c>
      <c r="Q31" s="424">
        <f>'逆行列(IM)'!Q31/'逆行列(IM)'!Q$18</f>
        <v>4.7955871296657474E-5</v>
      </c>
      <c r="R31" s="425">
        <f>'逆行列(IM)'!R31/'逆行列(IM)'!R$19</f>
        <v>7.2289876783242674E-5</v>
      </c>
      <c r="S31" s="424">
        <f>'逆行列(IM)'!S31/'逆行列(IM)'!S$20</f>
        <v>1.8580812703256368E-5</v>
      </c>
      <c r="T31" s="424">
        <f>'逆行列(IM)'!T31/'逆行列(IM)'!T$21</f>
        <v>4.0561289830476703E-5</v>
      </c>
      <c r="U31" s="424">
        <f>'逆行列(IM)'!U31/'逆行列(IM)'!U$22</f>
        <v>4.6979391321796275E-5</v>
      </c>
      <c r="V31" s="424">
        <f>'逆行列(IM)'!V31/'逆行列(IM)'!V$23</f>
        <v>3.7679175720009943E-5</v>
      </c>
      <c r="W31" s="424">
        <f>'逆行列(IM)'!W31/'逆行列(IM)'!W$24</f>
        <v>3.3275319431432798E-5</v>
      </c>
      <c r="X31" s="425">
        <f>'逆行列(IM)'!X31/'逆行列(IM)'!X$25</f>
        <v>4.2251962741175246E-5</v>
      </c>
      <c r="Y31" s="424">
        <f>'逆行列(IM)'!Y31/'逆行列(IM)'!Y$26</f>
        <v>3.673701409407945E-5</v>
      </c>
      <c r="Z31" s="424">
        <f>'逆行列(IM)'!Z31/'逆行列(IM)'!Z$27</f>
        <v>3.8686528714363606E-5</v>
      </c>
      <c r="AA31" s="424">
        <f>'逆行列(IM)'!AA31/'逆行列(IM)'!AA$28</f>
        <v>3.2224947758392188E-5</v>
      </c>
      <c r="AB31" s="424">
        <f>'逆行列(IM)'!AB31/'逆行列(IM)'!AB$29</f>
        <v>2.7704684981263494E-5</v>
      </c>
      <c r="AC31" s="424">
        <f>'逆行列(IM)'!AC31/'逆行列(IM)'!AC$30</f>
        <v>4.0351956466566803E-5</v>
      </c>
      <c r="AD31" s="424">
        <f>'逆行列(IM)'!AD31/'逆行列(IM)'!AD$31</f>
        <v>1</v>
      </c>
      <c r="AE31" s="424">
        <f>'逆行列(IM)'!AE31/'逆行列(IM)'!AE$32</f>
        <v>2.7391554012802456E-4</v>
      </c>
      <c r="AF31" s="424">
        <f>'逆行列(IM)'!AF31/'逆行列(IM)'!AF$33</f>
        <v>7.5827334585289736E-5</v>
      </c>
      <c r="AG31" s="425">
        <f>'逆行列(IM)'!AG31/'逆行列(IM)'!AG$34</f>
        <v>6.1165082813757846E-5</v>
      </c>
      <c r="AH31" s="424">
        <f>'逆行列(IM)'!AH31/'逆行列(IM)'!AH$35</f>
        <v>5.9551120359592525E-5</v>
      </c>
      <c r="AI31" s="424">
        <f>'逆行列(IM)'!AI31/'逆行列(IM)'!AI$36</f>
        <v>8.9432122528341321E-5</v>
      </c>
      <c r="AJ31" s="424">
        <f>'逆行列(IM)'!AJ31/'逆行列(IM)'!AJ$37</f>
        <v>7.0623874593355655E-5</v>
      </c>
      <c r="AK31" s="424">
        <f>'逆行列(IM)'!AK31/'逆行列(IM)'!AK$38</f>
        <v>6.2664424542049026E-5</v>
      </c>
      <c r="AL31" s="424">
        <f>'逆行列(IM)'!AL31/'逆行列(IM)'!AL$39</f>
        <v>1.1128586971083413E-5</v>
      </c>
      <c r="AM31" s="425">
        <f>'逆行列(IM)'!AM31/'逆行列(IM)'!AM$40</f>
        <v>1.2011357106689626E-3</v>
      </c>
      <c r="AN31" s="424">
        <f>'逆行列(IM)'!AN31/'逆行列(IM)'!AN$41</f>
        <v>5.031381971397752E-5</v>
      </c>
      <c r="AO31" s="424">
        <f>'逆行列(IM)'!AO31/'逆行列(IM)'!AO$42</f>
        <v>2.5538672406542977E-3</v>
      </c>
      <c r="AP31" s="424">
        <f>'逆行列(IM)'!AP31/'逆行列(IM)'!AP$43</f>
        <v>4.7584437800845033E-5</v>
      </c>
      <c r="AQ31" s="424">
        <f>'逆行列(IM)'!AQ31/'逆行列(IM)'!AQ$44</f>
        <v>3.1176472041275067E-5</v>
      </c>
      <c r="AR31" s="424">
        <f>'逆行列(IM)'!AR31/'逆行列(IM)'!AR$45</f>
        <v>6.7609995841270797E-5</v>
      </c>
      <c r="AS31" s="424">
        <f>'逆行列(IM)'!AS31/'逆行列(IM)'!AS$46</f>
        <v>1.6689639570225423E-4</v>
      </c>
      <c r="AT31" s="424">
        <f>'逆行列(IM)'!AT31/'逆行列(IM)'!AT$47</f>
        <v>5.8385233389448986E-5</v>
      </c>
      <c r="AU31" s="424">
        <f>'逆行列(IM)'!AU31/'逆行列(IM)'!AU$48</f>
        <v>8.90238888042489E-5</v>
      </c>
      <c r="AV31" s="425">
        <f>'逆行列(IM)'!AV31/'逆行列(IM)'!AV$49</f>
        <v>4.4808974326685999E-4</v>
      </c>
      <c r="AW31" s="467"/>
      <c r="AX31" s="468"/>
      <c r="AZ31" s="469"/>
    </row>
    <row r="32" spans="2:52">
      <c r="B32" s="422" t="s">
        <v>332</v>
      </c>
      <c r="C32" s="584" t="s">
        <v>333</v>
      </c>
      <c r="D32" s="423">
        <f>'逆行列(IM)'!D32/'逆行列(IM)'!D$5</f>
        <v>8.5884703098548722E-4</v>
      </c>
      <c r="E32" s="424">
        <f>'逆行列(IM)'!E32/'逆行列(IM)'!E$6</f>
        <v>6.867294974202561E-4</v>
      </c>
      <c r="F32" s="424">
        <f>'逆行列(IM)'!F32/'逆行列(IM)'!F$7</f>
        <v>3.7753075471303366E-4</v>
      </c>
      <c r="G32" s="424">
        <f>'逆行列(IM)'!G32/'逆行列(IM)'!G$8</f>
        <v>3.2080560679048886E-4</v>
      </c>
      <c r="H32" s="424">
        <f>'逆行列(IM)'!H32/'逆行列(IM)'!H$9</f>
        <v>6.0690461988219058E-3</v>
      </c>
      <c r="I32" s="425">
        <f>'逆行列(IM)'!I32/'逆行列(IM)'!I$10</f>
        <v>1.975227507371711E-3</v>
      </c>
      <c r="J32" s="424">
        <f>'逆行列(IM)'!J32/'逆行列(IM)'!J$11</f>
        <v>2.7730629291849553E-3</v>
      </c>
      <c r="K32" s="424">
        <f>'逆行列(IM)'!K32/'逆行列(IM)'!K$12</f>
        <v>6.498269962749232E-3</v>
      </c>
      <c r="L32" s="424">
        <f>'逆行列(IM)'!L32/'逆行列(IM)'!L$13</f>
        <v>4.3249448458231981E-4</v>
      </c>
      <c r="M32" s="424">
        <f>'逆行列(IM)'!M32/'逆行列(IM)'!M$14</f>
        <v>3.8532653322214023E-4</v>
      </c>
      <c r="N32" s="424">
        <f>'逆行列(IM)'!N32/'逆行列(IM)'!N$15</f>
        <v>3.7727855038906422E-3</v>
      </c>
      <c r="O32" s="424">
        <f>'逆行列(IM)'!O32/'逆行列(IM)'!O$16</f>
        <v>6.4865438681348687E-4</v>
      </c>
      <c r="P32" s="424">
        <f>'逆行列(IM)'!P32/'逆行列(IM)'!P$17</f>
        <v>2.5945226274628395E-4</v>
      </c>
      <c r="Q32" s="424">
        <f>'逆行列(IM)'!Q32/'逆行列(IM)'!Q$18</f>
        <v>3.77124786490183E-3</v>
      </c>
      <c r="R32" s="425">
        <f>'逆行列(IM)'!R32/'逆行列(IM)'!R$19</f>
        <v>1.099972994776969E-3</v>
      </c>
      <c r="S32" s="424">
        <f>'逆行列(IM)'!S32/'逆行列(IM)'!S$20</f>
        <v>1.8811094702782531E-3</v>
      </c>
      <c r="T32" s="424">
        <f>'逆行列(IM)'!T32/'逆行列(IM)'!T$21</f>
        <v>8.190575344732838E-3</v>
      </c>
      <c r="U32" s="424">
        <f>'逆行列(IM)'!U32/'逆行列(IM)'!U$22</f>
        <v>9.1897669078635277E-4</v>
      </c>
      <c r="V32" s="424">
        <f>'逆行列(IM)'!V32/'逆行列(IM)'!V$23</f>
        <v>4.854294410763702E-4</v>
      </c>
      <c r="W32" s="424">
        <f>'逆行列(IM)'!W32/'逆行列(IM)'!W$24</f>
        <v>6.3240745496373756E-4</v>
      </c>
      <c r="X32" s="425">
        <f>'逆行列(IM)'!X32/'逆行列(IM)'!X$25</f>
        <v>1.0208352255612672E-3</v>
      </c>
      <c r="Y32" s="424">
        <f>'逆行列(IM)'!Y32/'逆行列(IM)'!Y$26</f>
        <v>4.8772155113235936E-4</v>
      </c>
      <c r="Z32" s="424">
        <f>'逆行列(IM)'!Z32/'逆行列(IM)'!Z$27</f>
        <v>7.7632441449201439E-4</v>
      </c>
      <c r="AA32" s="424">
        <f>'逆行列(IM)'!AA32/'逆行列(IM)'!AA$28</f>
        <v>7.9830389169988081E-4</v>
      </c>
      <c r="AB32" s="424">
        <f>'逆行列(IM)'!AB32/'逆行列(IM)'!AB$29</f>
        <v>4.6463967270981952E-4</v>
      </c>
      <c r="AC32" s="424">
        <f>'逆行列(IM)'!AC32/'逆行列(IM)'!AC$30</f>
        <v>7.8151945170826557E-4</v>
      </c>
      <c r="AD32" s="424">
        <f>'逆行列(IM)'!AD32/'逆行列(IM)'!AD$31</f>
        <v>3.4411011625505171E-4</v>
      </c>
      <c r="AE32" s="424">
        <f>'逆行列(IM)'!AE32/'逆行列(IM)'!AE$32</f>
        <v>1</v>
      </c>
      <c r="AF32" s="424">
        <f>'逆行列(IM)'!AF32/'逆行列(IM)'!AF$33</f>
        <v>1.0667735568918077E-3</v>
      </c>
      <c r="AG32" s="425">
        <f>'逆行列(IM)'!AG32/'逆行列(IM)'!AG$34</f>
        <v>2.1361704968481401E-3</v>
      </c>
      <c r="AH32" s="424">
        <f>'逆行列(IM)'!AH32/'逆行列(IM)'!AH$35</f>
        <v>5.0517319260106708E-4</v>
      </c>
      <c r="AI32" s="424">
        <f>'逆行列(IM)'!AI32/'逆行列(IM)'!AI$36</f>
        <v>4.5926400462953311E-4</v>
      </c>
      <c r="AJ32" s="424">
        <f>'逆行列(IM)'!AJ32/'逆行列(IM)'!AJ$37</f>
        <v>3.1030047506301557E-4</v>
      </c>
      <c r="AK32" s="424">
        <f>'逆行列(IM)'!AK32/'逆行列(IM)'!AK$38</f>
        <v>4.1695598556123906E-4</v>
      </c>
      <c r="AL32" s="424">
        <f>'逆行列(IM)'!AL32/'逆行列(IM)'!AL$39</f>
        <v>7.1296483961059694E-5</v>
      </c>
      <c r="AM32" s="425">
        <f>'逆行列(IM)'!AM32/'逆行列(IM)'!AM$40</f>
        <v>3.6092540684205831E-4</v>
      </c>
      <c r="AN32" s="424">
        <f>'逆行列(IM)'!AN32/'逆行列(IM)'!AN$41</f>
        <v>1.0028411717029604E-3</v>
      </c>
      <c r="AO32" s="424">
        <f>'逆行列(IM)'!AO32/'逆行列(IM)'!AO$42</f>
        <v>6.4706931322580988E-4</v>
      </c>
      <c r="AP32" s="424">
        <f>'逆行列(IM)'!AP32/'逆行列(IM)'!AP$43</f>
        <v>1.5128936043238095E-3</v>
      </c>
      <c r="AQ32" s="424">
        <f>'逆行列(IM)'!AQ32/'逆行列(IM)'!AQ$44</f>
        <v>3.8479644362707471E-4</v>
      </c>
      <c r="AR32" s="424">
        <f>'逆行列(IM)'!AR32/'逆行列(IM)'!AR$45</f>
        <v>1.6949299921401244E-3</v>
      </c>
      <c r="AS32" s="424">
        <f>'逆行列(IM)'!AS32/'逆行列(IM)'!AS$46</f>
        <v>9.204625116270357E-4</v>
      </c>
      <c r="AT32" s="424">
        <f>'逆行列(IM)'!AT32/'逆行列(IM)'!AT$47</f>
        <v>1.0786141501557022E-3</v>
      </c>
      <c r="AU32" s="424">
        <f>'逆行列(IM)'!AU32/'逆行列(IM)'!AU$48</f>
        <v>4.1272116897511001E-2</v>
      </c>
      <c r="AV32" s="425">
        <f>'逆行列(IM)'!AV32/'逆行列(IM)'!AV$49</f>
        <v>3.599637731088168E-4</v>
      </c>
      <c r="AW32" s="467"/>
      <c r="AX32" s="468"/>
      <c r="AZ32" s="469"/>
    </row>
    <row r="33" spans="2:52">
      <c r="B33" s="422" t="s">
        <v>334</v>
      </c>
      <c r="C33" s="584" t="s">
        <v>335</v>
      </c>
      <c r="D33" s="423">
        <f>'逆行列(IM)'!D33/'逆行列(IM)'!D$5</f>
        <v>1.1459648263798931E-3</v>
      </c>
      <c r="E33" s="424">
        <f>'逆行列(IM)'!E33/'逆行列(IM)'!E$6</f>
        <v>2.1845272535667547E-3</v>
      </c>
      <c r="F33" s="424">
        <f>'逆行列(IM)'!F33/'逆行列(IM)'!F$7</f>
        <v>5.8035790614876224E-4</v>
      </c>
      <c r="G33" s="424">
        <f>'逆行列(IM)'!G33/'逆行列(IM)'!G$8</f>
        <v>1.455118115485097E-3</v>
      </c>
      <c r="H33" s="424">
        <f>'逆行列(IM)'!H33/'逆行列(IM)'!H$9</f>
        <v>1.2559112861556807E-3</v>
      </c>
      <c r="I33" s="425">
        <f>'逆行列(IM)'!I33/'逆行列(IM)'!I$10</f>
        <v>5.7116799645957385E-4</v>
      </c>
      <c r="J33" s="424">
        <f>'逆行列(IM)'!J33/'逆行列(IM)'!J$11</f>
        <v>1.1599817204434599E-3</v>
      </c>
      <c r="K33" s="424">
        <f>'逆行列(IM)'!K33/'逆行列(IM)'!K$12</f>
        <v>3.278136737638891E-3</v>
      </c>
      <c r="L33" s="424">
        <f>'逆行列(IM)'!L33/'逆行列(IM)'!L$13</f>
        <v>9.8141043635684654E-4</v>
      </c>
      <c r="M33" s="424">
        <f>'逆行列(IM)'!M33/'逆行列(IM)'!M$14</f>
        <v>2.1023551565221782E-3</v>
      </c>
      <c r="N33" s="424">
        <f>'逆行列(IM)'!N33/'逆行列(IM)'!N$15</f>
        <v>9.9067105370589936E-4</v>
      </c>
      <c r="O33" s="424">
        <f>'逆行列(IM)'!O33/'逆行列(IM)'!O$16</f>
        <v>1.6778531261442636E-3</v>
      </c>
      <c r="P33" s="424">
        <f>'逆行列(IM)'!P33/'逆行列(IM)'!P$17</f>
        <v>1.0257465868210444E-3</v>
      </c>
      <c r="Q33" s="424">
        <f>'逆行列(IM)'!Q33/'逆行列(IM)'!Q$18</f>
        <v>2.7948156542462421E-4</v>
      </c>
      <c r="R33" s="425">
        <f>'逆行列(IM)'!R33/'逆行列(IM)'!R$19</f>
        <v>2.5510724342199644E-3</v>
      </c>
      <c r="S33" s="424">
        <f>'逆行列(IM)'!S33/'逆行列(IM)'!S$20</f>
        <v>1.3327551284439685E-3</v>
      </c>
      <c r="T33" s="424">
        <f>'逆行列(IM)'!T33/'逆行列(IM)'!T$21</f>
        <v>1.3732497137678233E-3</v>
      </c>
      <c r="U33" s="424">
        <f>'逆行列(IM)'!U33/'逆行列(IM)'!U$22</f>
        <v>1.975284404316944E-3</v>
      </c>
      <c r="V33" s="424">
        <f>'逆行列(IM)'!V33/'逆行列(IM)'!V$23</f>
        <v>9.3032258244342197E-4</v>
      </c>
      <c r="W33" s="424">
        <f>'逆行列(IM)'!W33/'逆行列(IM)'!W$24</f>
        <v>9.9379114352461987E-4</v>
      </c>
      <c r="X33" s="425">
        <f>'逆行列(IM)'!X33/'逆行列(IM)'!X$25</f>
        <v>1.0649413967337667E-3</v>
      </c>
      <c r="Y33" s="424">
        <f>'逆行列(IM)'!Y33/'逆行列(IM)'!Y$26</f>
        <v>1.3750890480012075E-3</v>
      </c>
      <c r="Z33" s="424">
        <f>'逆行列(IM)'!Z33/'逆行列(IM)'!Z$27</f>
        <v>1.1095985079427955E-3</v>
      </c>
      <c r="AA33" s="424">
        <f>'逆行列(IM)'!AA33/'逆行列(IM)'!AA$28</f>
        <v>1.1323523221965033E-3</v>
      </c>
      <c r="AB33" s="424">
        <f>'逆行列(IM)'!AB33/'逆行列(IM)'!AB$29</f>
        <v>4.524796110846173E-4</v>
      </c>
      <c r="AC33" s="424">
        <f>'逆行列(IM)'!AC33/'逆行列(IM)'!AC$30</f>
        <v>1.0193204270257284E-3</v>
      </c>
      <c r="AD33" s="424">
        <f>'逆行列(IM)'!AD33/'逆行列(IM)'!AD$31</f>
        <v>1.9140498173235471E-3</v>
      </c>
      <c r="AE33" s="424">
        <f>'逆行列(IM)'!AE33/'逆行列(IM)'!AE$32</f>
        <v>1.153517639520275E-3</v>
      </c>
      <c r="AF33" s="424">
        <f>'逆行列(IM)'!AF33/'逆行列(IM)'!AF$33</f>
        <v>1</v>
      </c>
      <c r="AG33" s="425">
        <f>'逆行列(IM)'!AG33/'逆行列(IM)'!AG$34</f>
        <v>6.1164080476294441E-3</v>
      </c>
      <c r="AH33" s="424">
        <f>'逆行列(IM)'!AH33/'逆行列(IM)'!AH$35</f>
        <v>1.2583912539054326E-2</v>
      </c>
      <c r="AI33" s="424">
        <f>'逆行列(IM)'!AI33/'逆行列(IM)'!AI$36</f>
        <v>1.6270937388591848E-3</v>
      </c>
      <c r="AJ33" s="424">
        <f>'逆行列(IM)'!AJ33/'逆行列(IM)'!AJ$37</f>
        <v>1.3235371243928741E-3</v>
      </c>
      <c r="AK33" s="424">
        <f>'逆行列(IM)'!AK33/'逆行列(IM)'!AK$38</f>
        <v>1.3011649793047873E-3</v>
      </c>
      <c r="AL33" s="424">
        <f>'逆行列(IM)'!AL33/'逆行列(IM)'!AL$39</f>
        <v>2.5343392216098789E-3</v>
      </c>
      <c r="AM33" s="425">
        <f>'逆行列(IM)'!AM33/'逆行列(IM)'!AM$40</f>
        <v>2.2403672900987342E-3</v>
      </c>
      <c r="AN33" s="424">
        <f>'逆行列(IM)'!AN33/'逆行列(IM)'!AN$41</f>
        <v>1.5814184322902076E-3</v>
      </c>
      <c r="AO33" s="424">
        <f>'逆行列(IM)'!AO33/'逆行列(IM)'!AO$42</f>
        <v>2.946268655212473E-3</v>
      </c>
      <c r="AP33" s="424">
        <f>'逆行列(IM)'!AP33/'逆行列(IM)'!AP$43</f>
        <v>2.3348258713181648E-3</v>
      </c>
      <c r="AQ33" s="424">
        <f>'逆行列(IM)'!AQ33/'逆行列(IM)'!AQ$44</f>
        <v>1.1318844975152782E-3</v>
      </c>
      <c r="AR33" s="424">
        <f>'逆行列(IM)'!AR33/'逆行列(IM)'!AR$45</f>
        <v>1.0824815399064287E-3</v>
      </c>
      <c r="AS33" s="424">
        <f>'逆行列(IM)'!AS33/'逆行列(IM)'!AS$46</f>
        <v>6.0851108442578402E-4</v>
      </c>
      <c r="AT33" s="424">
        <f>'逆行列(IM)'!AT33/'逆行列(IM)'!AT$47</f>
        <v>1.2619860464142456E-3</v>
      </c>
      <c r="AU33" s="424">
        <f>'逆行列(IM)'!AU33/'逆行列(IM)'!AU$48</f>
        <v>9.2736567332387082E-4</v>
      </c>
      <c r="AV33" s="425">
        <f>'逆行列(IM)'!AV33/'逆行列(IM)'!AV$49</f>
        <v>8.2815509120212855E-4</v>
      </c>
      <c r="AW33" s="467"/>
      <c r="AX33" s="468"/>
      <c r="AZ33" s="469"/>
    </row>
    <row r="34" spans="2:52">
      <c r="B34" s="427" t="s">
        <v>336</v>
      </c>
      <c r="C34" s="586" t="s">
        <v>337</v>
      </c>
      <c r="D34" s="428">
        <f>'逆行列(IM)'!D34/'逆行列(IM)'!D$5</f>
        <v>6.1620932053158932E-3</v>
      </c>
      <c r="E34" s="429">
        <f>'逆行列(IM)'!E34/'逆行列(IM)'!E$6</f>
        <v>1.3610672237189288E-2</v>
      </c>
      <c r="F34" s="429">
        <f>'逆行列(IM)'!F34/'逆行列(IM)'!F$7</f>
        <v>9.3927320548090696E-3</v>
      </c>
      <c r="G34" s="429">
        <f>'逆行列(IM)'!G34/'逆行列(IM)'!G$8</f>
        <v>2.6354657900456498E-2</v>
      </c>
      <c r="H34" s="429">
        <f>'逆行列(IM)'!H34/'逆行列(IM)'!H$9</f>
        <v>1.453942758875148E-2</v>
      </c>
      <c r="I34" s="430">
        <f>'逆行列(IM)'!I34/'逆行列(IM)'!I$10</f>
        <v>8.8645572921138092E-3</v>
      </c>
      <c r="J34" s="429">
        <f>'逆行列(IM)'!J34/'逆行列(IM)'!J$11</f>
        <v>9.4486632649543548E-3</v>
      </c>
      <c r="K34" s="429">
        <f>'逆行列(IM)'!K34/'逆行列(IM)'!K$12</f>
        <v>5.2186879104318705E-2</v>
      </c>
      <c r="L34" s="429">
        <f>'逆行列(IM)'!L34/'逆行列(IM)'!L$13</f>
        <v>1.3864093807408915E-2</v>
      </c>
      <c r="M34" s="429">
        <f>'逆行列(IM)'!M34/'逆行列(IM)'!M$14</f>
        <v>2.0862478457313854E-2</v>
      </c>
      <c r="N34" s="429">
        <f>'逆行列(IM)'!N34/'逆行列(IM)'!N$15</f>
        <v>6.8950490949964346E-3</v>
      </c>
      <c r="O34" s="429">
        <f>'逆行列(IM)'!O34/'逆行列(IM)'!O$16</f>
        <v>1.8031461310165094E-2</v>
      </c>
      <c r="P34" s="429">
        <f>'逆行列(IM)'!P34/'逆行列(IM)'!P$17</f>
        <v>1.5535965172093522E-2</v>
      </c>
      <c r="Q34" s="429">
        <f>'逆行列(IM)'!Q34/'逆行列(IM)'!Q$18</f>
        <v>6.3233276593441445E-3</v>
      </c>
      <c r="R34" s="430">
        <f>'逆行列(IM)'!R34/'逆行列(IM)'!R$19</f>
        <v>2.3431677262404239E-2</v>
      </c>
      <c r="S34" s="429">
        <f>'逆行列(IM)'!S34/'逆行列(IM)'!S$20</f>
        <v>1.5212188908091399E-2</v>
      </c>
      <c r="T34" s="429">
        <f>'逆行列(IM)'!T34/'逆行列(IM)'!T$21</f>
        <v>1.6962831362014964E-2</v>
      </c>
      <c r="U34" s="429">
        <f>'逆行列(IM)'!U34/'逆行列(IM)'!U$22</f>
        <v>1.7305959680725475E-2</v>
      </c>
      <c r="V34" s="429">
        <f>'逆行列(IM)'!V34/'逆行列(IM)'!V$23</f>
        <v>8.8537320211355963E-3</v>
      </c>
      <c r="W34" s="429">
        <f>'逆行列(IM)'!W34/'逆行列(IM)'!W$24</f>
        <v>7.4209096796457007E-3</v>
      </c>
      <c r="X34" s="430">
        <f>'逆行列(IM)'!X34/'逆行列(IM)'!X$25</f>
        <v>5.6024909230864587E-3</v>
      </c>
      <c r="Y34" s="429">
        <f>'逆行列(IM)'!Y34/'逆行列(IM)'!Y$26</f>
        <v>1.7837896471131875E-2</v>
      </c>
      <c r="Z34" s="429">
        <f>'逆行列(IM)'!Z34/'逆行列(IM)'!Z$27</f>
        <v>8.4100926777967641E-3</v>
      </c>
      <c r="AA34" s="429">
        <f>'逆行列(IM)'!AA34/'逆行列(IM)'!AA$28</f>
        <v>5.0779615113792521E-3</v>
      </c>
      <c r="AB34" s="429">
        <f>'逆行列(IM)'!AB34/'逆行列(IM)'!AB$29</f>
        <v>8.2446481125802214E-3</v>
      </c>
      <c r="AC34" s="429">
        <f>'逆行列(IM)'!AC34/'逆行列(IM)'!AC$30</f>
        <v>1.4038766595983587E-2</v>
      </c>
      <c r="AD34" s="429">
        <f>'逆行列(IM)'!AD34/'逆行列(IM)'!AD$31</f>
        <v>1.9461675273714014E-2</v>
      </c>
      <c r="AE34" s="429">
        <f>'逆行列(IM)'!AE34/'逆行列(IM)'!AE$32</f>
        <v>1.1401915486716764E-2</v>
      </c>
      <c r="AF34" s="429">
        <f>'逆行列(IM)'!AF34/'逆行列(IM)'!AF$33</f>
        <v>4.3781779839061471E-3</v>
      </c>
      <c r="AG34" s="424">
        <f>'逆行列(IM)'!AG34/'逆行列(IM)'!AG$34</f>
        <v>1</v>
      </c>
      <c r="AH34" s="429">
        <f>'逆行列(IM)'!AH34/'逆行列(IM)'!AH$35</f>
        <v>2.3517077303722204E-2</v>
      </c>
      <c r="AI34" s="429">
        <f>'逆行列(IM)'!AI34/'逆行列(IM)'!AI$36</f>
        <v>3.514933487600571E-2</v>
      </c>
      <c r="AJ34" s="429">
        <f>'逆行列(IM)'!AJ34/'逆行列(IM)'!AJ$37</f>
        <v>1.0345341581090666E-2</v>
      </c>
      <c r="AK34" s="429">
        <f>'逆行列(IM)'!AK34/'逆行列(IM)'!AK$38</f>
        <v>3.5686515084962563E-3</v>
      </c>
      <c r="AL34" s="429">
        <f>'逆行列(IM)'!AL34/'逆行列(IM)'!AL$39</f>
        <v>2.0114670288826019E-3</v>
      </c>
      <c r="AM34" s="430">
        <f>'逆行列(IM)'!AM34/'逆行列(IM)'!AM$40</f>
        <v>5.2072566798559835E-3</v>
      </c>
      <c r="AN34" s="429">
        <f>'逆行列(IM)'!AN34/'逆行列(IM)'!AN$41</f>
        <v>4.1890754812357626E-3</v>
      </c>
      <c r="AO34" s="429">
        <f>'逆行列(IM)'!AO34/'逆行列(IM)'!AO$42</f>
        <v>7.6659411849598165E-3</v>
      </c>
      <c r="AP34" s="429">
        <f>'逆行列(IM)'!AP34/'逆行列(IM)'!AP$43</f>
        <v>1.0540685016550906E-2</v>
      </c>
      <c r="AQ34" s="429">
        <f>'逆行列(IM)'!AQ34/'逆行列(IM)'!AQ$44</f>
        <v>7.2510721636229519E-3</v>
      </c>
      <c r="AR34" s="429">
        <f>'逆行列(IM)'!AR34/'逆行列(IM)'!AR$45</f>
        <v>4.2941107295611392E-3</v>
      </c>
      <c r="AS34" s="429">
        <f>'逆行列(IM)'!AS34/'逆行列(IM)'!AS$46</f>
        <v>3.3152449126292059E-3</v>
      </c>
      <c r="AT34" s="429">
        <f>'逆行列(IM)'!AT34/'逆行列(IM)'!AT$47</f>
        <v>1.970317494959499E-2</v>
      </c>
      <c r="AU34" s="429">
        <f>'逆行列(IM)'!AU34/'逆行列(IM)'!AU$48</f>
        <v>1.099130712449819E-2</v>
      </c>
      <c r="AV34" s="430">
        <f>'逆行列(IM)'!AV34/'逆行列(IM)'!AV$49</f>
        <v>4.196940998447851E-3</v>
      </c>
      <c r="AW34" s="467"/>
      <c r="AX34" s="468"/>
      <c r="AZ34" s="469"/>
    </row>
    <row r="35" spans="2:52">
      <c r="B35" s="432" t="s">
        <v>338</v>
      </c>
      <c r="C35" s="589" t="s">
        <v>339</v>
      </c>
      <c r="D35" s="433">
        <f>'逆行列(IM)'!D35/'逆行列(IM)'!D$5</f>
        <v>1.2744967511901845E-3</v>
      </c>
      <c r="E35" s="434">
        <f>'逆行列(IM)'!E35/'逆行列(IM)'!E$6</f>
        <v>3.3710569063759113E-3</v>
      </c>
      <c r="F35" s="434">
        <f>'逆行列(IM)'!F35/'逆行列(IM)'!F$7</f>
        <v>2.6749636991186851E-3</v>
      </c>
      <c r="G35" s="434">
        <f>'逆行列(IM)'!G35/'逆行列(IM)'!G$8</f>
        <v>2.5941935597851144E-3</v>
      </c>
      <c r="H35" s="434">
        <f>'逆行列(IM)'!H35/'逆行列(IM)'!H$9</f>
        <v>2.0125192385852301E-3</v>
      </c>
      <c r="I35" s="435">
        <f>'逆行列(IM)'!I35/'逆行列(IM)'!I$10</f>
        <v>9.2208346403934306E-4</v>
      </c>
      <c r="J35" s="434">
        <f>'逆行列(IM)'!J35/'逆行列(IM)'!J$11</f>
        <v>1.2378770577523271E-3</v>
      </c>
      <c r="K35" s="434">
        <f>'逆行列(IM)'!K35/'逆行列(IM)'!K$12</f>
        <v>5.6583557266305009E-3</v>
      </c>
      <c r="L35" s="434">
        <f>'逆行列(IM)'!L35/'逆行列(IM)'!L$13</f>
        <v>1.1418025665050574E-3</v>
      </c>
      <c r="M35" s="434">
        <f>'逆行列(IM)'!M35/'逆行列(IM)'!M$14</f>
        <v>3.7093195807641551E-3</v>
      </c>
      <c r="N35" s="434">
        <f>'逆行列(IM)'!N35/'逆行列(IM)'!N$15</f>
        <v>2.497259243429029E-3</v>
      </c>
      <c r="O35" s="434">
        <f>'逆行列(IM)'!O35/'逆行列(IM)'!O$16</f>
        <v>1.5763420478607784E-3</v>
      </c>
      <c r="P35" s="434">
        <f>'逆行列(IM)'!P35/'逆行列(IM)'!P$17</f>
        <v>1.1175273107491338E-3</v>
      </c>
      <c r="Q35" s="434">
        <f>'逆行列(IM)'!Q35/'逆行列(IM)'!Q$18</f>
        <v>4.3361610599745908E-4</v>
      </c>
      <c r="R35" s="435">
        <f>'逆行列(IM)'!R35/'逆行列(IM)'!R$19</f>
        <v>1.5738342832023737E-3</v>
      </c>
      <c r="S35" s="434">
        <f>'逆行列(IM)'!S35/'逆行列(IM)'!S$20</f>
        <v>9.1836164431378096E-4</v>
      </c>
      <c r="T35" s="434">
        <f>'逆行列(IM)'!T35/'逆行列(IM)'!T$21</f>
        <v>1.1148889224904303E-3</v>
      </c>
      <c r="U35" s="434">
        <f>'逆行列(IM)'!U35/'逆行列(IM)'!U$22</f>
        <v>1.3522241963089289E-3</v>
      </c>
      <c r="V35" s="434">
        <f>'逆行列(IM)'!V35/'逆行列(IM)'!V$23</f>
        <v>9.8543154019588904E-4</v>
      </c>
      <c r="W35" s="434">
        <f>'逆行列(IM)'!W35/'逆行列(IM)'!W$24</f>
        <v>9.6722985672917491E-4</v>
      </c>
      <c r="X35" s="435">
        <f>'逆行列(IM)'!X35/'逆行列(IM)'!X$25</f>
        <v>2.4331889317635862E-3</v>
      </c>
      <c r="Y35" s="434">
        <f>'逆行列(IM)'!Y35/'逆行列(IM)'!Y$26</f>
        <v>2.7359761537874808E-3</v>
      </c>
      <c r="Z35" s="434">
        <f>'逆行列(IM)'!Z35/'逆行列(IM)'!Z$27</f>
        <v>1.2285899258240003E-3</v>
      </c>
      <c r="AA35" s="434">
        <f>'逆行列(IM)'!AA35/'逆行列(IM)'!AA$28</f>
        <v>7.0632727220916892E-4</v>
      </c>
      <c r="AB35" s="434">
        <f>'逆行列(IM)'!AB35/'逆行列(IM)'!AB$29</f>
        <v>6.8076849514203328E-4</v>
      </c>
      <c r="AC35" s="434">
        <f>'逆行列(IM)'!AC35/'逆行列(IM)'!AC$30</f>
        <v>1.3098518095894093E-3</v>
      </c>
      <c r="AD35" s="434">
        <f>'逆行列(IM)'!AD35/'逆行列(IM)'!AD$31</f>
        <v>1.3100165558973872E-3</v>
      </c>
      <c r="AE35" s="434">
        <f>'逆行列(IM)'!AE35/'逆行列(IM)'!AE$32</f>
        <v>2.9764445476263084E-3</v>
      </c>
      <c r="AF35" s="434">
        <f>'逆行列(IM)'!AF35/'逆行列(IM)'!AF$33</f>
        <v>1.3707839323693417E-3</v>
      </c>
      <c r="AG35" s="435">
        <f>'逆行列(IM)'!AG35/'逆行列(IM)'!AG$34</f>
        <v>1.1649610206613027E-3</v>
      </c>
      <c r="AH35" s="424">
        <f>'逆行列(IM)'!AH35/'逆行列(IM)'!AH$35</f>
        <v>1</v>
      </c>
      <c r="AI35" s="434">
        <f>'逆行列(IM)'!AI35/'逆行列(IM)'!AI$36</f>
        <v>1.0179589282819208E-2</v>
      </c>
      <c r="AJ35" s="434">
        <f>'逆行列(IM)'!AJ35/'逆行列(IM)'!AJ$37</f>
        <v>2.5396695933494434E-3</v>
      </c>
      <c r="AK35" s="434">
        <f>'逆行列(IM)'!AK35/'逆行列(IM)'!AK$38</f>
        <v>1.8924475054962393E-3</v>
      </c>
      <c r="AL35" s="434">
        <f>'逆行列(IM)'!AL35/'逆行列(IM)'!AL$39</f>
        <v>5.6244268891835142E-4</v>
      </c>
      <c r="AM35" s="435">
        <f>'逆行列(IM)'!AM35/'逆行列(IM)'!AM$40</f>
        <v>3.62464103768437E-3</v>
      </c>
      <c r="AN35" s="434">
        <f>'逆行列(IM)'!AN35/'逆行列(IM)'!AN$41</f>
        <v>2.7844316127799478E-3</v>
      </c>
      <c r="AO35" s="434">
        <f>'逆行列(IM)'!AO35/'逆行列(IM)'!AO$42</f>
        <v>4.8516264927092939E-3</v>
      </c>
      <c r="AP35" s="434">
        <f>'逆行列(IM)'!AP35/'逆行列(IM)'!AP$43</f>
        <v>9.6261031359377441E-3</v>
      </c>
      <c r="AQ35" s="434">
        <f>'逆行列(IM)'!AQ35/'逆行列(IM)'!AQ$44</f>
        <v>5.5290969410178052E-3</v>
      </c>
      <c r="AR35" s="434">
        <f>'逆行列(IM)'!AR35/'逆行列(IM)'!AR$45</f>
        <v>3.1325391639596121E-3</v>
      </c>
      <c r="AS35" s="434">
        <f>'逆行列(IM)'!AS35/'逆行列(IM)'!AS$46</f>
        <v>1.052562391948069E-3</v>
      </c>
      <c r="AT35" s="434">
        <f>'逆行列(IM)'!AT35/'逆行列(IM)'!AT$47</f>
        <v>9.9379345846613149E-3</v>
      </c>
      <c r="AU35" s="434">
        <f>'逆行列(IM)'!AU35/'逆行列(IM)'!AU$48</f>
        <v>1.6494969548362689E-3</v>
      </c>
      <c r="AV35" s="435">
        <f>'逆行列(IM)'!AV35/'逆行列(IM)'!AV$49</f>
        <v>2.5503225861475856E-3</v>
      </c>
      <c r="AW35" s="467"/>
      <c r="AX35" s="468"/>
      <c r="AZ35" s="469"/>
    </row>
    <row r="36" spans="2:52">
      <c r="B36" s="422" t="s">
        <v>340</v>
      </c>
      <c r="C36" s="584" t="s">
        <v>341</v>
      </c>
      <c r="D36" s="423">
        <f>'逆行列(IM)'!D36/'逆行列(IM)'!D$5</f>
        <v>9.5608581621470159E-4</v>
      </c>
      <c r="E36" s="424">
        <f>'逆行列(IM)'!E36/'逆行列(IM)'!E$6</f>
        <v>3.4296490610611088E-3</v>
      </c>
      <c r="F36" s="424">
        <f>'逆行列(IM)'!F36/'逆行列(IM)'!F$7</f>
        <v>1.298368703499714E-3</v>
      </c>
      <c r="G36" s="424">
        <f>'逆行列(IM)'!G36/'逆行列(IM)'!G$8</f>
        <v>7.4727284358463303E-4</v>
      </c>
      <c r="H36" s="424">
        <f>'逆行列(IM)'!H36/'逆行列(IM)'!H$9</f>
        <v>8.888517784348865E-4</v>
      </c>
      <c r="I36" s="425">
        <f>'逆行列(IM)'!I36/'逆行列(IM)'!I$10</f>
        <v>8.2374213599564912E-4</v>
      </c>
      <c r="J36" s="424">
        <f>'逆行列(IM)'!J36/'逆行列(IM)'!J$11</f>
        <v>7.4304827775217961E-4</v>
      </c>
      <c r="K36" s="424">
        <f>'逆行列(IM)'!K36/'逆行列(IM)'!K$12</f>
        <v>2.5098401756109088E-3</v>
      </c>
      <c r="L36" s="424">
        <f>'逆行列(IM)'!L36/'逆行列(IM)'!L$13</f>
        <v>1.0274651682085163E-3</v>
      </c>
      <c r="M36" s="424">
        <f>'逆行列(IM)'!M36/'逆行列(IM)'!M$14</f>
        <v>2.581852093805868E-3</v>
      </c>
      <c r="N36" s="424">
        <f>'逆行列(IM)'!N36/'逆行列(IM)'!N$15</f>
        <v>4.6245231491197136E-4</v>
      </c>
      <c r="O36" s="424">
        <f>'逆行列(IM)'!O36/'逆行列(IM)'!O$16</f>
        <v>5.0164202939585137E-4</v>
      </c>
      <c r="P36" s="424">
        <f>'逆行列(IM)'!P36/'逆行列(IM)'!P$17</f>
        <v>5.9394053807163222E-4</v>
      </c>
      <c r="Q36" s="424">
        <f>'逆行列(IM)'!Q36/'逆行列(IM)'!Q$18</f>
        <v>4.0699453184275434E-4</v>
      </c>
      <c r="R36" s="425">
        <f>'逆行列(IM)'!R36/'逆行列(IM)'!R$19</f>
        <v>3.3949835959346019E-3</v>
      </c>
      <c r="S36" s="424">
        <f>'逆行列(IM)'!S36/'逆行列(IM)'!S$20</f>
        <v>3.9233853561269915E-4</v>
      </c>
      <c r="T36" s="424">
        <f>'逆行列(IM)'!T36/'逆行列(IM)'!T$21</f>
        <v>6.4403887244924695E-4</v>
      </c>
      <c r="U36" s="424">
        <f>'逆行列(IM)'!U36/'逆行列(IM)'!U$22</f>
        <v>6.1977939927412265E-4</v>
      </c>
      <c r="V36" s="424">
        <f>'逆行列(IM)'!V36/'逆行列(IM)'!V$23</f>
        <v>6.1883803151057445E-4</v>
      </c>
      <c r="W36" s="424">
        <f>'逆行列(IM)'!W36/'逆行列(IM)'!W$24</f>
        <v>4.182642428351758E-4</v>
      </c>
      <c r="X36" s="425">
        <f>'逆行列(IM)'!X36/'逆行列(IM)'!X$25</f>
        <v>2.898364814851468E-3</v>
      </c>
      <c r="Y36" s="424">
        <f>'逆行列(IM)'!Y36/'逆行列(IM)'!Y$26</f>
        <v>1.252283977629296E-3</v>
      </c>
      <c r="Z36" s="424">
        <f>'逆行列(IM)'!Z36/'逆行列(IM)'!Z$27</f>
        <v>6.6660872269858409E-4</v>
      </c>
      <c r="AA36" s="424">
        <f>'逆行列(IM)'!AA36/'逆行列(IM)'!AA$28</f>
        <v>5.3829808021663259E-4</v>
      </c>
      <c r="AB36" s="424">
        <f>'逆行列(IM)'!AB36/'逆行列(IM)'!AB$29</f>
        <v>3.0723953034807227E-4</v>
      </c>
      <c r="AC36" s="424">
        <f>'逆行列(IM)'!AC36/'逆行列(IM)'!AC$30</f>
        <v>1.4717340812084765E-3</v>
      </c>
      <c r="AD36" s="424">
        <f>'逆行列(IM)'!AD36/'逆行列(IM)'!AD$31</f>
        <v>3.3506998269269531E-3</v>
      </c>
      <c r="AE36" s="424">
        <f>'逆行列(IM)'!AE36/'逆行列(IM)'!AE$32</f>
        <v>1.1855128143037094E-3</v>
      </c>
      <c r="AF36" s="424">
        <f>'逆行列(IM)'!AF36/'逆行列(IM)'!AF$33</f>
        <v>2.448568519168093E-3</v>
      </c>
      <c r="AG36" s="425">
        <f>'逆行列(IM)'!AG36/'逆行列(IM)'!AG$34</f>
        <v>1.0647186678123668E-2</v>
      </c>
      <c r="AH36" s="424">
        <f>'逆行列(IM)'!AH36/'逆行列(IM)'!AH$35</f>
        <v>2.834588270954186E-3</v>
      </c>
      <c r="AI36" s="424">
        <f>'逆行列(IM)'!AI36/'逆行列(IM)'!AI$36</f>
        <v>1</v>
      </c>
      <c r="AJ36" s="424">
        <f>'逆行列(IM)'!AJ36/'逆行列(IM)'!AJ$37</f>
        <v>1.6583827690300555E-3</v>
      </c>
      <c r="AK36" s="424">
        <f>'逆行列(IM)'!AK36/'逆行列(IM)'!AK$38</f>
        <v>3.5235973359797174E-3</v>
      </c>
      <c r="AL36" s="424">
        <f>'逆行列(IM)'!AL36/'逆行列(IM)'!AL$39</f>
        <v>3.0770902037158645E-4</v>
      </c>
      <c r="AM36" s="425">
        <f>'逆行列(IM)'!AM36/'逆行列(IM)'!AM$40</f>
        <v>3.5739886163662252E-3</v>
      </c>
      <c r="AN36" s="424">
        <f>'逆行列(IM)'!AN36/'逆行列(IM)'!AN$41</f>
        <v>4.3056234552659011E-3</v>
      </c>
      <c r="AO36" s="424">
        <f>'逆行列(IM)'!AO36/'逆行列(IM)'!AO$42</f>
        <v>2.144136094148541E-2</v>
      </c>
      <c r="AP36" s="424">
        <f>'逆行列(IM)'!AP36/'逆行列(IM)'!AP$43</f>
        <v>4.873761352702251E-3</v>
      </c>
      <c r="AQ36" s="424">
        <f>'逆行列(IM)'!AQ36/'逆行列(IM)'!AQ$44</f>
        <v>3.7980698872669256E-3</v>
      </c>
      <c r="AR36" s="424">
        <f>'逆行列(IM)'!AR36/'逆行列(IM)'!AR$45</f>
        <v>8.0147995306606499E-4</v>
      </c>
      <c r="AS36" s="424">
        <f>'逆行列(IM)'!AS36/'逆行列(IM)'!AS$46</f>
        <v>6.7405520764980047E-4</v>
      </c>
      <c r="AT36" s="424">
        <f>'逆行列(IM)'!AT36/'逆行列(IM)'!AT$47</f>
        <v>1.5690054210953545E-2</v>
      </c>
      <c r="AU36" s="424">
        <f>'逆行列(IM)'!AU36/'逆行列(IM)'!AU$48</f>
        <v>9.2503832976320848E-4</v>
      </c>
      <c r="AV36" s="425">
        <f>'逆行列(IM)'!AV36/'逆行列(IM)'!AV$49</f>
        <v>1.4305008245598265E-2</v>
      </c>
      <c r="AW36" s="467"/>
      <c r="AX36" s="468"/>
      <c r="AZ36" s="469"/>
    </row>
    <row r="37" spans="2:52">
      <c r="B37" s="422" t="s">
        <v>342</v>
      </c>
      <c r="C37" s="584" t="s">
        <v>343</v>
      </c>
      <c r="D37" s="423">
        <f>'逆行列(IM)'!D37/'逆行列(IM)'!D$5</f>
        <v>4.9059591838778352E-2</v>
      </c>
      <c r="E37" s="424">
        <f>'逆行列(IM)'!E37/'逆行列(IM)'!E$6</f>
        <v>2.5206164346979268E-2</v>
      </c>
      <c r="F37" s="424">
        <f>'逆行列(IM)'!F37/'逆行列(IM)'!F$7</f>
        <v>6.4681660301381783E-2</v>
      </c>
      <c r="G37" s="424">
        <f>'逆行列(IM)'!G37/'逆行列(IM)'!G$8</f>
        <v>4.5305760927648132E-2</v>
      </c>
      <c r="H37" s="424">
        <f>'逆行列(IM)'!H37/'逆行列(IM)'!H$9</f>
        <v>6.7517285772137461E-2</v>
      </c>
      <c r="I37" s="425">
        <f>'逆行列(IM)'!I37/'逆行列(IM)'!I$10</f>
        <v>4.2935812604953723E-2</v>
      </c>
      <c r="J37" s="424">
        <f>'逆行列(IM)'!J37/'逆行列(IM)'!J$11</f>
        <v>5.6978504767029495E-2</v>
      </c>
      <c r="K37" s="424">
        <f>'逆行列(IM)'!K37/'逆行列(IM)'!K$12</f>
        <v>5.9399419836420796E-2</v>
      </c>
      <c r="L37" s="424">
        <f>'逆行列(IM)'!L37/'逆行列(IM)'!L$13</f>
        <v>4.9414865105178923E-2</v>
      </c>
      <c r="M37" s="424">
        <f>'逆行列(IM)'!M37/'逆行列(IM)'!M$14</f>
        <v>3.156089902108198E-2</v>
      </c>
      <c r="N37" s="424">
        <f>'逆行列(IM)'!N37/'逆行列(IM)'!N$15</f>
        <v>2.1920214907933888E-2</v>
      </c>
      <c r="O37" s="424">
        <f>'逆行列(IM)'!O37/'逆行列(IM)'!O$16</f>
        <v>4.4086025599962164E-2</v>
      </c>
      <c r="P37" s="424">
        <f>'逆行列(IM)'!P37/'逆行列(IM)'!P$17</f>
        <v>3.842096779336944E-2</v>
      </c>
      <c r="Q37" s="424">
        <f>'逆行列(IM)'!Q37/'逆行列(IM)'!Q$18</f>
        <v>6.9785624854354619E-2</v>
      </c>
      <c r="R37" s="425">
        <f>'逆行列(IM)'!R37/'逆行列(IM)'!R$19</f>
        <v>2.5869622293335247E-2</v>
      </c>
      <c r="S37" s="424">
        <f>'逆行列(IM)'!S37/'逆行列(IM)'!S$20</f>
        <v>9.974365988313293E-3</v>
      </c>
      <c r="T37" s="424">
        <f>'逆行列(IM)'!T37/'逆行列(IM)'!T$21</f>
        <v>3.0702521735980249E-2</v>
      </c>
      <c r="U37" s="424">
        <f>'逆行列(IM)'!U37/'逆行列(IM)'!U$22</f>
        <v>3.4649365581512839E-2</v>
      </c>
      <c r="V37" s="424">
        <f>'逆行列(IM)'!V37/'逆行列(IM)'!V$23</f>
        <v>3.1154113072762047E-2</v>
      </c>
      <c r="W37" s="424">
        <f>'逆行列(IM)'!W37/'逆行列(IM)'!W$24</f>
        <v>3.0400036834591432E-2</v>
      </c>
      <c r="X37" s="425">
        <f>'逆行列(IM)'!X37/'逆行列(IM)'!X$25</f>
        <v>3.4225169248977894E-2</v>
      </c>
      <c r="Y37" s="424">
        <f>'逆行列(IM)'!Y37/'逆行列(IM)'!Y$26</f>
        <v>3.6744486577717235E-2</v>
      </c>
      <c r="Z37" s="424">
        <f>'逆行列(IM)'!Z37/'逆行列(IM)'!Z$27</f>
        <v>4.1790535634398107E-2</v>
      </c>
      <c r="AA37" s="424">
        <f>'逆行列(IM)'!AA37/'逆行列(IM)'!AA$28</f>
        <v>3.7674879149376769E-2</v>
      </c>
      <c r="AB37" s="424">
        <f>'逆行列(IM)'!AB37/'逆行列(IM)'!AB$29</f>
        <v>3.0792464930651978E-2</v>
      </c>
      <c r="AC37" s="424">
        <f>'逆行列(IM)'!AC37/'逆行列(IM)'!AC$30</f>
        <v>4.3005246012370872E-2</v>
      </c>
      <c r="AD37" s="424">
        <f>'逆行列(IM)'!AD37/'逆行列(IM)'!AD$31</f>
        <v>2.9410895933289296E-2</v>
      </c>
      <c r="AE37" s="424">
        <f>'逆行列(IM)'!AE37/'逆行列(IM)'!AE$32</f>
        <v>4.5613746765224027E-2</v>
      </c>
      <c r="AF37" s="424">
        <f>'逆行列(IM)'!AF37/'逆行列(IM)'!AF$33</f>
        <v>4.2649930149044481E-2</v>
      </c>
      <c r="AG37" s="425">
        <f>'逆行列(IM)'!AG37/'逆行列(IM)'!AG$34</f>
        <v>1.6168976358691477E-2</v>
      </c>
      <c r="AH37" s="424">
        <f>'逆行列(IM)'!AH37/'逆行列(IM)'!AH$35</f>
        <v>1.930620106927889E-2</v>
      </c>
      <c r="AI37" s="424">
        <f>'逆行列(IM)'!AI37/'逆行列(IM)'!AI$36</f>
        <v>1.4294264268766338E-2</v>
      </c>
      <c r="AJ37" s="424">
        <f>'逆行列(IM)'!AJ37/'逆行列(IM)'!AJ$37</f>
        <v>1</v>
      </c>
      <c r="AK37" s="424">
        <f>'逆行列(IM)'!AK37/'逆行列(IM)'!AK$38</f>
        <v>8.6360721364257924E-3</v>
      </c>
      <c r="AL37" s="424">
        <f>'逆行列(IM)'!AL37/'逆行列(IM)'!AL$39</f>
        <v>1.867076704179887E-3</v>
      </c>
      <c r="AM37" s="425">
        <f>'逆行列(IM)'!AM37/'逆行列(IM)'!AM$40</f>
        <v>2.1352877494963621E-2</v>
      </c>
      <c r="AN37" s="424">
        <f>'逆行列(IM)'!AN37/'逆行列(IM)'!AN$41</f>
        <v>1.0542272420146753E-2</v>
      </c>
      <c r="AO37" s="424">
        <f>'逆行列(IM)'!AO37/'逆行列(IM)'!AO$42</f>
        <v>1.1522702450973484E-2</v>
      </c>
      <c r="AP37" s="424">
        <f>'逆行列(IM)'!AP37/'逆行列(IM)'!AP$43</f>
        <v>1.6461576542667337E-2</v>
      </c>
      <c r="AQ37" s="424">
        <f>'逆行列(IM)'!AQ37/'逆行列(IM)'!AQ$44</f>
        <v>3.7935741901007743E-2</v>
      </c>
      <c r="AR37" s="424">
        <f>'逆行列(IM)'!AR37/'逆行列(IM)'!AR$45</f>
        <v>3.3018620023960672E-2</v>
      </c>
      <c r="AS37" s="424">
        <f>'逆行列(IM)'!AS37/'逆行列(IM)'!AS$46</f>
        <v>1.6659562900106301E-2</v>
      </c>
      <c r="AT37" s="424">
        <f>'逆行列(IM)'!AT37/'逆行列(IM)'!AT$47</f>
        <v>5.8467496998291131E-2</v>
      </c>
      <c r="AU37" s="424">
        <f>'逆行列(IM)'!AU37/'逆行列(IM)'!AU$48</f>
        <v>0.18655224759469849</v>
      </c>
      <c r="AV37" s="425">
        <f>'逆行列(IM)'!AV37/'逆行列(IM)'!AV$49</f>
        <v>1.0528178599787323E-2</v>
      </c>
      <c r="AW37" s="467"/>
      <c r="AX37" s="468"/>
      <c r="AZ37" s="469"/>
    </row>
    <row r="38" spans="2:52">
      <c r="B38" s="422" t="s">
        <v>344</v>
      </c>
      <c r="C38" s="584" t="s">
        <v>345</v>
      </c>
      <c r="D38" s="423">
        <f>'逆行列(IM)'!D38/'逆行列(IM)'!D$5</f>
        <v>1.067091242011186E-2</v>
      </c>
      <c r="E38" s="424">
        <f>'逆行列(IM)'!E38/'逆行列(IM)'!E$6</f>
        <v>6.2024628311443696E-2</v>
      </c>
      <c r="F38" s="424">
        <f>'逆行列(IM)'!F38/'逆行列(IM)'!F$7</f>
        <v>9.2999527703660472E-3</v>
      </c>
      <c r="G38" s="424">
        <f>'逆行列(IM)'!G38/'逆行列(IM)'!G$8</f>
        <v>2.6045432661084618E-2</v>
      </c>
      <c r="H38" s="424">
        <f>'逆行列(IM)'!H38/'逆行列(IM)'!H$9</f>
        <v>2.5607405976908082E-2</v>
      </c>
      <c r="I38" s="425">
        <f>'逆行列(IM)'!I38/'逆行列(IM)'!I$10</f>
        <v>1.0707372793343467E-2</v>
      </c>
      <c r="J38" s="424">
        <f>'逆行列(IM)'!J38/'逆行列(IM)'!J$11</f>
        <v>1.9796304365591533E-2</v>
      </c>
      <c r="K38" s="424">
        <f>'逆行列(IM)'!K38/'逆行列(IM)'!K$12</f>
        <v>1.5583561622600675E-2</v>
      </c>
      <c r="L38" s="424">
        <f>'逆行列(IM)'!L38/'逆行列(IM)'!L$13</f>
        <v>1.2558033463116744E-2</v>
      </c>
      <c r="M38" s="424">
        <f>'逆行列(IM)'!M38/'逆行列(IM)'!M$14</f>
        <v>1.0971255818237815E-2</v>
      </c>
      <c r="N38" s="424">
        <f>'逆行列(IM)'!N38/'逆行列(IM)'!N$15</f>
        <v>7.7161693849298338E-3</v>
      </c>
      <c r="O38" s="424">
        <f>'逆行列(IM)'!O38/'逆行列(IM)'!O$16</f>
        <v>6.9270517311036239E-3</v>
      </c>
      <c r="P38" s="424">
        <f>'逆行列(IM)'!P38/'逆行列(IM)'!P$17</f>
        <v>8.708760502417175E-3</v>
      </c>
      <c r="Q38" s="424">
        <f>'逆行列(IM)'!Q38/'逆行列(IM)'!Q$18</f>
        <v>8.6570442175866943E-3</v>
      </c>
      <c r="R38" s="425">
        <f>'逆行列(IM)'!R38/'逆行列(IM)'!R$19</f>
        <v>1.3550666063841092E-2</v>
      </c>
      <c r="S38" s="424">
        <f>'逆行列(IM)'!S38/'逆行列(IM)'!S$20</f>
        <v>4.3353578130056808E-3</v>
      </c>
      <c r="T38" s="424">
        <f>'逆行列(IM)'!T38/'逆行列(IM)'!T$21</f>
        <v>1.0799521587701802E-2</v>
      </c>
      <c r="U38" s="424">
        <f>'逆行列(IM)'!U38/'逆行列(IM)'!U$22</f>
        <v>1.4784952904196071E-2</v>
      </c>
      <c r="V38" s="424">
        <f>'逆行列(IM)'!V38/'逆行列(IM)'!V$23</f>
        <v>9.3896306745014039E-3</v>
      </c>
      <c r="W38" s="424">
        <f>'逆行列(IM)'!W38/'逆行列(IM)'!W$24</f>
        <v>9.6288397168355581E-3</v>
      </c>
      <c r="X38" s="425">
        <f>'逆行列(IM)'!X38/'逆行列(IM)'!X$25</f>
        <v>1.8634861459899184E-2</v>
      </c>
      <c r="Y38" s="424">
        <f>'逆行列(IM)'!Y38/'逆行列(IM)'!Y$26</f>
        <v>9.9745679355748417E-3</v>
      </c>
      <c r="Z38" s="424">
        <f>'逆行列(IM)'!Z38/'逆行列(IM)'!Z$27</f>
        <v>1.0163793945430677E-2</v>
      </c>
      <c r="AA38" s="424">
        <f>'逆行列(IM)'!AA38/'逆行列(IM)'!AA$28</f>
        <v>1.0053318906681362E-2</v>
      </c>
      <c r="AB38" s="424">
        <f>'逆行列(IM)'!AB38/'逆行列(IM)'!AB$29</f>
        <v>6.3502901619643748E-3</v>
      </c>
      <c r="AC38" s="424">
        <f>'逆行列(IM)'!AC38/'逆行列(IM)'!AC$30</f>
        <v>1.8753501555043371E-2</v>
      </c>
      <c r="AD38" s="424">
        <f>'逆行列(IM)'!AD38/'逆行列(IM)'!AD$31</f>
        <v>1.4054333940224872E-2</v>
      </c>
      <c r="AE38" s="424">
        <f>'逆行列(IM)'!AE38/'逆行列(IM)'!AE$32</f>
        <v>2.6275119195475118E-2</v>
      </c>
      <c r="AF38" s="424">
        <f>'逆行列(IM)'!AF38/'逆行列(IM)'!AF$33</f>
        <v>1.7238746622729239E-2</v>
      </c>
      <c r="AG38" s="425">
        <f>'逆行列(IM)'!AG38/'逆行列(IM)'!AG$34</f>
        <v>2.1477233599493308E-2</v>
      </c>
      <c r="AH38" s="424">
        <f>'逆行列(IM)'!AH38/'逆行列(IM)'!AH$35</f>
        <v>3.0313167769683243E-2</v>
      </c>
      <c r="AI38" s="424">
        <f>'逆行列(IM)'!AI38/'逆行列(IM)'!AI$36</f>
        <v>3.0478676434682488E-2</v>
      </c>
      <c r="AJ38" s="424">
        <f>'逆行列(IM)'!AJ38/'逆行列(IM)'!AJ$37</f>
        <v>1.9646474781542311E-2</v>
      </c>
      <c r="AK38" s="424">
        <f>'逆行列(IM)'!AK38/'逆行列(IM)'!AK$38</f>
        <v>1</v>
      </c>
      <c r="AL38" s="424">
        <f>'逆行列(IM)'!AL38/'逆行列(IM)'!AL$39</f>
        <v>5.930633383206399E-2</v>
      </c>
      <c r="AM38" s="425">
        <f>'逆行列(IM)'!AM38/'逆行列(IM)'!AM$40</f>
        <v>2.9877543287305006E-2</v>
      </c>
      <c r="AN38" s="424">
        <f>'逆行列(IM)'!AN38/'逆行列(IM)'!AN$41</f>
        <v>9.7588013327496101E-3</v>
      </c>
      <c r="AO38" s="424">
        <f>'逆行列(IM)'!AO38/'逆行列(IM)'!AO$42</f>
        <v>2.64754691006483E-2</v>
      </c>
      <c r="AP38" s="424">
        <f>'逆行列(IM)'!AP38/'逆行列(IM)'!AP$43</f>
        <v>1.0988780420669069E-2</v>
      </c>
      <c r="AQ38" s="424">
        <f>'逆行列(IM)'!AQ38/'逆行列(IM)'!AQ$44</f>
        <v>1.1347120854432164E-2</v>
      </c>
      <c r="AR38" s="424">
        <f>'逆行列(IM)'!AR38/'逆行列(IM)'!AR$45</f>
        <v>3.1667007168315185E-2</v>
      </c>
      <c r="AS38" s="424">
        <f>'逆行列(IM)'!AS38/'逆行列(IM)'!AS$46</f>
        <v>1.0859773484238064E-2</v>
      </c>
      <c r="AT38" s="424">
        <f>'逆行列(IM)'!AT38/'逆行列(IM)'!AT$47</f>
        <v>1.2123902580573429E-2</v>
      </c>
      <c r="AU38" s="424">
        <f>'逆行列(IM)'!AU38/'逆行列(IM)'!AU$48</f>
        <v>8.612399794424179E-3</v>
      </c>
      <c r="AV38" s="425">
        <f>'逆行列(IM)'!AV38/'逆行列(IM)'!AV$49</f>
        <v>1.1170025771686147E-2</v>
      </c>
      <c r="AW38" s="467"/>
      <c r="AX38" s="468"/>
      <c r="AZ38" s="469"/>
    </row>
    <row r="39" spans="2:52">
      <c r="B39" s="427" t="s">
        <v>346</v>
      </c>
      <c r="C39" s="586" t="s">
        <v>347</v>
      </c>
      <c r="D39" s="428">
        <f>'逆行列(IM)'!D39/'逆行列(IM)'!D$5</f>
        <v>5.5398672530864689E-3</v>
      </c>
      <c r="E39" s="429">
        <f>'逆行列(IM)'!E39/'逆行列(IM)'!E$6</f>
        <v>1.550524126141869E-2</v>
      </c>
      <c r="F39" s="429">
        <f>'逆行列(IM)'!F39/'逆行列(IM)'!F$7</f>
        <v>6.327441560070265E-3</v>
      </c>
      <c r="G39" s="429">
        <f>'逆行列(IM)'!G39/'逆行列(IM)'!G$8</f>
        <v>6.0249368169537172E-3</v>
      </c>
      <c r="H39" s="429">
        <f>'逆行列(IM)'!H39/'逆行列(IM)'!H$9</f>
        <v>9.4396423708966275E-3</v>
      </c>
      <c r="I39" s="430">
        <f>'逆行列(IM)'!I39/'逆行列(IM)'!I$10</f>
        <v>4.6094142844686804E-3</v>
      </c>
      <c r="J39" s="429">
        <f>'逆行列(IM)'!J39/'逆行列(IM)'!J$11</f>
        <v>8.786015862568464E-3</v>
      </c>
      <c r="K39" s="429">
        <f>'逆行列(IM)'!K39/'逆行列(IM)'!K$12</f>
        <v>6.3347038210486966E-3</v>
      </c>
      <c r="L39" s="429">
        <f>'逆行列(IM)'!L39/'逆行列(IM)'!L$13</f>
        <v>7.8386746267291984E-3</v>
      </c>
      <c r="M39" s="429">
        <f>'逆行列(IM)'!M39/'逆行列(IM)'!M$14</f>
        <v>5.0857206526209705E-3</v>
      </c>
      <c r="N39" s="429">
        <f>'逆行列(IM)'!N39/'逆行列(IM)'!N$15</f>
        <v>3.1322792949957583E-3</v>
      </c>
      <c r="O39" s="429">
        <f>'逆行列(IM)'!O39/'逆行列(IM)'!O$16</f>
        <v>6.3163866440127817E-3</v>
      </c>
      <c r="P39" s="429">
        <f>'逆行列(IM)'!P39/'逆行列(IM)'!P$17</f>
        <v>5.900092120758091E-3</v>
      </c>
      <c r="Q39" s="429">
        <f>'逆行列(IM)'!Q39/'逆行列(IM)'!Q$18</f>
        <v>5.1468196846296763E-3</v>
      </c>
      <c r="R39" s="430">
        <f>'逆行列(IM)'!R39/'逆行列(IM)'!R$19</f>
        <v>6.0942258216335615E-3</v>
      </c>
      <c r="S39" s="429">
        <f>'逆行列(IM)'!S39/'逆行列(IM)'!S$20</f>
        <v>1.8266386078511763E-3</v>
      </c>
      <c r="T39" s="429">
        <f>'逆行列(IM)'!T39/'逆行列(IM)'!T$21</f>
        <v>3.3808646056425096E-3</v>
      </c>
      <c r="U39" s="429">
        <f>'逆行列(IM)'!U39/'逆行列(IM)'!U$22</f>
        <v>7.7173379528995651E-3</v>
      </c>
      <c r="V39" s="429">
        <f>'逆行列(IM)'!V39/'逆行列(IM)'!V$23</f>
        <v>5.6234479988578282E-3</v>
      </c>
      <c r="W39" s="429">
        <f>'逆行列(IM)'!W39/'逆行列(IM)'!W$24</f>
        <v>4.7532206962409944E-3</v>
      </c>
      <c r="X39" s="430">
        <f>'逆行列(IM)'!X39/'逆行列(IM)'!X$25</f>
        <v>5.2047623768077681E-3</v>
      </c>
      <c r="Y39" s="429">
        <f>'逆行列(IM)'!Y39/'逆行列(IM)'!Y$26</f>
        <v>4.4866930844592529E-3</v>
      </c>
      <c r="Z39" s="429">
        <f>'逆行列(IM)'!Z39/'逆行列(IM)'!Z$27</f>
        <v>5.9679500368266161E-3</v>
      </c>
      <c r="AA39" s="429">
        <f>'逆行列(IM)'!AA39/'逆行列(IM)'!AA$28</f>
        <v>4.7599208176073559E-3</v>
      </c>
      <c r="AB39" s="429">
        <f>'逆行列(IM)'!AB39/'逆行列(IM)'!AB$29</f>
        <v>2.8003076657876842E-3</v>
      </c>
      <c r="AC39" s="429">
        <f>'逆行列(IM)'!AC39/'逆行列(IM)'!AC$30</f>
        <v>5.4124204790983264E-3</v>
      </c>
      <c r="AD39" s="429">
        <f>'逆行列(IM)'!AD39/'逆行列(IM)'!AD$31</f>
        <v>3.6684450268271982E-3</v>
      </c>
      <c r="AE39" s="429">
        <f>'逆行列(IM)'!AE39/'逆行列(IM)'!AE$32</f>
        <v>8.9213477346457119E-3</v>
      </c>
      <c r="AF39" s="429">
        <f>'逆行列(IM)'!AF39/'逆行列(IM)'!AF$33</f>
        <v>8.7744776029030566E-3</v>
      </c>
      <c r="AG39" s="430">
        <f>'逆行列(IM)'!AG39/'逆行列(IM)'!AG$34</f>
        <v>9.0756485748293494E-3</v>
      </c>
      <c r="AH39" s="429">
        <f>'逆行列(IM)'!AH39/'逆行列(IM)'!AH$35</f>
        <v>5.9090264573219186E-3</v>
      </c>
      <c r="AI39" s="429">
        <f>'逆行列(IM)'!AI39/'逆行列(IM)'!AI$36</f>
        <v>5.9050527858005583E-3</v>
      </c>
      <c r="AJ39" s="429">
        <f>'逆行列(IM)'!AJ39/'逆行列(IM)'!AJ$37</f>
        <v>2.8823605533073608E-2</v>
      </c>
      <c r="AK39" s="429">
        <f>'逆行列(IM)'!AK39/'逆行列(IM)'!AK$38</f>
        <v>2.0585916771557921E-2</v>
      </c>
      <c r="AL39" s="424">
        <f>'逆行列(IM)'!AL39/'逆行列(IM)'!AL$39</f>
        <v>1</v>
      </c>
      <c r="AM39" s="430">
        <f>'逆行列(IM)'!AM39/'逆行列(IM)'!AM$40</f>
        <v>2.4779360020398138E-2</v>
      </c>
      <c r="AN39" s="429">
        <f>'逆行列(IM)'!AN39/'逆行列(IM)'!AN$41</f>
        <v>1.8723976006099752E-2</v>
      </c>
      <c r="AO39" s="429">
        <f>'逆行列(IM)'!AO39/'逆行列(IM)'!AO$42</f>
        <v>5.3823660090185329E-3</v>
      </c>
      <c r="AP39" s="429">
        <f>'逆行列(IM)'!AP39/'逆行列(IM)'!AP$43</f>
        <v>1.1036408849075217E-2</v>
      </c>
      <c r="AQ39" s="429">
        <f>'逆行列(IM)'!AQ39/'逆行列(IM)'!AQ$44</f>
        <v>2.03533094016153E-2</v>
      </c>
      <c r="AR39" s="429">
        <f>'逆行列(IM)'!AR39/'逆行列(IM)'!AR$45</f>
        <v>2.4440628603196384E-2</v>
      </c>
      <c r="AS39" s="429">
        <f>'逆行列(IM)'!AS39/'逆行列(IM)'!AS$46</f>
        <v>9.410666603423809E-3</v>
      </c>
      <c r="AT39" s="429">
        <f>'逆行列(IM)'!AT39/'逆行列(IM)'!AT$47</f>
        <v>1.6982426669356118E-2</v>
      </c>
      <c r="AU39" s="429">
        <f>'逆行列(IM)'!AU39/'逆行列(IM)'!AU$48</f>
        <v>7.6627974584966667E-3</v>
      </c>
      <c r="AV39" s="430">
        <f>'逆行列(IM)'!AV39/'逆行列(IM)'!AV$49</f>
        <v>3.1060093976726291E-2</v>
      </c>
      <c r="AW39" s="467"/>
      <c r="AX39" s="468"/>
      <c r="AZ39" s="469"/>
    </row>
    <row r="40" spans="2:52">
      <c r="B40" s="432" t="s">
        <v>348</v>
      </c>
      <c r="C40" s="589" t="s">
        <v>349</v>
      </c>
      <c r="D40" s="433">
        <f>'逆行列(IM)'!D40/'逆行列(IM)'!D$5</f>
        <v>5.633387307541185E-2</v>
      </c>
      <c r="E40" s="434">
        <f>'逆行列(IM)'!E40/'逆行列(IM)'!E$6</f>
        <v>0.25962523990678726</v>
      </c>
      <c r="F40" s="434">
        <f>'逆行列(IM)'!F40/'逆行列(IM)'!F$7</f>
        <v>3.8479399623091139E-2</v>
      </c>
      <c r="G40" s="434">
        <f>'逆行列(IM)'!G40/'逆行列(IM)'!G$8</f>
        <v>3.0291142898298616E-2</v>
      </c>
      <c r="H40" s="434">
        <f>'逆行列(IM)'!H40/'逆行列(IM)'!H$9</f>
        <v>3.2804614669322829E-2</v>
      </c>
      <c r="I40" s="435">
        <f>'逆行列(IM)'!I40/'逆行列(IM)'!I$10</f>
        <v>4.1794287094772543E-2</v>
      </c>
      <c r="J40" s="434">
        <f>'逆行列(IM)'!J40/'逆行列(IM)'!J$11</f>
        <v>3.8152604322449019E-2</v>
      </c>
      <c r="K40" s="434">
        <f>'逆行列(IM)'!K40/'逆行列(IM)'!K$12</f>
        <v>4.6909974836189271E-2</v>
      </c>
      <c r="L40" s="434">
        <f>'逆行列(IM)'!L40/'逆行列(IM)'!L$13</f>
        <v>3.2943135590621751E-2</v>
      </c>
      <c r="M40" s="434">
        <f>'逆行列(IM)'!M40/'逆行列(IM)'!M$14</f>
        <v>2.5309731285462083E-2</v>
      </c>
      <c r="N40" s="434">
        <f>'逆行列(IM)'!N40/'逆行列(IM)'!N$15</f>
        <v>4.4371299448863998E-2</v>
      </c>
      <c r="O40" s="434">
        <f>'逆行列(IM)'!O40/'逆行列(IM)'!O$16</f>
        <v>2.1740092324794194E-2</v>
      </c>
      <c r="P40" s="434">
        <f>'逆行列(IM)'!P40/'逆行列(IM)'!P$17</f>
        <v>2.0619860606862817E-2</v>
      </c>
      <c r="Q40" s="434">
        <f>'逆行列(IM)'!Q40/'逆行列(IM)'!Q$18</f>
        <v>3.5364603623857356E-2</v>
      </c>
      <c r="R40" s="435">
        <f>'逆行列(IM)'!R40/'逆行列(IM)'!R$19</f>
        <v>5.0029742483614074E-2</v>
      </c>
      <c r="S40" s="434">
        <f>'逆行列(IM)'!S40/'逆行列(IM)'!S$20</f>
        <v>1.3460250095532684E-2</v>
      </c>
      <c r="T40" s="434">
        <f>'逆行列(IM)'!T40/'逆行列(IM)'!T$21</f>
        <v>2.9077241739234757E-2</v>
      </c>
      <c r="U40" s="434">
        <f>'逆行列(IM)'!U40/'逆行列(IM)'!U$22</f>
        <v>3.2733123289141609E-2</v>
      </c>
      <c r="V40" s="434">
        <f>'逆行列(IM)'!V40/'逆行列(IM)'!V$23</f>
        <v>2.2812139732327825E-2</v>
      </c>
      <c r="W40" s="434">
        <f>'逆行列(IM)'!W40/'逆行列(IM)'!W$24</f>
        <v>2.0420501057246455E-2</v>
      </c>
      <c r="X40" s="435">
        <f>'逆行列(IM)'!X40/'逆行列(IM)'!X$25</f>
        <v>2.9165803996021512E-2</v>
      </c>
      <c r="Y40" s="434">
        <f>'逆行列(IM)'!Y40/'逆行列(IM)'!Y$26</f>
        <v>2.2392961083661629E-2</v>
      </c>
      <c r="Z40" s="434">
        <f>'逆行列(IM)'!Z40/'逆行列(IM)'!Z$27</f>
        <v>2.4476902225192793E-2</v>
      </c>
      <c r="AA40" s="434">
        <f>'逆行列(IM)'!AA40/'逆行列(IM)'!AA$28</f>
        <v>1.999255230542548E-2</v>
      </c>
      <c r="AB40" s="434">
        <f>'逆行列(IM)'!AB40/'逆行列(IM)'!AB$29</f>
        <v>1.8556644573241285E-2</v>
      </c>
      <c r="AC40" s="434">
        <f>'逆行列(IM)'!AC40/'逆行列(IM)'!AC$30</f>
        <v>2.4708376824078147E-2</v>
      </c>
      <c r="AD40" s="434">
        <f>'逆行列(IM)'!AD40/'逆行列(IM)'!AD$31</f>
        <v>1.518175070661755E-2</v>
      </c>
      <c r="AE40" s="434">
        <f>'逆行列(IM)'!AE40/'逆行列(IM)'!AE$32</f>
        <v>0.22033458240761075</v>
      </c>
      <c r="AF40" s="434">
        <f>'逆行列(IM)'!AF40/'逆行列(IM)'!AF$33</f>
        <v>4.6491226012323625E-2</v>
      </c>
      <c r="AG40" s="435">
        <f>'逆行列(IM)'!AG40/'逆行列(IM)'!AG$34</f>
        <v>3.9683754278002858E-2</v>
      </c>
      <c r="AH40" s="434">
        <f>'逆行列(IM)'!AH40/'逆行列(IM)'!AH$35</f>
        <v>2.6057319253679618E-2</v>
      </c>
      <c r="AI40" s="434">
        <f>'逆行列(IM)'!AI40/'逆行列(IM)'!AI$36</f>
        <v>5.9013837487511545E-2</v>
      </c>
      <c r="AJ40" s="434">
        <f>'逆行列(IM)'!AJ40/'逆行列(IM)'!AJ$37</f>
        <v>4.7309765088321853E-2</v>
      </c>
      <c r="AK40" s="434">
        <f>'逆行列(IM)'!AK40/'逆行列(IM)'!AK$38</f>
        <v>3.5318841871454273E-2</v>
      </c>
      <c r="AL40" s="434">
        <f>'逆行列(IM)'!AL40/'逆行列(IM)'!AL$39</f>
        <v>4.9208015620645189E-3</v>
      </c>
      <c r="AM40" s="424">
        <f>'逆行列(IM)'!AM40/'逆行列(IM)'!AM$40</f>
        <v>1</v>
      </c>
      <c r="AN40" s="434">
        <f>'逆行列(IM)'!AN40/'逆行列(IM)'!AN$41</f>
        <v>2.5293784341158539E-2</v>
      </c>
      <c r="AO40" s="434">
        <f>'逆行列(IM)'!AO40/'逆行列(IM)'!AO$42</f>
        <v>3.9278446788375124E-2</v>
      </c>
      <c r="AP40" s="434">
        <f>'逆行列(IM)'!AP40/'逆行列(IM)'!AP$43</f>
        <v>2.7411594441514836E-2</v>
      </c>
      <c r="AQ40" s="434">
        <f>'逆行列(IM)'!AQ40/'逆行列(IM)'!AQ$44</f>
        <v>1.8244286424684637E-2</v>
      </c>
      <c r="AR40" s="434">
        <f>'逆行列(IM)'!AR40/'逆行列(IM)'!AR$45</f>
        <v>4.2970899675889358E-2</v>
      </c>
      <c r="AS40" s="434">
        <f>'逆行列(IM)'!AS40/'逆行列(IM)'!AS$46</f>
        <v>1.6677586763077817E-2</v>
      </c>
      <c r="AT40" s="434">
        <f>'逆行列(IM)'!AT40/'逆行列(IM)'!AT$47</f>
        <v>4.0404660694852414E-2</v>
      </c>
      <c r="AU40" s="434">
        <f>'逆行列(IM)'!AU40/'逆行列(IM)'!AU$48</f>
        <v>7.0600640975016976E-2</v>
      </c>
      <c r="AV40" s="435">
        <f>'逆行列(IM)'!AV40/'逆行列(IM)'!AV$49</f>
        <v>6.8489649516697934E-2</v>
      </c>
      <c r="AW40" s="467"/>
      <c r="AX40" s="468"/>
      <c r="AZ40" s="469"/>
    </row>
    <row r="41" spans="2:52">
      <c r="B41" s="422" t="s">
        <v>350</v>
      </c>
      <c r="C41" s="584" t="s">
        <v>351</v>
      </c>
      <c r="D41" s="423">
        <f>'逆行列(IM)'!D41/'逆行列(IM)'!D$5</f>
        <v>7.7358702983229754E-3</v>
      </c>
      <c r="E41" s="424">
        <f>'逆行列(IM)'!E41/'逆行列(IM)'!E$6</f>
        <v>1.435970824900717E-2</v>
      </c>
      <c r="F41" s="424">
        <f>'逆行列(IM)'!F41/'逆行列(IM)'!F$7</f>
        <v>9.0869702671850325E-3</v>
      </c>
      <c r="G41" s="424">
        <f>'逆行列(IM)'!G41/'逆行列(IM)'!G$8</f>
        <v>9.2801796443115394E-3</v>
      </c>
      <c r="H41" s="424">
        <f>'逆行列(IM)'!H41/'逆行列(IM)'!H$9</f>
        <v>1.227204976244708E-2</v>
      </c>
      <c r="I41" s="425">
        <f>'逆行列(IM)'!I41/'逆行列(IM)'!I$10</f>
        <v>7.1192743252511933E-3</v>
      </c>
      <c r="J41" s="424">
        <f>'逆行列(IM)'!J41/'逆行列(IM)'!J$11</f>
        <v>1.1810334630879864E-2</v>
      </c>
      <c r="K41" s="424">
        <f>'逆行列(IM)'!K41/'逆行列(IM)'!K$12</f>
        <v>1.1612122384327694E-2</v>
      </c>
      <c r="L41" s="424">
        <f>'逆行列(IM)'!L41/'逆行列(IM)'!L$13</f>
        <v>1.0490195942693126E-2</v>
      </c>
      <c r="M41" s="424">
        <f>'逆行列(IM)'!M41/'逆行列(IM)'!M$14</f>
        <v>1.0345435599678744E-2</v>
      </c>
      <c r="N41" s="424">
        <f>'逆行列(IM)'!N41/'逆行列(IM)'!N$15</f>
        <v>3.726364718122599E-3</v>
      </c>
      <c r="O41" s="424">
        <f>'逆行列(IM)'!O41/'逆行列(IM)'!O$16</f>
        <v>8.270017889343801E-3</v>
      </c>
      <c r="P41" s="424">
        <f>'逆行列(IM)'!P41/'逆行列(IM)'!P$17</f>
        <v>1.1703162590361114E-2</v>
      </c>
      <c r="Q41" s="424">
        <f>'逆行列(IM)'!Q41/'逆行列(IM)'!Q$18</f>
        <v>8.7424504814877877E-3</v>
      </c>
      <c r="R41" s="425">
        <f>'逆行列(IM)'!R41/'逆行列(IM)'!R$19</f>
        <v>9.8537744208798544E-3</v>
      </c>
      <c r="S41" s="424">
        <f>'逆行列(IM)'!S41/'逆行列(IM)'!S$20</f>
        <v>2.6724251475355345E-3</v>
      </c>
      <c r="T41" s="424">
        <f>'逆行列(IM)'!T41/'逆行列(IM)'!T$21</f>
        <v>6.0136065806528638E-3</v>
      </c>
      <c r="U41" s="424">
        <f>'逆行列(IM)'!U41/'逆行列(IM)'!U$22</f>
        <v>9.4981416928824509E-3</v>
      </c>
      <c r="V41" s="424">
        <f>'逆行列(IM)'!V41/'逆行列(IM)'!V$23</f>
        <v>1.0042729545726907E-2</v>
      </c>
      <c r="W41" s="424">
        <f>'逆行列(IM)'!W41/'逆行列(IM)'!W$24</f>
        <v>1.1654366437688628E-2</v>
      </c>
      <c r="X41" s="425">
        <f>'逆行列(IM)'!X41/'逆行列(IM)'!X$25</f>
        <v>1.2436083893894554E-2</v>
      </c>
      <c r="Y41" s="424">
        <f>'逆行列(IM)'!Y41/'逆行列(IM)'!Y$26</f>
        <v>1.1036382816711904E-2</v>
      </c>
      <c r="Z41" s="424">
        <f>'逆行列(IM)'!Z41/'逆行列(IM)'!Z$27</f>
        <v>1.4674733700476903E-2</v>
      </c>
      <c r="AA41" s="424">
        <f>'逆行列(IM)'!AA41/'逆行列(IM)'!AA$28</f>
        <v>1.5587679042868716E-2</v>
      </c>
      <c r="AB41" s="424">
        <f>'逆行列(IM)'!AB41/'逆行列(IM)'!AB$29</f>
        <v>5.2789559915615604E-3</v>
      </c>
      <c r="AC41" s="424">
        <f>'逆行列(IM)'!AC41/'逆行列(IM)'!AC$30</f>
        <v>8.7075507484362432E-3</v>
      </c>
      <c r="AD41" s="424">
        <f>'逆行列(IM)'!AD41/'逆行列(IM)'!AD$31</f>
        <v>1.0564494570194921E-2</v>
      </c>
      <c r="AE41" s="424">
        <f>'逆行列(IM)'!AE41/'逆行列(IM)'!AE$32</f>
        <v>1.2763865986569374E-2</v>
      </c>
      <c r="AF41" s="424">
        <f>'逆行列(IM)'!AF41/'逆行列(IM)'!AF$33</f>
        <v>1.6877739879417045E-2</v>
      </c>
      <c r="AG41" s="425">
        <f>'逆行列(IM)'!AG41/'逆行列(IM)'!AG$34</f>
        <v>1.2800217793091992E-2</v>
      </c>
      <c r="AH41" s="424">
        <f>'逆行列(IM)'!AH41/'逆行列(IM)'!AH$35</f>
        <v>3.6216430927566615E-2</v>
      </c>
      <c r="AI41" s="424">
        <f>'逆行列(IM)'!AI41/'逆行列(IM)'!AI$36</f>
        <v>1.6030881103554651E-2</v>
      </c>
      <c r="AJ41" s="424">
        <f>'逆行列(IM)'!AJ41/'逆行列(IM)'!AJ$37</f>
        <v>3.3173372565543237E-2</v>
      </c>
      <c r="AK41" s="424">
        <f>'逆行列(IM)'!AK41/'逆行列(IM)'!AK$38</f>
        <v>5.1837845279783579E-2</v>
      </c>
      <c r="AL41" s="424">
        <f>'逆行列(IM)'!AL41/'逆行列(IM)'!AL$39</f>
        <v>6.9638639132371767E-3</v>
      </c>
      <c r="AM41" s="425">
        <f>'逆行列(IM)'!AM41/'逆行列(IM)'!AM$40</f>
        <v>1.669828238155795E-2</v>
      </c>
      <c r="AN41" s="424">
        <f>'逆行列(IM)'!AN41/'逆行列(IM)'!AN$41</f>
        <v>1</v>
      </c>
      <c r="AO41" s="424">
        <f>'逆行列(IM)'!AO41/'逆行列(IM)'!AO$42</f>
        <v>3.2288898030628732E-2</v>
      </c>
      <c r="AP41" s="424">
        <f>'逆行列(IM)'!AP41/'逆行列(IM)'!AP$43</f>
        <v>2.793793393571558E-2</v>
      </c>
      <c r="AQ41" s="424">
        <f>'逆行列(IM)'!AQ41/'逆行列(IM)'!AQ$44</f>
        <v>1.3832434108685116E-2</v>
      </c>
      <c r="AR41" s="424">
        <f>'逆行列(IM)'!AR41/'逆行列(IM)'!AR$45</f>
        <v>6.4040171567561269E-2</v>
      </c>
      <c r="AS41" s="424">
        <f>'逆行列(IM)'!AS41/'逆行列(IM)'!AS$46</f>
        <v>3.8924792559378835E-2</v>
      </c>
      <c r="AT41" s="424">
        <f>'逆行列(IM)'!AT41/'逆行列(IM)'!AT$47</f>
        <v>2.2578395895580718E-2</v>
      </c>
      <c r="AU41" s="424">
        <f>'逆行列(IM)'!AU41/'逆行列(IM)'!AU$48</f>
        <v>9.1481451493734978E-3</v>
      </c>
      <c r="AV41" s="425">
        <f>'逆行列(IM)'!AV41/'逆行列(IM)'!AV$49</f>
        <v>7.5904487717144184E-2</v>
      </c>
      <c r="AW41" s="467"/>
      <c r="AX41" s="468"/>
      <c r="AZ41" s="469"/>
    </row>
    <row r="42" spans="2:52">
      <c r="B42" s="422" t="s">
        <v>352</v>
      </c>
      <c r="C42" s="584" t="s">
        <v>353</v>
      </c>
      <c r="D42" s="423">
        <f>'逆行列(IM)'!D42/'逆行列(IM)'!D$5</f>
        <v>7.7001221717611567E-4</v>
      </c>
      <c r="E42" s="424">
        <f>'逆行列(IM)'!E42/'逆行列(IM)'!E$6</f>
        <v>2.1824988940016008E-3</v>
      </c>
      <c r="F42" s="424">
        <f>'逆行列(IM)'!F42/'逆行列(IM)'!F$7</f>
        <v>8.0744617593272289E-4</v>
      </c>
      <c r="G42" s="424">
        <f>'逆行列(IM)'!G42/'逆行列(IM)'!G$8</f>
        <v>4.7064385797408558E-4</v>
      </c>
      <c r="H42" s="424">
        <f>'逆行列(IM)'!H42/'逆行列(IM)'!H$9</f>
        <v>6.9356572953511845E-4</v>
      </c>
      <c r="I42" s="425">
        <f>'逆行列(IM)'!I42/'逆行列(IM)'!I$10</f>
        <v>1.1734791721643722E-3</v>
      </c>
      <c r="J42" s="424">
        <f>'逆行列(IM)'!J42/'逆行列(IM)'!J$11</f>
        <v>5.0672971482387515E-4</v>
      </c>
      <c r="K42" s="424">
        <f>'逆行列(IM)'!K42/'逆行列(IM)'!K$12</f>
        <v>5.6973308718290955E-4</v>
      </c>
      <c r="L42" s="424">
        <f>'逆行列(IM)'!L42/'逆行列(IM)'!L$13</f>
        <v>3.9983437357792658E-4</v>
      </c>
      <c r="M42" s="424">
        <f>'逆行列(IM)'!M42/'逆行列(IM)'!M$14</f>
        <v>5.0457560846965482E-4</v>
      </c>
      <c r="N42" s="424">
        <f>'逆行列(IM)'!N42/'逆行列(IM)'!N$15</f>
        <v>3.2475019932105121E-4</v>
      </c>
      <c r="O42" s="424">
        <f>'逆行列(IM)'!O42/'逆行列(IM)'!O$16</f>
        <v>3.2138893338295391E-4</v>
      </c>
      <c r="P42" s="424">
        <f>'逆行列(IM)'!P42/'逆行列(IM)'!P$17</f>
        <v>8.4883577502171666E-4</v>
      </c>
      <c r="Q42" s="424">
        <f>'逆行列(IM)'!Q42/'逆行列(IM)'!Q$18</f>
        <v>6.429527080866373E-4</v>
      </c>
      <c r="R42" s="425">
        <f>'逆行列(IM)'!R42/'逆行列(IM)'!R$19</f>
        <v>1.2331475939138434E-3</v>
      </c>
      <c r="S42" s="424">
        <f>'逆行列(IM)'!S42/'逆行列(IM)'!S$20</f>
        <v>2.9140403700593699E-4</v>
      </c>
      <c r="T42" s="424">
        <f>'逆行列(IM)'!T42/'逆行列(IM)'!T$21</f>
        <v>8.0765546542869722E-4</v>
      </c>
      <c r="U42" s="424">
        <f>'逆行列(IM)'!U42/'逆行列(IM)'!U$22</f>
        <v>6.7373900354221461E-4</v>
      </c>
      <c r="V42" s="424">
        <f>'逆行列(IM)'!V42/'逆行列(IM)'!V$23</f>
        <v>1.1446043284460386E-3</v>
      </c>
      <c r="W42" s="424">
        <f>'逆行列(IM)'!W42/'逆行列(IM)'!W$24</f>
        <v>9.8289744292189463E-4</v>
      </c>
      <c r="X42" s="425">
        <f>'逆行列(IM)'!X42/'逆行列(IM)'!X$25</f>
        <v>4.1033278754969832E-4</v>
      </c>
      <c r="Y42" s="424">
        <f>'逆行列(IM)'!Y42/'逆行列(IM)'!Y$26</f>
        <v>2.5853946752620147E-4</v>
      </c>
      <c r="Z42" s="424">
        <f>'逆行列(IM)'!Z42/'逆行列(IM)'!Z$27</f>
        <v>5.8601371671366295E-4</v>
      </c>
      <c r="AA42" s="424">
        <f>'逆行列(IM)'!AA42/'逆行列(IM)'!AA$28</f>
        <v>3.5596264281928638E-4</v>
      </c>
      <c r="AB42" s="424">
        <f>'逆行列(IM)'!AB42/'逆行列(IM)'!AB$29</f>
        <v>1.6666516259456393E-4</v>
      </c>
      <c r="AC42" s="424">
        <f>'逆行列(IM)'!AC42/'逆行列(IM)'!AC$30</f>
        <v>2.2226774794079801E-3</v>
      </c>
      <c r="AD42" s="424">
        <f>'逆行列(IM)'!AD42/'逆行列(IM)'!AD$31</f>
        <v>1.4120181315311049E-3</v>
      </c>
      <c r="AE42" s="424">
        <f>'逆行列(IM)'!AE42/'逆行列(IM)'!AE$32</f>
        <v>6.5534102474368056E-4</v>
      </c>
      <c r="AF42" s="424">
        <f>'逆行列(IM)'!AF42/'逆行列(IM)'!AF$33</f>
        <v>2.041872742291602E-3</v>
      </c>
      <c r="AG42" s="425">
        <f>'逆行列(IM)'!AG42/'逆行列(IM)'!AG$34</f>
        <v>5.8064116843146334E-4</v>
      </c>
      <c r="AH42" s="424">
        <f>'逆行列(IM)'!AH42/'逆行列(IM)'!AH$35</f>
        <v>1.5615569442067479E-3</v>
      </c>
      <c r="AI42" s="424">
        <f>'逆行列(IM)'!AI42/'逆行列(IM)'!AI$36</f>
        <v>2.9940943615388103E-3</v>
      </c>
      <c r="AJ42" s="424">
        <f>'逆行列(IM)'!AJ42/'逆行列(IM)'!AJ$37</f>
        <v>9.4823948097521769E-4</v>
      </c>
      <c r="AK42" s="424">
        <f>'逆行列(IM)'!AK42/'逆行列(IM)'!AK$38</f>
        <v>8.1184369222040375E-4</v>
      </c>
      <c r="AL42" s="424">
        <f>'逆行列(IM)'!AL42/'逆行列(IM)'!AL$39</f>
        <v>2.8318756274366223E-4</v>
      </c>
      <c r="AM42" s="425">
        <f>'逆行列(IM)'!AM42/'逆行列(IM)'!AM$40</f>
        <v>1.2126914150137739E-3</v>
      </c>
      <c r="AN42" s="424">
        <f>'逆行列(IM)'!AN42/'逆行列(IM)'!AN$41</f>
        <v>5.1316583121152008E-4</v>
      </c>
      <c r="AO42" s="424">
        <f>'逆行列(IM)'!AO42/'逆行列(IM)'!AO$42</f>
        <v>1</v>
      </c>
      <c r="AP42" s="424">
        <f>'逆行列(IM)'!AP42/'逆行列(IM)'!AP$43</f>
        <v>1.4716949027761903E-3</v>
      </c>
      <c r="AQ42" s="424">
        <f>'逆行列(IM)'!AQ42/'逆行列(IM)'!AQ$44</f>
        <v>5.8458541992387929E-4</v>
      </c>
      <c r="AR42" s="424">
        <f>'逆行列(IM)'!AR42/'逆行列(IM)'!AR$45</f>
        <v>8.3718762696650549E-4</v>
      </c>
      <c r="AS42" s="424">
        <f>'逆行列(IM)'!AS42/'逆行列(IM)'!AS$46</f>
        <v>4.7904725051025465E-4</v>
      </c>
      <c r="AT42" s="424">
        <f>'逆行列(IM)'!AT42/'逆行列(IM)'!AT$47</f>
        <v>5.9290542148053994E-4</v>
      </c>
      <c r="AU42" s="424">
        <f>'逆行列(IM)'!AU42/'逆行列(IM)'!AU$48</f>
        <v>4.3033153980746522E-4</v>
      </c>
      <c r="AV42" s="425">
        <f>'逆行列(IM)'!AV42/'逆行列(IM)'!AV$49</f>
        <v>0.14341189792376177</v>
      </c>
      <c r="AW42" s="467"/>
      <c r="AX42" s="468"/>
      <c r="AZ42" s="469"/>
    </row>
    <row r="43" spans="2:52">
      <c r="B43" s="422" t="s">
        <v>354</v>
      </c>
      <c r="C43" s="584" t="s">
        <v>355</v>
      </c>
      <c r="D43" s="423">
        <f>'逆行列(IM)'!D43/'逆行列(IM)'!D$5</f>
        <v>1.8972825339810093E-4</v>
      </c>
      <c r="E43" s="424">
        <f>'逆行列(IM)'!E43/'逆行列(IM)'!E$6</f>
        <v>3.6424562356221805E-4</v>
      </c>
      <c r="F43" s="424">
        <f>'逆行列(IM)'!F43/'逆行列(IM)'!F$7</f>
        <v>6.6007757378818083E-4</v>
      </c>
      <c r="G43" s="424">
        <f>'逆行列(IM)'!G43/'逆行列(IM)'!G$8</f>
        <v>1.349620619297348E-4</v>
      </c>
      <c r="H43" s="424">
        <f>'逆行列(IM)'!H43/'逆行列(IM)'!H$9</f>
        <v>2.093657440969355E-4</v>
      </c>
      <c r="I43" s="425">
        <f>'逆行列(IM)'!I43/'逆行列(IM)'!I$10</f>
        <v>2.0896035389815785E-4</v>
      </c>
      <c r="J43" s="424">
        <f>'逆行列(IM)'!J43/'逆行列(IM)'!J$11</f>
        <v>4.6512466631336584E-4</v>
      </c>
      <c r="K43" s="424">
        <f>'逆行列(IM)'!K43/'逆行列(IM)'!K$12</f>
        <v>4.5722682808739057E-4</v>
      </c>
      <c r="L43" s="424">
        <f>'逆行列(IM)'!L43/'逆行列(IM)'!L$13</f>
        <v>1.6715058838881214E-4</v>
      </c>
      <c r="M43" s="424">
        <f>'逆行列(IM)'!M43/'逆行列(IM)'!M$14</f>
        <v>5.5898905474720782E-4</v>
      </c>
      <c r="N43" s="424">
        <f>'逆行列(IM)'!N43/'逆行列(IM)'!N$15</f>
        <v>8.2659029528320851E-5</v>
      </c>
      <c r="O43" s="424">
        <f>'逆行列(IM)'!O43/'逆行列(IM)'!O$16</f>
        <v>3.0637839620817011E-4</v>
      </c>
      <c r="P43" s="424">
        <f>'逆行列(IM)'!P43/'逆行列(IM)'!P$17</f>
        <v>2.3480559518224964E-4</v>
      </c>
      <c r="Q43" s="424">
        <f>'逆行列(IM)'!Q43/'逆行列(IM)'!Q$18</f>
        <v>1.1980380347108297E-4</v>
      </c>
      <c r="R43" s="425">
        <f>'逆行列(IM)'!R43/'逆行列(IM)'!R$19</f>
        <v>3.9989737381775553E-4</v>
      </c>
      <c r="S43" s="424">
        <f>'逆行列(IM)'!S43/'逆行列(IM)'!S$20</f>
        <v>8.7303775524961985E-5</v>
      </c>
      <c r="T43" s="424">
        <f>'逆行列(IM)'!T43/'逆行列(IM)'!T$21</f>
        <v>1.1908030926757262E-4</v>
      </c>
      <c r="U43" s="424">
        <f>'逆行列(IM)'!U43/'逆行列(IM)'!U$22</f>
        <v>6.9288228940269855E-4</v>
      </c>
      <c r="V43" s="424">
        <f>'逆行列(IM)'!V43/'逆行列(IM)'!V$23</f>
        <v>7.7419123925932711E-4</v>
      </c>
      <c r="W43" s="424">
        <f>'逆行列(IM)'!W43/'逆行列(IM)'!W$24</f>
        <v>7.415211359144973E-4</v>
      </c>
      <c r="X43" s="425">
        <f>'逆行列(IM)'!X43/'逆行列(IM)'!X$25</f>
        <v>7.2643447198919868E-4</v>
      </c>
      <c r="Y43" s="424">
        <f>'逆行列(IM)'!Y43/'逆行列(IM)'!Y$26</f>
        <v>1.3568948015460799E-3</v>
      </c>
      <c r="Z43" s="424">
        <f>'逆行列(IM)'!Z43/'逆行列(IM)'!Z$27</f>
        <v>1.3856727026635555E-3</v>
      </c>
      <c r="AA43" s="424">
        <f>'逆行列(IM)'!AA43/'逆行列(IM)'!AA$28</f>
        <v>3.8032596476992035E-3</v>
      </c>
      <c r="AB43" s="424">
        <f>'逆行列(IM)'!AB43/'逆行列(IM)'!AB$29</f>
        <v>3.1549079781610347E-4</v>
      </c>
      <c r="AC43" s="424">
        <f>'逆行列(IM)'!AC43/'逆行列(IM)'!AC$30</f>
        <v>8.4918483209895984E-4</v>
      </c>
      <c r="AD43" s="424">
        <f>'逆行列(IM)'!AD43/'逆行列(IM)'!AD$31</f>
        <v>3.0727555353733563E-4</v>
      </c>
      <c r="AE43" s="424">
        <f>'逆行列(IM)'!AE43/'逆行列(IM)'!AE$32</f>
        <v>4.2045388753081267E-4</v>
      </c>
      <c r="AF43" s="424">
        <f>'逆行列(IM)'!AF43/'逆行列(IM)'!AF$33</f>
        <v>3.9289648793291163E-4</v>
      </c>
      <c r="AG43" s="425">
        <f>'逆行列(IM)'!AG43/'逆行列(IM)'!AG$34</f>
        <v>8.8270681180297405E-4</v>
      </c>
      <c r="AH43" s="424">
        <f>'逆行列(IM)'!AH43/'逆行列(IM)'!AH$35</f>
        <v>4.5099048194459059E-4</v>
      </c>
      <c r="AI43" s="424">
        <f>'逆行列(IM)'!AI43/'逆行列(IM)'!AI$36</f>
        <v>3.8102814152675554E-4</v>
      </c>
      <c r="AJ43" s="424">
        <f>'逆行列(IM)'!AJ43/'逆行列(IM)'!AJ$37</f>
        <v>4.7057369795541098E-4</v>
      </c>
      <c r="AK43" s="424">
        <f>'逆行列(IM)'!AK43/'逆行列(IM)'!AK$38</f>
        <v>6.1225364266484885E-4</v>
      </c>
      <c r="AL43" s="424">
        <f>'逆行列(IM)'!AL43/'逆行列(IM)'!AL$39</f>
        <v>7.2652735128202176E-5</v>
      </c>
      <c r="AM43" s="425">
        <f>'逆行列(IM)'!AM43/'逆行列(IM)'!AM$40</f>
        <v>9.9380871334352801E-4</v>
      </c>
      <c r="AN43" s="424">
        <f>'逆行列(IM)'!AN43/'逆行列(IM)'!AN$41</f>
        <v>4.5727109069507209E-3</v>
      </c>
      <c r="AO43" s="424">
        <f>'逆行列(IM)'!AO43/'逆行列(IM)'!AO$42</f>
        <v>4.7523247645869809E-4</v>
      </c>
      <c r="AP43" s="424">
        <f>'逆行列(IM)'!AP43/'逆行列(IM)'!AP$43</f>
        <v>1</v>
      </c>
      <c r="AQ43" s="424">
        <f>'逆行列(IM)'!AQ43/'逆行列(IM)'!AQ$44</f>
        <v>2.4845479445392133E-4</v>
      </c>
      <c r="AR43" s="424">
        <f>'逆行列(IM)'!AR43/'逆行列(IM)'!AR$45</f>
        <v>4.0253244734497214E-4</v>
      </c>
      <c r="AS43" s="424">
        <f>'逆行列(IM)'!AS43/'逆行列(IM)'!AS$46</f>
        <v>7.1348090340758556E-4</v>
      </c>
      <c r="AT43" s="424">
        <f>'逆行列(IM)'!AT43/'逆行列(IM)'!AT$47</f>
        <v>7.3369088091454005E-4</v>
      </c>
      <c r="AU43" s="424">
        <f>'逆行列(IM)'!AU43/'逆行列(IM)'!AU$48</f>
        <v>2.2686403861007408E-4</v>
      </c>
      <c r="AV43" s="425">
        <f>'逆行列(IM)'!AV43/'逆行列(IM)'!AV$49</f>
        <v>6.3791964633486814E-4</v>
      </c>
      <c r="AW43" s="467"/>
      <c r="AX43" s="468"/>
      <c r="AZ43" s="469"/>
    </row>
    <row r="44" spans="2:52">
      <c r="B44" s="427" t="s">
        <v>356</v>
      </c>
      <c r="C44" s="586" t="s">
        <v>357</v>
      </c>
      <c r="D44" s="428">
        <f>'逆行列(IM)'!D44/'逆行列(IM)'!D$5</f>
        <v>4.9639194140605044E-4</v>
      </c>
      <c r="E44" s="429">
        <f>'逆行列(IM)'!E44/'逆行列(IM)'!E$6</f>
        <v>2.9430211442798285E-4</v>
      </c>
      <c r="F44" s="429">
        <f>'逆行列(IM)'!F44/'逆行列(IM)'!F$7</f>
        <v>8.9163554087053258E-5</v>
      </c>
      <c r="G44" s="429">
        <f>'逆行列(IM)'!G44/'逆行列(IM)'!G$8</f>
        <v>4.9976941749280607E-5</v>
      </c>
      <c r="H44" s="429">
        <f>'逆行列(IM)'!H44/'逆行列(IM)'!H$9</f>
        <v>5.6162922895327355E-5</v>
      </c>
      <c r="I44" s="430">
        <f>'逆行列(IM)'!I44/'逆行列(IM)'!I$10</f>
        <v>9.1352170112459928E-5</v>
      </c>
      <c r="J44" s="429">
        <f>'逆行列(IM)'!J44/'逆行列(IM)'!J$11</f>
        <v>5.8810554313319002E-5</v>
      </c>
      <c r="K44" s="429">
        <f>'逆行列(IM)'!K44/'逆行列(IM)'!K$12</f>
        <v>6.8743872456348935E-5</v>
      </c>
      <c r="L44" s="429">
        <f>'逆行列(IM)'!L44/'逆行列(IM)'!L$13</f>
        <v>7.1597450324296149E-5</v>
      </c>
      <c r="M44" s="429">
        <f>'逆行列(IM)'!M44/'逆行列(IM)'!M$14</f>
        <v>4.8683041499608018E-5</v>
      </c>
      <c r="N44" s="429">
        <f>'逆行列(IM)'!N44/'逆行列(IM)'!N$15</f>
        <v>5.1594835660952235E-5</v>
      </c>
      <c r="O44" s="429">
        <f>'逆行列(IM)'!O44/'逆行列(IM)'!O$16</f>
        <v>3.6680283668635918E-5</v>
      </c>
      <c r="P44" s="429">
        <f>'逆行列(IM)'!P44/'逆行列(IM)'!P$17</f>
        <v>4.5586940906727369E-5</v>
      </c>
      <c r="Q44" s="429">
        <f>'逆行列(IM)'!Q44/'逆行列(IM)'!Q$18</f>
        <v>5.2568996773431002E-5</v>
      </c>
      <c r="R44" s="430">
        <f>'逆行列(IM)'!R44/'逆行列(IM)'!R$19</f>
        <v>7.4866593591410493E-5</v>
      </c>
      <c r="S44" s="429">
        <f>'逆行列(IM)'!S44/'逆行列(IM)'!S$20</f>
        <v>2.1404457844814985E-5</v>
      </c>
      <c r="T44" s="429">
        <f>'逆行列(IM)'!T44/'逆行列(IM)'!T$21</f>
        <v>4.5408771482195384E-5</v>
      </c>
      <c r="U44" s="429">
        <f>'逆行列(IM)'!U44/'逆行列(IM)'!U$22</f>
        <v>5.1065487676335763E-5</v>
      </c>
      <c r="V44" s="429">
        <f>'逆行列(IM)'!V44/'逆行列(IM)'!V$23</f>
        <v>4.6862430814843258E-5</v>
      </c>
      <c r="W44" s="429">
        <f>'逆行列(IM)'!W44/'逆行列(IM)'!W$24</f>
        <v>4.3263958642043205E-5</v>
      </c>
      <c r="X44" s="430">
        <f>'逆行列(IM)'!X44/'逆行列(IM)'!X$25</f>
        <v>4.647584816789275E-5</v>
      </c>
      <c r="Y44" s="429">
        <f>'逆行列(IM)'!Y44/'逆行列(IM)'!Y$26</f>
        <v>3.7099645846784891E-5</v>
      </c>
      <c r="Z44" s="429">
        <f>'逆行列(IM)'!Z44/'逆行列(IM)'!Z$27</f>
        <v>4.4654843944266376E-5</v>
      </c>
      <c r="AA44" s="429">
        <f>'逆行列(IM)'!AA44/'逆行列(IM)'!AA$28</f>
        <v>3.764508300373697E-5</v>
      </c>
      <c r="AB44" s="429">
        <f>'逆行列(IM)'!AB44/'逆行列(IM)'!AB$29</f>
        <v>2.6230974858184633E-5</v>
      </c>
      <c r="AC44" s="429">
        <f>'逆行列(IM)'!AC44/'逆行列(IM)'!AC$30</f>
        <v>6.3170035648825017E-5</v>
      </c>
      <c r="AD44" s="429">
        <f>'逆行列(IM)'!AD44/'逆行列(IM)'!AD$31</f>
        <v>4.4719557216287688E-5</v>
      </c>
      <c r="AE44" s="429">
        <f>'逆行列(IM)'!AE44/'逆行列(IM)'!AE$32</f>
        <v>2.3402770913006867E-4</v>
      </c>
      <c r="AF44" s="429">
        <f>'逆行列(IM)'!AF44/'逆行列(IM)'!AF$33</f>
        <v>8.8592906046521807E-5</v>
      </c>
      <c r="AG44" s="430">
        <f>'逆行列(IM)'!AG44/'逆行列(IM)'!AG$34</f>
        <v>8.7174734779760029E-5</v>
      </c>
      <c r="AH44" s="429">
        <f>'逆行列(IM)'!AH44/'逆行列(IM)'!AH$35</f>
        <v>3.7991240224260608E-4</v>
      </c>
      <c r="AI44" s="429">
        <f>'逆行列(IM)'!AI44/'逆行列(IM)'!AI$36</f>
        <v>1.1518435831224996E-4</v>
      </c>
      <c r="AJ44" s="429">
        <f>'逆行列(IM)'!AJ44/'逆行列(IM)'!AJ$37</f>
        <v>1.0513714429795129E-4</v>
      </c>
      <c r="AK44" s="429">
        <f>'逆行列(IM)'!AK44/'逆行列(IM)'!AK$38</f>
        <v>2.3449007465699767E-4</v>
      </c>
      <c r="AL44" s="429">
        <f>'逆行列(IM)'!AL44/'逆行列(IM)'!AL$39</f>
        <v>2.785074779811778E-5</v>
      </c>
      <c r="AM44" s="430">
        <f>'逆行列(IM)'!AM44/'逆行列(IM)'!AM$40</f>
        <v>9.7402923174524361E-4</v>
      </c>
      <c r="AN44" s="429">
        <f>'逆行列(IM)'!AN44/'逆行列(IM)'!AN$41</f>
        <v>6.5821713669621674E-4</v>
      </c>
      <c r="AO44" s="429">
        <f>'逆行列(IM)'!AO44/'逆行列(IM)'!AO$42</f>
        <v>9.9605120663102088E-5</v>
      </c>
      <c r="AP44" s="429">
        <f>'逆行列(IM)'!AP44/'逆行列(IM)'!AP$43</f>
        <v>9.4082907522553415E-5</v>
      </c>
      <c r="AQ44" s="424">
        <f>'逆行列(IM)'!AQ44/'逆行列(IM)'!AQ$44</f>
        <v>1</v>
      </c>
      <c r="AR44" s="429">
        <f>'逆行列(IM)'!AR44/'逆行列(IM)'!AR$45</f>
        <v>1.1197514782681565E-4</v>
      </c>
      <c r="AS44" s="429">
        <f>'逆行列(IM)'!AS44/'逆行列(IM)'!AS$46</f>
        <v>8.0310990748399576E-5</v>
      </c>
      <c r="AT44" s="429">
        <f>'逆行列(IM)'!AT44/'逆行列(IM)'!AT$47</f>
        <v>1.4267844240555889E-4</v>
      </c>
      <c r="AU44" s="429">
        <f>'逆行列(IM)'!AU44/'逆行列(IM)'!AU$48</f>
        <v>8.4969322987463861E-5</v>
      </c>
      <c r="AV44" s="430">
        <f>'逆行列(IM)'!AV44/'逆行列(IM)'!AV$49</f>
        <v>1.9378705055511367E-3</v>
      </c>
      <c r="AW44" s="467"/>
      <c r="AX44" s="468"/>
      <c r="AZ44" s="469"/>
    </row>
    <row r="45" spans="2:52">
      <c r="B45" s="437" t="s">
        <v>358</v>
      </c>
      <c r="C45" s="590" t="s">
        <v>359</v>
      </c>
      <c r="D45" s="438">
        <f>'逆行列(IM)'!D45/'逆行列(IM)'!D$5</f>
        <v>1.2957852541089676E-3</v>
      </c>
      <c r="E45" s="439">
        <f>'逆行列(IM)'!E45/'逆行列(IM)'!E$6</f>
        <v>2.3492955224963682E-3</v>
      </c>
      <c r="F45" s="439">
        <f>'逆行列(IM)'!F45/'逆行列(IM)'!F$7</f>
        <v>8.1788112671355839E-4</v>
      </c>
      <c r="G45" s="439">
        <f>'逆行列(IM)'!G45/'逆行列(IM)'!G$8</f>
        <v>5.5158700936147143E-4</v>
      </c>
      <c r="H45" s="439">
        <f>'逆行列(IM)'!H45/'逆行列(IM)'!H$9</f>
        <v>1.1099317099969354E-3</v>
      </c>
      <c r="I45" s="440">
        <f>'逆行列(IM)'!I45/'逆行列(IM)'!I$10</f>
        <v>8.1627906301822578E-4</v>
      </c>
      <c r="J45" s="439">
        <f>'逆行列(IM)'!J45/'逆行列(IM)'!J$11</f>
        <v>1.8749969356519744E-3</v>
      </c>
      <c r="K45" s="439">
        <f>'逆行列(IM)'!K45/'逆行列(IM)'!K$12</f>
        <v>1.1075166254564737E-3</v>
      </c>
      <c r="L45" s="439">
        <f>'逆行列(IM)'!L45/'逆行列(IM)'!L$13</f>
        <v>6.9146455733629694E-4</v>
      </c>
      <c r="M45" s="439">
        <f>'逆行列(IM)'!M45/'逆行列(IM)'!M$14</f>
        <v>1.5187124456128376E-3</v>
      </c>
      <c r="N45" s="439">
        <f>'逆行列(IM)'!N45/'逆行列(IM)'!N$15</f>
        <v>5.222988417545642E-4</v>
      </c>
      <c r="O45" s="439">
        <f>'逆行列(IM)'!O45/'逆行列(IM)'!O$16</f>
        <v>5.7573448191333395E-4</v>
      </c>
      <c r="P45" s="439">
        <f>'逆行列(IM)'!P45/'逆行列(IM)'!P$17</f>
        <v>5.8944200188523787E-4</v>
      </c>
      <c r="Q45" s="439">
        <f>'逆行列(IM)'!Q45/'逆行列(IM)'!Q$18</f>
        <v>1.8197387628981804E-4</v>
      </c>
      <c r="R45" s="440">
        <f>'逆行列(IM)'!R45/'逆行列(IM)'!R$19</f>
        <v>8.5135181982364568E-4</v>
      </c>
      <c r="S45" s="439">
        <f>'逆行列(IM)'!S45/'逆行列(IM)'!S$20</f>
        <v>4.6421760879169929E-4</v>
      </c>
      <c r="T45" s="439">
        <f>'逆行列(IM)'!T45/'逆行列(IM)'!T$21</f>
        <v>4.4845926638384484E-4</v>
      </c>
      <c r="U45" s="439">
        <f>'逆行列(IM)'!U45/'逆行列(IM)'!U$22</f>
        <v>9.9420930146888417E-4</v>
      </c>
      <c r="V45" s="439">
        <f>'逆行列(IM)'!V45/'逆行列(IM)'!V$23</f>
        <v>1.6147744982834107E-3</v>
      </c>
      <c r="W45" s="439">
        <f>'逆行列(IM)'!W45/'逆行列(IM)'!W$24</f>
        <v>1.4397262649279801E-3</v>
      </c>
      <c r="X45" s="440">
        <f>'逆行列(IM)'!X45/'逆行列(IM)'!X$25</f>
        <v>8.9376010164385637E-4</v>
      </c>
      <c r="Y45" s="439">
        <f>'逆行列(IM)'!Y45/'逆行列(IM)'!Y$26</f>
        <v>8.32564810244478E-4</v>
      </c>
      <c r="Z45" s="439">
        <f>'逆行列(IM)'!Z45/'逆行列(IM)'!Z$27</f>
        <v>8.2903427819881693E-4</v>
      </c>
      <c r="AA45" s="439">
        <f>'逆行列(IM)'!AA45/'逆行列(IM)'!AA$28</f>
        <v>9.9795480543370574E-4</v>
      </c>
      <c r="AB45" s="439">
        <f>'逆行列(IM)'!AB45/'逆行列(IM)'!AB$29</f>
        <v>2.8641556242037664E-4</v>
      </c>
      <c r="AC45" s="439">
        <f>'逆行列(IM)'!AC45/'逆行列(IM)'!AC$30</f>
        <v>8.0171523047670526E-4</v>
      </c>
      <c r="AD45" s="439">
        <f>'逆行列(IM)'!AD45/'逆行列(IM)'!AD$31</f>
        <v>1.0738569587015101E-3</v>
      </c>
      <c r="AE45" s="439">
        <f>'逆行列(IM)'!AE45/'逆行列(IM)'!AE$32</f>
        <v>1.4041557279284619E-3</v>
      </c>
      <c r="AF45" s="439">
        <f>'逆行列(IM)'!AF45/'逆行列(IM)'!AF$33</f>
        <v>1.1880717690800702E-3</v>
      </c>
      <c r="AG45" s="440">
        <f>'逆行列(IM)'!AG45/'逆行列(IM)'!AG$34</f>
        <v>1.4387981796513906E-3</v>
      </c>
      <c r="AH45" s="439">
        <f>'逆行列(IM)'!AH45/'逆行列(IM)'!AH$35</f>
        <v>7.824605113296983E-3</v>
      </c>
      <c r="AI45" s="439">
        <f>'逆行列(IM)'!AI45/'逆行列(IM)'!AI$36</f>
        <v>1.8201720249410305E-3</v>
      </c>
      <c r="AJ45" s="439">
        <f>'逆行列(IM)'!AJ45/'逆行列(IM)'!AJ$37</f>
        <v>6.6072231557017067E-4</v>
      </c>
      <c r="AK45" s="439">
        <f>'逆行列(IM)'!AK45/'逆行列(IM)'!AK$38</f>
        <v>2.5560309724058407E-3</v>
      </c>
      <c r="AL45" s="439">
        <f>'逆行列(IM)'!AL45/'逆行列(IM)'!AL$39</f>
        <v>4.0187566599609269E-4</v>
      </c>
      <c r="AM45" s="440">
        <f>'逆行列(IM)'!AM45/'逆行列(IM)'!AM$40</f>
        <v>1.2200755322006756E-3</v>
      </c>
      <c r="AN45" s="439">
        <f>'逆行列(IM)'!AN45/'逆行列(IM)'!AN$41</f>
        <v>1.1485088205028518E-3</v>
      </c>
      <c r="AO45" s="439">
        <f>'逆行列(IM)'!AO45/'逆行列(IM)'!AO$42</f>
        <v>3.777928887811368E-4</v>
      </c>
      <c r="AP45" s="439">
        <f>'逆行列(IM)'!AP45/'逆行列(IM)'!AP$43</f>
        <v>1.7279580748543928E-3</v>
      </c>
      <c r="AQ45" s="439">
        <f>'逆行列(IM)'!AQ45/'逆行列(IM)'!AQ$44</f>
        <v>1.0157253557839341E-3</v>
      </c>
      <c r="AR45" s="424">
        <f>'逆行列(IM)'!AR45/'逆行列(IM)'!AR$45</f>
        <v>1</v>
      </c>
      <c r="AS45" s="439">
        <f>'逆行列(IM)'!AS45/'逆行列(IM)'!AS$46</f>
        <v>1.4745223918568768E-3</v>
      </c>
      <c r="AT45" s="439">
        <f>'逆行列(IM)'!AT45/'逆行列(IM)'!AT$47</f>
        <v>2.1677338964615519E-3</v>
      </c>
      <c r="AU45" s="439">
        <f>'逆行列(IM)'!AU45/'逆行列(IM)'!AU$48</f>
        <v>4.1890975056327182E-4</v>
      </c>
      <c r="AV45" s="440">
        <f>'逆行列(IM)'!AV45/'逆行列(IM)'!AV$49</f>
        <v>3.1425891281920367E-3</v>
      </c>
      <c r="AW45" s="467"/>
      <c r="AX45" s="468"/>
      <c r="AZ45" s="469"/>
    </row>
    <row r="46" spans="2:52">
      <c r="B46" s="437" t="s">
        <v>360</v>
      </c>
      <c r="C46" s="590" t="s">
        <v>361</v>
      </c>
      <c r="D46" s="438">
        <f>'逆行列(IM)'!D46/'逆行列(IM)'!D$5</f>
        <v>3.812586401640055E-2</v>
      </c>
      <c r="E46" s="439">
        <f>'逆行列(IM)'!E46/'逆行列(IM)'!E$6</f>
        <v>8.0919876232998914E-2</v>
      </c>
      <c r="F46" s="439">
        <f>'逆行列(IM)'!F46/'逆行列(IM)'!F$7</f>
        <v>4.898792183193957E-2</v>
      </c>
      <c r="G46" s="439">
        <f>'逆行列(IM)'!G46/'逆行列(IM)'!G$8</f>
        <v>3.8329293167111582E-2</v>
      </c>
      <c r="H46" s="439">
        <f>'逆行列(IM)'!H46/'逆行列(IM)'!H$9</f>
        <v>6.3515511131058466E-2</v>
      </c>
      <c r="I46" s="440">
        <f>'逆行列(IM)'!I46/'逆行列(IM)'!I$10</f>
        <v>3.6743805472921831E-2</v>
      </c>
      <c r="J46" s="439">
        <f>'逆行列(IM)'!J46/'逆行列(IM)'!J$11</f>
        <v>5.2706012385381383E-2</v>
      </c>
      <c r="K46" s="439">
        <f>'逆行列(IM)'!K46/'逆行列(IM)'!K$12</f>
        <v>4.1528212536150841E-2</v>
      </c>
      <c r="L46" s="439">
        <f>'逆行列(IM)'!L46/'逆行列(IM)'!L$13</f>
        <v>5.2504101212693707E-2</v>
      </c>
      <c r="M46" s="439">
        <f>'逆行列(IM)'!M46/'逆行列(IM)'!M$14</f>
        <v>4.7282114295301596E-2</v>
      </c>
      <c r="N46" s="439">
        <f>'逆行列(IM)'!N46/'逆行列(IM)'!N$15</f>
        <v>2.8533130207550661E-2</v>
      </c>
      <c r="O46" s="439">
        <f>'逆行列(IM)'!O46/'逆行列(IM)'!O$16</f>
        <v>5.1435949688732191E-2</v>
      </c>
      <c r="P46" s="439">
        <f>'逆行列(IM)'!P46/'逆行列(IM)'!P$17</f>
        <v>5.7333805662453441E-2</v>
      </c>
      <c r="Q46" s="439">
        <f>'逆行列(IM)'!Q46/'逆行列(IM)'!Q$18</f>
        <v>3.1794157258704846E-2</v>
      </c>
      <c r="R46" s="440">
        <f>'逆行列(IM)'!R46/'逆行列(IM)'!R$19</f>
        <v>6.9914671714687182E-2</v>
      </c>
      <c r="S46" s="439">
        <f>'逆行列(IM)'!S46/'逆行列(IM)'!S$20</f>
        <v>1.3551878257284692E-2</v>
      </c>
      <c r="T46" s="439">
        <f>'逆行列(IM)'!T46/'逆行列(IM)'!T$21</f>
        <v>2.9128476272503707E-2</v>
      </c>
      <c r="U46" s="439">
        <f>'逆行列(IM)'!U46/'逆行列(IM)'!U$22</f>
        <v>4.5835113269526453E-2</v>
      </c>
      <c r="V46" s="439">
        <f>'逆行列(IM)'!V46/'逆行列(IM)'!V$23</f>
        <v>5.4244540216842316E-2</v>
      </c>
      <c r="W46" s="439">
        <f>'逆行列(IM)'!W46/'逆行列(IM)'!W$24</f>
        <v>4.6161961171396593E-2</v>
      </c>
      <c r="X46" s="440">
        <f>'逆行列(IM)'!X46/'逆行列(IM)'!X$25</f>
        <v>4.6768232581907695E-2</v>
      </c>
      <c r="Y46" s="439">
        <f>'逆行列(IM)'!Y46/'逆行列(IM)'!Y$26</f>
        <v>6.6293937640847581E-2</v>
      </c>
      <c r="Z46" s="439">
        <f>'逆行列(IM)'!Z46/'逆行列(IM)'!Z$27</f>
        <v>5.7225633961272795E-2</v>
      </c>
      <c r="AA46" s="439">
        <f>'逆行列(IM)'!AA46/'逆行列(IM)'!AA$28</f>
        <v>5.3121764159985888E-2</v>
      </c>
      <c r="AB46" s="439">
        <f>'逆行列(IM)'!AB46/'逆行列(IM)'!AB$29</f>
        <v>3.6995664706675875E-2</v>
      </c>
      <c r="AC46" s="439">
        <f>'逆行列(IM)'!AC46/'逆行列(IM)'!AC$30</f>
        <v>3.883949743091715E-2</v>
      </c>
      <c r="AD46" s="439">
        <f>'逆行列(IM)'!AD46/'逆行列(IM)'!AD$31</f>
        <v>6.4001070711374897E-2</v>
      </c>
      <c r="AE46" s="439">
        <f>'逆行列(IM)'!AE46/'逆行列(IM)'!AE$32</f>
        <v>8.4963871528301482E-2</v>
      </c>
      <c r="AF46" s="439">
        <f>'逆行列(IM)'!AF46/'逆行列(IM)'!AF$33</f>
        <v>0.10891800258974112</v>
      </c>
      <c r="AG46" s="440">
        <f>'逆行列(IM)'!AG46/'逆行列(IM)'!AG$34</f>
        <v>8.8426660015613501E-2</v>
      </c>
      <c r="AH46" s="439">
        <f>'逆行列(IM)'!AH46/'逆行列(IM)'!AH$35</f>
        <v>0.17069250566954106</v>
      </c>
      <c r="AI46" s="439">
        <f>'逆行列(IM)'!AI46/'逆行列(IM)'!AI$36</f>
        <v>8.4697672719165909E-2</v>
      </c>
      <c r="AJ46" s="439">
        <f>'逆行列(IM)'!AJ46/'逆行列(IM)'!AJ$37</f>
        <v>8.5325949572118934E-2</v>
      </c>
      <c r="AK46" s="439">
        <f>'逆行列(IM)'!AK46/'逆行列(IM)'!AK$38</f>
        <v>0.13000013435223393</v>
      </c>
      <c r="AL46" s="439">
        <f>'逆行列(IM)'!AL46/'逆行列(IM)'!AL$39</f>
        <v>3.1626448152030959E-2</v>
      </c>
      <c r="AM46" s="440">
        <f>'逆行列(IM)'!AM46/'逆行列(IM)'!AM$40</f>
        <v>0.12777916055609895</v>
      </c>
      <c r="AN46" s="439">
        <f>'逆行列(IM)'!AN46/'逆行列(IM)'!AN$41</f>
        <v>0.13143603401107176</v>
      </c>
      <c r="AO46" s="439">
        <f>'逆行列(IM)'!AO46/'逆行列(IM)'!AO$42</f>
        <v>0.11132518650953981</v>
      </c>
      <c r="AP46" s="439">
        <f>'逆行列(IM)'!AP46/'逆行列(IM)'!AP$43</f>
        <v>7.9313234354632695E-2</v>
      </c>
      <c r="AQ46" s="439">
        <f>'逆行列(IM)'!AQ46/'逆行列(IM)'!AQ$44</f>
        <v>5.6095479233011301E-2</v>
      </c>
      <c r="AR46" s="424">
        <f>'逆行列(IM)'!AR46/'逆行列(IM)'!AR$45</f>
        <v>0.1016026085390704</v>
      </c>
      <c r="AS46" s="439">
        <f>'逆行列(IM)'!AS46/'逆行列(IM)'!AS$46</f>
        <v>1</v>
      </c>
      <c r="AT46" s="439">
        <f>'逆行列(IM)'!AT46/'逆行列(IM)'!AT$47</f>
        <v>5.3636568201428848E-2</v>
      </c>
      <c r="AU46" s="439">
        <f>'逆行列(IM)'!AU46/'逆行列(IM)'!AU$48</f>
        <v>3.2056352185861836E-2</v>
      </c>
      <c r="AV46" s="440">
        <f>'逆行列(IM)'!AV46/'逆行列(IM)'!AV$49</f>
        <v>6.8668481070260967E-2</v>
      </c>
      <c r="AW46" s="467"/>
      <c r="AX46" s="468"/>
      <c r="AZ46" s="469"/>
    </row>
    <row r="47" spans="2:52">
      <c r="B47" s="437" t="s">
        <v>362</v>
      </c>
      <c r="C47" s="590" t="s">
        <v>363</v>
      </c>
      <c r="D47" s="438">
        <f>'逆行列(IM)'!D47/'逆行列(IM)'!D$5</f>
        <v>4.4368980842779117E-4</v>
      </c>
      <c r="E47" s="439">
        <f>'逆行列(IM)'!E47/'逆行列(IM)'!E$6</f>
        <v>4.6468251811422324E-4</v>
      </c>
      <c r="F47" s="439">
        <f>'逆行列(IM)'!F47/'逆行列(IM)'!F$7</f>
        <v>3.4953197845382489E-4</v>
      </c>
      <c r="G47" s="439">
        <f>'逆行列(IM)'!G47/'逆行列(IM)'!G$8</f>
        <v>2.5378966792438868E-4</v>
      </c>
      <c r="H47" s="439">
        <f>'逆行列(IM)'!H47/'逆行列(IM)'!H$9</f>
        <v>3.9606154850519121E-4</v>
      </c>
      <c r="I47" s="440">
        <f>'逆行列(IM)'!I47/'逆行列(IM)'!I$10</f>
        <v>2.1772507086475863E-4</v>
      </c>
      <c r="J47" s="439">
        <f>'逆行列(IM)'!J47/'逆行列(IM)'!J$11</f>
        <v>3.2635708950057773E-4</v>
      </c>
      <c r="K47" s="439">
        <f>'逆行列(IM)'!K47/'逆行列(IM)'!K$12</f>
        <v>2.710461753060591E-4</v>
      </c>
      <c r="L47" s="439">
        <f>'逆行列(IM)'!L47/'逆行列(IM)'!L$13</f>
        <v>3.1505178580784458E-4</v>
      </c>
      <c r="M47" s="439">
        <f>'逆行列(IM)'!M47/'逆行列(IM)'!M$14</f>
        <v>2.5671896516450102E-4</v>
      </c>
      <c r="N47" s="439">
        <f>'逆行列(IM)'!N47/'逆行列(IM)'!N$15</f>
        <v>1.5215232543840281E-4</v>
      </c>
      <c r="O47" s="439">
        <f>'逆行列(IM)'!O47/'逆行列(IM)'!O$16</f>
        <v>2.337694411716586E-4</v>
      </c>
      <c r="P47" s="439">
        <f>'逆行列(IM)'!P47/'逆行列(IM)'!P$17</f>
        <v>2.5828207333720976E-4</v>
      </c>
      <c r="Q47" s="439">
        <f>'逆行列(IM)'!Q47/'逆行列(IM)'!Q$18</f>
        <v>1.7222190176966211E-4</v>
      </c>
      <c r="R47" s="440">
        <f>'逆行列(IM)'!R47/'逆行列(IM)'!R$19</f>
        <v>2.3966210318951195E-4</v>
      </c>
      <c r="S47" s="439">
        <f>'逆行列(IM)'!S47/'逆行列(IM)'!S$20</f>
        <v>9.0250713991645807E-5</v>
      </c>
      <c r="T47" s="439">
        <f>'逆行列(IM)'!T47/'逆行列(IM)'!T$21</f>
        <v>2.1459221577878145E-4</v>
      </c>
      <c r="U47" s="439">
        <f>'逆行列(IM)'!U47/'逆行列(IM)'!U$22</f>
        <v>2.5865279326016947E-4</v>
      </c>
      <c r="V47" s="439">
        <f>'逆行列(IM)'!V47/'逆行列(IM)'!V$23</f>
        <v>2.7359257618603461E-4</v>
      </c>
      <c r="W47" s="439">
        <f>'逆行列(IM)'!W47/'逆行列(IM)'!W$24</f>
        <v>4.0179357128365949E-4</v>
      </c>
      <c r="X47" s="440">
        <f>'逆行列(IM)'!X47/'逆行列(IM)'!X$25</f>
        <v>2.7421823736965459E-4</v>
      </c>
      <c r="Y47" s="439">
        <f>'逆行列(IM)'!Y47/'逆行列(IM)'!Y$26</f>
        <v>3.3948647272868449E-4</v>
      </c>
      <c r="Z47" s="439">
        <f>'逆行列(IM)'!Z47/'逆行列(IM)'!Z$27</f>
        <v>3.518304913613807E-4</v>
      </c>
      <c r="AA47" s="439">
        <f>'逆行列(IM)'!AA47/'逆行列(IM)'!AA$28</f>
        <v>3.3256351261496992E-4</v>
      </c>
      <c r="AB47" s="439">
        <f>'逆行列(IM)'!AB47/'逆行列(IM)'!AB$29</f>
        <v>2.0112379004772323E-4</v>
      </c>
      <c r="AC47" s="439">
        <f>'逆行列(IM)'!AC47/'逆行列(IM)'!AC$30</f>
        <v>3.3931165496100082E-4</v>
      </c>
      <c r="AD47" s="439">
        <f>'逆行列(IM)'!AD47/'逆行列(IM)'!AD$31</f>
        <v>3.4838601511380079E-4</v>
      </c>
      <c r="AE47" s="439">
        <f>'逆行列(IM)'!AE47/'逆行列(IM)'!AE$32</f>
        <v>7.3506703177756328E-4</v>
      </c>
      <c r="AF47" s="439">
        <f>'逆行列(IM)'!AF47/'逆行列(IM)'!AF$33</f>
        <v>5.7459542021352924E-4</v>
      </c>
      <c r="AG47" s="440">
        <f>'逆行列(IM)'!AG47/'逆行列(IM)'!AG$34</f>
        <v>2.8453373678012981E-4</v>
      </c>
      <c r="AH47" s="439">
        <f>'逆行列(IM)'!AH47/'逆行列(IM)'!AH$35</f>
        <v>7.9424500510520604E-4</v>
      </c>
      <c r="AI47" s="439">
        <f>'逆行列(IM)'!AI47/'逆行列(IM)'!AI$36</f>
        <v>2.8135424163786775E-4</v>
      </c>
      <c r="AJ47" s="439">
        <f>'逆行列(IM)'!AJ47/'逆行列(IM)'!AJ$37</f>
        <v>1.1408523068658452E-3</v>
      </c>
      <c r="AK47" s="439">
        <f>'逆行列(IM)'!AK47/'逆行列(IM)'!AK$38</f>
        <v>6.9753625239870796E-4</v>
      </c>
      <c r="AL47" s="439">
        <f>'逆行列(IM)'!AL47/'逆行列(IM)'!AL$39</f>
        <v>5.6344942697847899E-4</v>
      </c>
      <c r="AM47" s="440">
        <f>'逆行列(IM)'!AM47/'逆行列(IM)'!AM$40</f>
        <v>6.3398134433788138E-4</v>
      </c>
      <c r="AN47" s="439">
        <f>'逆行列(IM)'!AN47/'逆行列(IM)'!AN$41</f>
        <v>6.2358601133540217E-3</v>
      </c>
      <c r="AO47" s="439">
        <f>'逆行列(IM)'!AO47/'逆行列(IM)'!AO$42</f>
        <v>8.9484785204958675E-4</v>
      </c>
      <c r="AP47" s="439">
        <f>'逆行列(IM)'!AP47/'逆行列(IM)'!AP$43</f>
        <v>3.6415644024080313E-3</v>
      </c>
      <c r="AQ47" s="439">
        <f>'逆行列(IM)'!AQ47/'逆行列(IM)'!AQ$44</f>
        <v>7.1478065699066675E-3</v>
      </c>
      <c r="AR47" s="424">
        <f>'逆行列(IM)'!AR47/'逆行列(IM)'!AR$45</f>
        <v>3.541262192938213E-3</v>
      </c>
      <c r="AS47" s="439">
        <f>'逆行列(IM)'!AS47/'逆行列(IM)'!AS$46</f>
        <v>1.3774582521915919E-3</v>
      </c>
      <c r="AT47" s="439">
        <f>'逆行列(IM)'!AT47/'逆行列(IM)'!AT$47</f>
        <v>1</v>
      </c>
      <c r="AU47" s="439">
        <f>'逆行列(IM)'!AU47/'逆行列(IM)'!AU$48</f>
        <v>3.066328098930131E-4</v>
      </c>
      <c r="AV47" s="440">
        <f>'逆行列(IM)'!AV47/'逆行列(IM)'!AV$49</f>
        <v>1.5484191911876793E-3</v>
      </c>
      <c r="AW47" s="467"/>
      <c r="AX47" s="468"/>
      <c r="AZ47" s="469"/>
    </row>
    <row r="48" spans="2:52">
      <c r="B48" s="422" t="s">
        <v>364</v>
      </c>
      <c r="C48" s="583" t="s">
        <v>365</v>
      </c>
      <c r="D48" s="423">
        <f>'逆行列(IM)'!D48/'逆行列(IM)'!D$5</f>
        <v>1.1974719198518057E-3</v>
      </c>
      <c r="E48" s="424">
        <f>'逆行列(IM)'!E48/'逆行列(IM)'!E$6</f>
        <v>1.7749625019798877E-3</v>
      </c>
      <c r="F48" s="424">
        <f>'逆行列(IM)'!F48/'逆行列(IM)'!F$7</f>
        <v>1.2473590877942072E-3</v>
      </c>
      <c r="G48" s="424">
        <f>'逆行列(IM)'!G48/'逆行列(IM)'!G$8</f>
        <v>1.3551982066681138E-3</v>
      </c>
      <c r="H48" s="424">
        <f>'逆行列(IM)'!H48/'逆行列(IM)'!H$9</f>
        <v>1.9930703287653001E-3</v>
      </c>
      <c r="I48" s="425">
        <f>'逆行列(IM)'!I48/'逆行列(IM)'!I$10</f>
        <v>9.8659920567147996E-4</v>
      </c>
      <c r="J48" s="424">
        <f>'逆行列(IM)'!J48/'逆行列(IM)'!J$11</f>
        <v>1.7187450972131774E-3</v>
      </c>
      <c r="K48" s="424">
        <f>'逆行列(IM)'!K48/'逆行列(IM)'!K$12</f>
        <v>1.2557664896471492E-3</v>
      </c>
      <c r="L48" s="424">
        <f>'逆行列(IM)'!L48/'逆行列(IM)'!L$13</f>
        <v>1.3308476617396971E-3</v>
      </c>
      <c r="M48" s="424">
        <f>'逆行列(IM)'!M48/'逆行列(IM)'!M$14</f>
        <v>8.4848833591385326E-4</v>
      </c>
      <c r="N48" s="424">
        <f>'逆行列(IM)'!N48/'逆行列(IM)'!N$15</f>
        <v>3.5578268015776373E-4</v>
      </c>
      <c r="O48" s="424">
        <f>'逆行列(IM)'!O48/'逆行列(IM)'!O$16</f>
        <v>4.169345844591222E-4</v>
      </c>
      <c r="P48" s="424">
        <f>'逆行列(IM)'!P48/'逆行列(IM)'!P$17</f>
        <v>6.8006385697389263E-4</v>
      </c>
      <c r="Q48" s="424">
        <f>'逆行列(IM)'!Q48/'逆行列(IM)'!Q$18</f>
        <v>1.1699163696273422E-3</v>
      </c>
      <c r="R48" s="425">
        <f>'逆行列(IM)'!R48/'逆行列(IM)'!R$19</f>
        <v>1.3199845085507969E-3</v>
      </c>
      <c r="S48" s="424">
        <f>'逆行列(IM)'!S48/'逆行列(IM)'!S$20</f>
        <v>1.9395279406106896E-4</v>
      </c>
      <c r="T48" s="424">
        <f>'逆行列(IM)'!T48/'逆行列(IM)'!T$21</f>
        <v>6.5864816271057132E-4</v>
      </c>
      <c r="U48" s="424">
        <f>'逆行列(IM)'!U48/'逆行列(IM)'!U$22</f>
        <v>7.5982882333020397E-4</v>
      </c>
      <c r="V48" s="424">
        <f>'逆行列(IM)'!V48/'逆行列(IM)'!V$23</f>
        <v>1.1260887509177994E-3</v>
      </c>
      <c r="W48" s="424">
        <f>'逆行列(IM)'!W48/'逆行列(IM)'!W$24</f>
        <v>1.1075963967076678E-3</v>
      </c>
      <c r="X48" s="425">
        <f>'逆行列(IM)'!X48/'逆行列(IM)'!X$25</f>
        <v>8.8510190528673371E-4</v>
      </c>
      <c r="Y48" s="424">
        <f>'逆行列(IM)'!Y48/'逆行列(IM)'!Y$26</f>
        <v>1.286519079317975E-3</v>
      </c>
      <c r="Z48" s="424">
        <f>'逆行列(IM)'!Z48/'逆行列(IM)'!Z$27</f>
        <v>1.4170994858115514E-3</v>
      </c>
      <c r="AA48" s="424">
        <f>'逆行列(IM)'!AA48/'逆行列(IM)'!AA$28</f>
        <v>1.4849929724428976E-3</v>
      </c>
      <c r="AB48" s="424">
        <f>'逆行列(IM)'!AB48/'逆行列(IM)'!AB$29</f>
        <v>4.921662695882579E-4</v>
      </c>
      <c r="AC48" s="424">
        <f>'逆行列(IM)'!AC48/'逆行列(IM)'!AC$30</f>
        <v>1.064260738011896E-3</v>
      </c>
      <c r="AD48" s="424">
        <f>'逆行列(IM)'!AD48/'逆行列(IM)'!AD$31</f>
        <v>1.4740424395824163E-3</v>
      </c>
      <c r="AE48" s="424">
        <f>'逆行列(IM)'!AE48/'逆行列(IM)'!AE$32</f>
        <v>1.9140447565286264E-3</v>
      </c>
      <c r="AF48" s="424">
        <f>'逆行列(IM)'!AF48/'逆行列(IM)'!AF$33</f>
        <v>1.5119886012101137E-3</v>
      </c>
      <c r="AG48" s="425">
        <f>'逆行列(IM)'!AG48/'逆行列(IM)'!AG$34</f>
        <v>4.6464525860781877E-4</v>
      </c>
      <c r="AH48" s="424">
        <f>'逆行列(IM)'!AH48/'逆行列(IM)'!AH$35</f>
        <v>1.6815160109424712E-3</v>
      </c>
      <c r="AI48" s="424">
        <f>'逆行列(IM)'!AI48/'逆行列(IM)'!AI$36</f>
        <v>3.7807873700444615E-3</v>
      </c>
      <c r="AJ48" s="424">
        <f>'逆行列(IM)'!AJ48/'逆行列(IM)'!AJ$37</f>
        <v>2.2604118268716865E-3</v>
      </c>
      <c r="AK48" s="424">
        <f>'逆行列(IM)'!AK48/'逆行列(IM)'!AK$38</f>
        <v>4.4224137716027938E-3</v>
      </c>
      <c r="AL48" s="424">
        <f>'逆行列(IM)'!AL48/'逆行列(IM)'!AL$39</f>
        <v>6.1574816352169711E-4</v>
      </c>
      <c r="AM48" s="425">
        <f>'逆行列(IM)'!AM48/'逆行列(IM)'!AM$40</f>
        <v>2.4469267348805114E-3</v>
      </c>
      <c r="AN48" s="424">
        <f>'逆行列(IM)'!AN48/'逆行列(IM)'!AN$41</f>
        <v>2.300488689598687E-3</v>
      </c>
      <c r="AO48" s="424">
        <f>'逆行列(IM)'!AO48/'逆行列(IM)'!AO$42</f>
        <v>3.318109652106101E-3</v>
      </c>
      <c r="AP48" s="424">
        <f>'逆行列(IM)'!AP48/'逆行列(IM)'!AP$43</f>
        <v>4.0322702627175154E-3</v>
      </c>
      <c r="AQ48" s="424">
        <f>'逆行列(IM)'!AQ48/'逆行列(IM)'!AQ$44</f>
        <v>2.5975998500364097E-3</v>
      </c>
      <c r="AR48" s="424">
        <f>'逆行列(IM)'!AR48/'逆行列(IM)'!AR$45</f>
        <v>5.948081184290935E-3</v>
      </c>
      <c r="AS48" s="424">
        <f>'逆行列(IM)'!AS48/'逆行列(IM)'!AS$46</f>
        <v>1.7004345119031945E-3</v>
      </c>
      <c r="AT48" s="424">
        <f>'逆行列(IM)'!AT48/'逆行列(IM)'!AT$47</f>
        <v>2.2323416828617213E-3</v>
      </c>
      <c r="AU48" s="424">
        <f>'逆行列(IM)'!AU48/'逆行列(IM)'!AU$48</f>
        <v>1</v>
      </c>
      <c r="AV48" s="425">
        <f>'逆行列(IM)'!AV48/'逆行列(IM)'!AV$49</f>
        <v>1.5545911739621189E-3</v>
      </c>
      <c r="AW48" s="467"/>
      <c r="AX48" s="468"/>
      <c r="AZ48" s="469"/>
    </row>
    <row r="49" spans="2:52" ht="15" thickBot="1">
      <c r="B49" s="441" t="s">
        <v>366</v>
      </c>
      <c r="C49" s="591" t="s">
        <v>367</v>
      </c>
      <c r="D49" s="442">
        <f>'逆行列(IM)'!D49/'逆行列(IM)'!D$5</f>
        <v>5.3692350164855048E-3</v>
      </c>
      <c r="E49" s="443">
        <f>'逆行列(IM)'!E49/'逆行列(IM)'!E$6</f>
        <v>1.5218394963203605E-2</v>
      </c>
      <c r="F49" s="443">
        <f>'逆行列(IM)'!F49/'逆行列(IM)'!F$7</f>
        <v>5.6302594212899815E-3</v>
      </c>
      <c r="G49" s="443">
        <f>'逆行列(IM)'!G49/'逆行列(IM)'!G$8</f>
        <v>3.2817629824124298E-3</v>
      </c>
      <c r="H49" s="443">
        <f>'逆行列(IM)'!H49/'逆行列(IM)'!H$9</f>
        <v>4.8361801286269024E-3</v>
      </c>
      <c r="I49" s="444">
        <f>'逆行列(IM)'!I49/'逆行列(IM)'!I$10</f>
        <v>8.1825788724832378E-3</v>
      </c>
      <c r="J49" s="443">
        <f>'逆行列(IM)'!J49/'逆行列(IM)'!J$11</f>
        <v>3.5333871435937829E-3</v>
      </c>
      <c r="K49" s="443">
        <f>'逆行列(IM)'!K49/'逆行列(IM)'!K$12</f>
        <v>3.9727045076056143E-3</v>
      </c>
      <c r="L49" s="443">
        <f>'逆行列(IM)'!L49/'逆行列(IM)'!L$13</f>
        <v>2.7880142994937108E-3</v>
      </c>
      <c r="M49" s="443">
        <f>'逆行列(IM)'!M49/'逆行列(IM)'!M$14</f>
        <v>3.518366168991394E-3</v>
      </c>
      <c r="N49" s="443">
        <f>'逆行列(IM)'!N49/'逆行列(IM)'!N$15</f>
        <v>2.2644576279143794E-3</v>
      </c>
      <c r="O49" s="443">
        <f>'逆行列(IM)'!O49/'逆行列(IM)'!O$16</f>
        <v>2.241020081094813E-3</v>
      </c>
      <c r="P49" s="443">
        <f>'逆行列(IM)'!P49/'逆行列(IM)'!P$17</f>
        <v>5.918865994563414E-3</v>
      </c>
      <c r="Q49" s="443">
        <f>'逆行列(IM)'!Q49/'逆行列(IM)'!Q$18</f>
        <v>4.4832594032937255E-3</v>
      </c>
      <c r="R49" s="444">
        <f>'逆行列(IM)'!R49/'逆行列(IM)'!R$19</f>
        <v>8.5986422670067085E-3</v>
      </c>
      <c r="S49" s="443">
        <f>'逆行列(IM)'!S49/'逆行列(IM)'!S$20</f>
        <v>2.0319377200757938E-3</v>
      </c>
      <c r="T49" s="443">
        <f>'逆行列(IM)'!T49/'逆行列(IM)'!T$21</f>
        <v>5.6317185178526418E-3</v>
      </c>
      <c r="U49" s="443">
        <f>'逆行列(IM)'!U49/'逆行列(IM)'!U$22</f>
        <v>4.6979299463892786E-3</v>
      </c>
      <c r="V49" s="443">
        <f>'逆行列(IM)'!V49/'逆行列(IM)'!V$23</f>
        <v>7.9812370586767756E-3</v>
      </c>
      <c r="W49" s="443">
        <f>'逆行列(IM)'!W49/'逆行列(IM)'!W$24</f>
        <v>6.8536676087708696E-3</v>
      </c>
      <c r="X49" s="444">
        <f>'逆行列(IM)'!X49/'逆行列(IM)'!X$25</f>
        <v>2.8612184548934458E-3</v>
      </c>
      <c r="Y49" s="443">
        <f>'逆行列(IM)'!Y49/'逆行列(IM)'!Y$26</f>
        <v>1.8027753583370976E-3</v>
      </c>
      <c r="Z49" s="443">
        <f>'逆行列(IM)'!Z49/'逆行列(IM)'!Z$27</f>
        <v>4.0862277249998523E-3</v>
      </c>
      <c r="AA49" s="443">
        <f>'逆行列(IM)'!AA49/'逆行列(IM)'!AA$28</f>
        <v>2.4820996818916744E-3</v>
      </c>
      <c r="AB49" s="443">
        <f>'逆行列(IM)'!AB49/'逆行列(IM)'!AB$29</f>
        <v>1.1621433891874687E-3</v>
      </c>
      <c r="AC49" s="443">
        <f>'逆行列(IM)'!AC49/'逆行列(IM)'!AC$30</f>
        <v>1.54985570710949E-2</v>
      </c>
      <c r="AD49" s="443">
        <f>'逆行列(IM)'!AD49/'逆行列(IM)'!AD$31</f>
        <v>9.845892628457446E-3</v>
      </c>
      <c r="AE49" s="443">
        <f>'逆行列(IM)'!AE49/'逆行列(IM)'!AE$32</f>
        <v>4.5696422773552053E-3</v>
      </c>
      <c r="AF49" s="443">
        <f>'逆行列(IM)'!AF49/'逆行列(IM)'!AF$33</f>
        <v>1.4237820001036308E-2</v>
      </c>
      <c r="AG49" s="444">
        <f>'逆行列(IM)'!AG49/'逆行列(IM)'!AG$34</f>
        <v>4.0487658409802839E-3</v>
      </c>
      <c r="AH49" s="443">
        <f>'逆行列(IM)'!AH49/'逆行列(IM)'!AH$35</f>
        <v>1.0888615218787371E-2</v>
      </c>
      <c r="AI49" s="443">
        <f>'逆行列(IM)'!AI49/'逆行列(IM)'!AI$36</f>
        <v>2.0877586894094531E-2</v>
      </c>
      <c r="AJ49" s="443">
        <f>'逆行列(IM)'!AJ49/'逆行列(IM)'!AJ$37</f>
        <v>6.6119997184995692E-3</v>
      </c>
      <c r="AK49" s="443">
        <f>'逆行列(IM)'!AK49/'逆行列(IM)'!AK$38</f>
        <v>5.6609229393556129E-3</v>
      </c>
      <c r="AL49" s="443">
        <f>'逆行列(IM)'!AL49/'逆行列(IM)'!AL$39</f>
        <v>1.974644600201185E-3</v>
      </c>
      <c r="AM49" s="444">
        <f>'逆行列(IM)'!AM49/'逆行列(IM)'!AM$40</f>
        <v>8.4560030055346909E-3</v>
      </c>
      <c r="AN49" s="443">
        <f>'逆行列(IM)'!AN49/'逆行列(IM)'!AN$41</f>
        <v>3.5782652480750676E-3</v>
      </c>
      <c r="AO49" s="443">
        <f>'逆行列(IM)'!AO49/'逆行列(IM)'!AO$42</f>
        <v>2.4688787429002945E-3</v>
      </c>
      <c r="AP49" s="443">
        <f>'逆行列(IM)'!AP49/'逆行列(IM)'!AP$43</f>
        <v>1.0262013829959653E-2</v>
      </c>
      <c r="AQ49" s="443">
        <f>'逆行列(IM)'!AQ49/'逆行列(IM)'!AQ$44</f>
        <v>4.0762686358114635E-3</v>
      </c>
      <c r="AR49" s="443">
        <f>'逆行列(IM)'!AR49/'逆行列(IM)'!AR$45</f>
        <v>5.8376443106847829E-3</v>
      </c>
      <c r="AS49" s="443">
        <f>'逆行列(IM)'!AS49/'逆行列(IM)'!AS$46</f>
        <v>3.3403593494831358E-3</v>
      </c>
      <c r="AT49" s="443">
        <f>'逆行列(IM)'!AT49/'逆行列(IM)'!AT$47</f>
        <v>4.134283404025176E-3</v>
      </c>
      <c r="AU49" s="443">
        <f>'逆行列(IM)'!AU49/'逆行列(IM)'!AU$48</f>
        <v>3.0006682734419988E-3</v>
      </c>
      <c r="AV49" s="424">
        <f>'逆行列(IM)'!AV49/'逆行列(IM)'!AV$49</f>
        <v>1</v>
      </c>
      <c r="AW49" s="467"/>
      <c r="AX49" s="468"/>
      <c r="AZ49" s="469"/>
    </row>
    <row r="50" spans="2:52">
      <c r="B50" s="787"/>
      <c r="C50" s="787"/>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68"/>
      <c r="AX50" s="468"/>
      <c r="AY50" s="471"/>
      <c r="AZ50" s="469"/>
    </row>
    <row r="51" spans="2:52">
      <c r="B51" s="788"/>
      <c r="C51" s="78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Z51" s="469"/>
    </row>
  </sheetData>
  <mergeCells count="4">
    <mergeCell ref="AW3:AW4"/>
    <mergeCell ref="AX3:AX4"/>
    <mergeCell ref="B50:C50"/>
    <mergeCell ref="B51:C51"/>
  </mergeCells>
  <phoneticPr fontId="3"/>
  <pageMargins left="0.7" right="0.7" top="0.75" bottom="0.75" header="0.3" footer="0.3"/>
  <pageSetup paperSize="9" scale="7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入力シート</vt:lpstr>
      <vt:lpstr>総括表</vt:lpstr>
      <vt:lpstr>フロー図</vt:lpstr>
      <vt:lpstr>１次効果</vt:lpstr>
      <vt:lpstr>２次効果</vt:lpstr>
      <vt:lpstr>総合効果</vt:lpstr>
      <vt:lpstr>各種係数</vt:lpstr>
      <vt:lpstr>投入係数</vt:lpstr>
      <vt:lpstr>逆行列(IM)</vt:lpstr>
      <vt:lpstr>逆行列(IM外生化)</vt:lpstr>
      <vt:lpstr>'１次効果'!Print_Area</vt:lpstr>
      <vt:lpstr>'２次効果'!Print_Area</vt:lpstr>
      <vt:lpstr>フロー図!Print_Area</vt:lpstr>
      <vt:lpstr>総括表!Print_Area</vt:lpstr>
      <vt:lpstr>総合効果!Print_Area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広島県</cp:lastModifiedBy>
  <cp:lastPrinted>2021-03-18T00:14:18Z</cp:lastPrinted>
  <dcterms:created xsi:type="dcterms:W3CDTF">2006-09-16T00:00:00Z</dcterms:created>
  <dcterms:modified xsi:type="dcterms:W3CDTF">2021-03-18T00:18:51Z</dcterms:modified>
</cp:coreProperties>
</file>