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H27分析ツール\04_HP更新用ファイル(リンクなし)\H27ツールマトメ\"/>
    </mc:Choice>
  </mc:AlternateContent>
  <bookViews>
    <workbookView xWindow="4470" yWindow="-165" windowWidth="19425" windowHeight="11025" tabRatio="846"/>
  </bookViews>
  <sheets>
    <sheet name="入力シート" sheetId="10" r:id="rId1"/>
    <sheet name="総括表" sheetId="9" r:id="rId2"/>
    <sheet name="フロー図" sheetId="8" r:id="rId3"/>
    <sheet name="１次効果" sheetId="7" r:id="rId4"/>
    <sheet name="２次効果" sheetId="6" r:id="rId5"/>
    <sheet name="総合効果" sheetId="5" r:id="rId6"/>
    <sheet name="各種係数" sheetId="1" r:id="rId7"/>
    <sheet name="投入係数" sheetId="2" r:id="rId8"/>
    <sheet name="逆行列(IM)" sheetId="3" r:id="rId9"/>
    <sheet name="建設係数" sheetId="11" r:id="rId10"/>
  </sheets>
  <definedNames>
    <definedName name="_xlnm.Print_Area" localSheetId="3">'１次効果'!$A$1:$AD$53</definedName>
    <definedName name="_xlnm.Print_Area" localSheetId="4">'２次効果'!$A$1:$R$53</definedName>
    <definedName name="_xlnm.Print_Area" localSheetId="2">フロー図!$A$1:$AH$59</definedName>
    <definedName name="_xlnm.Print_Area" localSheetId="1">総括表!$A$1:$G$41</definedName>
    <definedName name="_xlnm.Print_Area" localSheetId="5">総合効果!$A$1:$N$53</definedName>
    <definedName name="_xlnm.Print_Area" localSheetId="0">入力シート!$A$1:$P$92</definedName>
  </definedNames>
  <calcPr calcId="152511" iterate="1" iterateCount="50"/>
</workbook>
</file>

<file path=xl/calcChain.xml><?xml version="1.0" encoding="utf-8"?>
<calcChain xmlns="http://schemas.openxmlformats.org/spreadsheetml/2006/main">
  <c r="D52" i="5" l="1"/>
  <c r="D51" i="5"/>
  <c r="D50" i="5"/>
  <c r="D48" i="5"/>
  <c r="D47" i="5"/>
  <c r="D46" i="5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H7" i="5"/>
  <c r="F7" i="5"/>
  <c r="D7" i="5"/>
  <c r="H6" i="5"/>
  <c r="F6" i="5"/>
  <c r="D6" i="5"/>
  <c r="H5" i="5"/>
  <c r="F5" i="5"/>
  <c r="D5" i="5"/>
  <c r="B4" i="5"/>
  <c r="D52" i="6" l="1"/>
  <c r="D51" i="6"/>
  <c r="D50" i="6"/>
  <c r="D48" i="6"/>
  <c r="D47" i="6"/>
  <c r="D46" i="6"/>
  <c r="D44" i="6"/>
  <c r="D43" i="6"/>
  <c r="D42" i="6"/>
  <c r="D41" i="6"/>
  <c r="D40" i="6"/>
  <c r="D39" i="6"/>
  <c r="D38" i="6"/>
  <c r="D37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F7" i="6"/>
  <c r="H7" i="6" s="1"/>
  <c r="J7" i="6" s="1"/>
  <c r="L7" i="6" s="1"/>
  <c r="N7" i="6" s="1"/>
  <c r="P7" i="6" s="1"/>
  <c r="D7" i="6"/>
  <c r="F6" i="6"/>
  <c r="D6" i="6"/>
  <c r="F5" i="6"/>
  <c r="H6" i="6" s="1"/>
  <c r="D5" i="6"/>
  <c r="H5" i="6" s="1"/>
  <c r="B4" i="6"/>
  <c r="F49" i="7"/>
  <c r="J45" i="7"/>
  <c r="J53" i="7" s="1"/>
  <c r="D36" i="7"/>
  <c r="L36" i="7" s="1"/>
  <c r="D36" i="5" s="1"/>
  <c r="B4" i="7"/>
  <c r="F53" i="7" l="1"/>
  <c r="L45" i="7"/>
  <c r="D45" i="6" s="1"/>
  <c r="D53" i="7"/>
  <c r="J12" i="8" s="1"/>
  <c r="D36" i="6"/>
  <c r="N36" i="7"/>
  <c r="N53" i="7" s="1"/>
  <c r="AD12" i="8"/>
  <c r="AA7" i="8"/>
  <c r="P7" i="8"/>
  <c r="C7" i="8"/>
  <c r="AG3" i="8"/>
  <c r="D45" i="5" l="1"/>
  <c r="V45" i="7"/>
  <c r="V53" i="7" s="1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47" i="7"/>
  <c r="P46" i="7"/>
  <c r="P48" i="7"/>
  <c r="P45" i="7"/>
  <c r="P52" i="7"/>
  <c r="P42" i="7"/>
  <c r="P38" i="7"/>
  <c r="P51" i="7"/>
  <c r="P37" i="7"/>
  <c r="P41" i="7"/>
  <c r="P50" i="7"/>
  <c r="P44" i="7"/>
  <c r="P40" i="7"/>
  <c r="P36" i="7"/>
  <c r="P49" i="7"/>
  <c r="P43" i="7"/>
  <c r="P39" i="7"/>
  <c r="P8" i="7"/>
  <c r="F18" i="9"/>
  <c r="E15" i="9"/>
  <c r="B16" i="9" s="1"/>
  <c r="E13" i="9"/>
  <c r="B9" i="9"/>
  <c r="B5" i="9"/>
  <c r="F3" i="9"/>
  <c r="B15" i="9" l="1"/>
  <c r="P53" i="7"/>
  <c r="H5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L29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H8" i="10"/>
  <c r="B8" i="10"/>
  <c r="X43" i="7" l="1"/>
  <c r="X20" i="7"/>
  <c r="X33" i="7"/>
  <c r="X16" i="7"/>
  <c r="X21" i="7"/>
  <c r="X15" i="7"/>
  <c r="X19" i="7"/>
  <c r="X26" i="7"/>
  <c r="X37" i="7"/>
  <c r="X12" i="7"/>
  <c r="X40" i="7"/>
  <c r="X45" i="7"/>
  <c r="X23" i="7"/>
  <c r="X47" i="7"/>
  <c r="X10" i="7"/>
  <c r="X48" i="7"/>
  <c r="X31" i="7"/>
  <c r="X42" i="7"/>
  <c r="X13" i="7"/>
  <c r="X27" i="7"/>
  <c r="X34" i="7"/>
  <c r="X46" i="7"/>
  <c r="X14" i="7"/>
  <c r="X39" i="7"/>
  <c r="X9" i="7"/>
  <c r="X18" i="7"/>
  <c r="X52" i="7"/>
  <c r="X25" i="7"/>
  <c r="X29" i="7"/>
  <c r="X11" i="7"/>
  <c r="X50" i="7"/>
  <c r="X22" i="7"/>
  <c r="X51" i="7"/>
  <c r="X36" i="7"/>
  <c r="X38" i="7"/>
  <c r="X17" i="7"/>
  <c r="X41" i="7"/>
  <c r="X28" i="7"/>
  <c r="X35" i="7"/>
  <c r="X30" i="7"/>
  <c r="X44" i="7"/>
  <c r="X49" i="7"/>
  <c r="X8" i="7"/>
  <c r="X32" i="7"/>
  <c r="X24" i="7"/>
  <c r="X53" i="7" l="1"/>
  <c r="H49" i="7" l="1"/>
  <c r="H53" i="7" l="1"/>
  <c r="S12" i="8" s="1"/>
  <c r="L49" i="7"/>
  <c r="L53" i="7" l="1"/>
  <c r="C15" i="8" s="1"/>
  <c r="R49" i="7"/>
  <c r="R53" i="7" s="1"/>
  <c r="D49" i="6"/>
  <c r="D53" i="6" s="1"/>
  <c r="D49" i="5"/>
  <c r="D53" i="5" s="1"/>
  <c r="AF21" i="8" a="1"/>
  <c r="AF21" i="8" s="1"/>
  <c r="AC21" i="8" a="1"/>
  <c r="AC21" i="8" s="1"/>
  <c r="C32" i="9" l="1"/>
  <c r="C31" i="9"/>
  <c r="T35" i="7"/>
  <c r="Z35" i="7" s="1"/>
  <c r="AB35" i="7" s="1"/>
  <c r="T43" i="7"/>
  <c r="Z43" i="7" s="1"/>
  <c r="AB43" i="7" s="1"/>
  <c r="T12" i="7"/>
  <c r="Z12" i="7" s="1"/>
  <c r="AB12" i="7" s="1"/>
  <c r="T24" i="7"/>
  <c r="Z24" i="7" s="1"/>
  <c r="AB24" i="7" s="1"/>
  <c r="T47" i="7"/>
  <c r="Z47" i="7" s="1"/>
  <c r="AB47" i="7" s="1"/>
  <c r="T18" i="7"/>
  <c r="Z18" i="7" s="1"/>
  <c r="AB18" i="7" s="1"/>
  <c r="T16" i="7"/>
  <c r="Z16" i="7" s="1"/>
  <c r="AB16" i="7" s="1"/>
  <c r="T42" i="7"/>
  <c r="Z42" i="7" s="1"/>
  <c r="AB42" i="7" s="1"/>
  <c r="T14" i="7"/>
  <c r="Z14" i="7" s="1"/>
  <c r="AB14" i="7" s="1"/>
  <c r="T48" i="7"/>
  <c r="Z48" i="7" s="1"/>
  <c r="AB48" i="7" s="1"/>
  <c r="T17" i="7"/>
  <c r="Z17" i="7" s="1"/>
  <c r="AB17" i="7" s="1"/>
  <c r="T38" i="7"/>
  <c r="Z38" i="7" s="1"/>
  <c r="AB38" i="7" s="1"/>
  <c r="T49" i="7"/>
  <c r="Z49" i="7" s="1"/>
  <c r="AB49" i="7" s="1"/>
  <c r="T36" i="7"/>
  <c r="Z36" i="7" s="1"/>
  <c r="AB36" i="7" s="1"/>
  <c r="T44" i="7"/>
  <c r="Z44" i="7" s="1"/>
  <c r="AB44" i="7" s="1"/>
  <c r="T40" i="7"/>
  <c r="Z40" i="7" s="1"/>
  <c r="AB40" i="7" s="1"/>
  <c r="T30" i="7"/>
  <c r="Z30" i="7" s="1"/>
  <c r="AB30" i="7" s="1"/>
  <c r="T26" i="7"/>
  <c r="Z26" i="7" s="1"/>
  <c r="AB26" i="7" s="1"/>
  <c r="T9" i="7"/>
  <c r="Z9" i="7" s="1"/>
  <c r="AB9" i="7" s="1"/>
  <c r="T28" i="7"/>
  <c r="Z28" i="7" s="1"/>
  <c r="AB28" i="7" s="1"/>
  <c r="T15" i="7"/>
  <c r="Z15" i="7" s="1"/>
  <c r="AB15" i="7" s="1"/>
  <c r="T50" i="7"/>
  <c r="Z50" i="7" s="1"/>
  <c r="AB50" i="7" s="1"/>
  <c r="T20" i="7"/>
  <c r="Z20" i="7" s="1"/>
  <c r="AB20" i="7" s="1"/>
  <c r="T25" i="7"/>
  <c r="Z25" i="7" s="1"/>
  <c r="AB25" i="7" s="1"/>
  <c r="T34" i="7"/>
  <c r="Z34" i="7" s="1"/>
  <c r="AB34" i="7" s="1"/>
  <c r="T45" i="7"/>
  <c r="Z45" i="7" s="1"/>
  <c r="AB45" i="7" s="1"/>
  <c r="T52" i="7"/>
  <c r="Z52" i="7" s="1"/>
  <c r="AB52" i="7" s="1"/>
  <c r="T27" i="7"/>
  <c r="Z27" i="7" s="1"/>
  <c r="AB27" i="7" s="1"/>
  <c r="T51" i="7"/>
  <c r="Z51" i="7" s="1"/>
  <c r="AB51" i="7" s="1"/>
  <c r="T31" i="7"/>
  <c r="Z31" i="7" s="1"/>
  <c r="AB31" i="7" s="1"/>
  <c r="T32" i="7"/>
  <c r="Z32" i="7" s="1"/>
  <c r="AB32" i="7" s="1"/>
  <c r="T37" i="7"/>
  <c r="Z37" i="7" s="1"/>
  <c r="AB37" i="7" s="1"/>
  <c r="T46" i="7"/>
  <c r="Z46" i="7" s="1"/>
  <c r="AB46" i="7" s="1"/>
  <c r="T8" i="7"/>
  <c r="T11" i="7"/>
  <c r="Z11" i="7" s="1"/>
  <c r="AB11" i="7" s="1"/>
  <c r="T13" i="7"/>
  <c r="Z13" i="7" s="1"/>
  <c r="AB13" i="7" s="1"/>
  <c r="T29" i="7"/>
  <c r="Z29" i="7" s="1"/>
  <c r="AB29" i="7" s="1"/>
  <c r="T19" i="7"/>
  <c r="Z19" i="7" s="1"/>
  <c r="AB19" i="7" s="1"/>
  <c r="T10" i="7"/>
  <c r="Z10" i="7" s="1"/>
  <c r="AB10" i="7" s="1"/>
  <c r="T21" i="7"/>
  <c r="Z21" i="7" s="1"/>
  <c r="AB21" i="7" s="1"/>
  <c r="T39" i="7"/>
  <c r="Z39" i="7" s="1"/>
  <c r="AB39" i="7" s="1"/>
  <c r="T41" i="7"/>
  <c r="Z41" i="7" s="1"/>
  <c r="AB41" i="7" s="1"/>
  <c r="T23" i="7"/>
  <c r="Z23" i="7" s="1"/>
  <c r="AB23" i="7" s="1"/>
  <c r="T22" i="7"/>
  <c r="Z22" i="7" s="1"/>
  <c r="AB22" i="7" s="1"/>
  <c r="T33" i="7"/>
  <c r="Z33" i="7" s="1"/>
  <c r="AB33" i="7" s="1"/>
  <c r="C28" i="9"/>
  <c r="E14" i="9"/>
  <c r="Z8" i="7" l="1"/>
  <c r="T53" i="7"/>
  <c r="Z53" i="7" l="1"/>
  <c r="C21" i="8" s="1"/>
  <c r="AB8" i="7"/>
  <c r="AD8" i="7" l="1" a="1"/>
  <c r="AB53" i="7"/>
  <c r="C27" i="8" s="1"/>
  <c r="P21" i="8" l="1" a="1"/>
  <c r="P21" i="8" s="1"/>
  <c r="AD27" i="7"/>
  <c r="AD15" i="7"/>
  <c r="AD48" i="7"/>
  <c r="AD25" i="7"/>
  <c r="AD32" i="7"/>
  <c r="AD43" i="7"/>
  <c r="AD10" i="7"/>
  <c r="AD35" i="7"/>
  <c r="AD44" i="7"/>
  <c r="AD22" i="7"/>
  <c r="AD52" i="7"/>
  <c r="AD51" i="7"/>
  <c r="AD39" i="7"/>
  <c r="AD17" i="7"/>
  <c r="AD19" i="7"/>
  <c r="AD11" i="7"/>
  <c r="AD21" i="7"/>
  <c r="AD8" i="7"/>
  <c r="AD33" i="7"/>
  <c r="AD41" i="7"/>
  <c r="AD30" i="7"/>
  <c r="AD13" i="7"/>
  <c r="AD23" i="7"/>
  <c r="AD9" i="7"/>
  <c r="AD36" i="7"/>
  <c r="AD14" i="7"/>
  <c r="AD46" i="7"/>
  <c r="AD34" i="7"/>
  <c r="AD26" i="7"/>
  <c r="AD31" i="7"/>
  <c r="AD12" i="7"/>
  <c r="AD38" i="7"/>
  <c r="AD40" i="7"/>
  <c r="AD16" i="7"/>
  <c r="AD20" i="7"/>
  <c r="AD18" i="7"/>
  <c r="AD45" i="7"/>
  <c r="AD37" i="7"/>
  <c r="AD42" i="7"/>
  <c r="AD29" i="7"/>
  <c r="AD49" i="7"/>
  <c r="AD50" i="7"/>
  <c r="AD47" i="7"/>
  <c r="AD24" i="7"/>
  <c r="AD28" i="7"/>
  <c r="F24" i="5" l="1"/>
  <c r="F24" i="6"/>
  <c r="H24" i="6" s="1"/>
  <c r="J24" i="6" s="1"/>
  <c r="L24" i="6" s="1"/>
  <c r="F18" i="6"/>
  <c r="H18" i="6" s="1"/>
  <c r="J18" i="6" s="1"/>
  <c r="L18" i="6" s="1"/>
  <c r="F18" i="5"/>
  <c r="F34" i="5"/>
  <c r="F34" i="6"/>
  <c r="H34" i="6" s="1"/>
  <c r="J34" i="6" s="1"/>
  <c r="L34" i="6" s="1"/>
  <c r="F41" i="6"/>
  <c r="H41" i="6" s="1"/>
  <c r="J41" i="6" s="1"/>
  <c r="L41" i="6" s="1"/>
  <c r="F41" i="5"/>
  <c r="F51" i="5"/>
  <c r="F51" i="6"/>
  <c r="H51" i="6" s="1"/>
  <c r="J51" i="6" s="1"/>
  <c r="L51" i="6" s="1"/>
  <c r="F25" i="5"/>
  <c r="F25" i="6"/>
  <c r="H25" i="6" s="1"/>
  <c r="J25" i="6" s="1"/>
  <c r="L25" i="6" s="1"/>
  <c r="F47" i="5"/>
  <c r="F47" i="6"/>
  <c r="H47" i="6" s="1"/>
  <c r="J47" i="6" s="1"/>
  <c r="L47" i="6" s="1"/>
  <c r="F20" i="5"/>
  <c r="F20" i="6"/>
  <c r="H20" i="6" s="1"/>
  <c r="J20" i="6" s="1"/>
  <c r="L20" i="6" s="1"/>
  <c r="F46" i="6"/>
  <c r="H46" i="6" s="1"/>
  <c r="J46" i="6" s="1"/>
  <c r="L46" i="6" s="1"/>
  <c r="F46" i="5"/>
  <c r="F33" i="5"/>
  <c r="F33" i="6"/>
  <c r="H33" i="6" s="1"/>
  <c r="J33" i="6" s="1"/>
  <c r="L33" i="6" s="1"/>
  <c r="F52" i="5"/>
  <c r="F52" i="6"/>
  <c r="H52" i="6" s="1"/>
  <c r="J52" i="6" s="1"/>
  <c r="L52" i="6" s="1"/>
  <c r="F48" i="5"/>
  <c r="F48" i="6"/>
  <c r="H48" i="6" s="1"/>
  <c r="J48" i="6" s="1"/>
  <c r="L48" i="6" s="1"/>
  <c r="N21" i="8" a="1"/>
  <c r="N21" i="8" s="1"/>
  <c r="C39" i="8" a="1"/>
  <c r="C39" i="8" s="1"/>
  <c r="D29" i="9" s="1"/>
  <c r="F50" i="5"/>
  <c r="F50" i="6"/>
  <c r="H50" i="6" s="1"/>
  <c r="J50" i="6" s="1"/>
  <c r="L50" i="6" s="1"/>
  <c r="F16" i="6"/>
  <c r="H16" i="6" s="1"/>
  <c r="J16" i="6" s="1"/>
  <c r="L16" i="6" s="1"/>
  <c r="F16" i="5"/>
  <c r="F14" i="6"/>
  <c r="H14" i="6" s="1"/>
  <c r="J14" i="6" s="1"/>
  <c r="L14" i="6" s="1"/>
  <c r="F14" i="5"/>
  <c r="F8" i="5"/>
  <c r="AD53" i="7"/>
  <c r="C33" i="8" s="1"/>
  <c r="F8" i="6"/>
  <c r="O39" i="8" a="1"/>
  <c r="O39" i="8" s="1"/>
  <c r="R39" i="8" a="1"/>
  <c r="R39" i="8" s="1"/>
  <c r="F22" i="6"/>
  <c r="H22" i="6" s="1"/>
  <c r="J22" i="6" s="1"/>
  <c r="L22" i="6" s="1"/>
  <c r="F22" i="5"/>
  <c r="F15" i="5"/>
  <c r="F15" i="6"/>
  <c r="H15" i="6" s="1"/>
  <c r="J15" i="6" s="1"/>
  <c r="L15" i="6" s="1"/>
  <c r="F49" i="5"/>
  <c r="F49" i="6"/>
  <c r="H49" i="6" s="1"/>
  <c r="J49" i="6" s="1"/>
  <c r="L49" i="6" s="1"/>
  <c r="F40" i="6"/>
  <c r="H40" i="6" s="1"/>
  <c r="J40" i="6" s="1"/>
  <c r="L40" i="6" s="1"/>
  <c r="F40" i="5"/>
  <c r="F36" i="6"/>
  <c r="H36" i="6" s="1"/>
  <c r="J36" i="6" s="1"/>
  <c r="L36" i="6" s="1"/>
  <c r="F36" i="5"/>
  <c r="F21" i="5"/>
  <c r="F21" i="6"/>
  <c r="H21" i="6" s="1"/>
  <c r="J21" i="6" s="1"/>
  <c r="L21" i="6" s="1"/>
  <c r="F44" i="6"/>
  <c r="H44" i="6" s="1"/>
  <c r="J44" i="6" s="1"/>
  <c r="L44" i="6" s="1"/>
  <c r="F44" i="5"/>
  <c r="F27" i="5"/>
  <c r="F27" i="6"/>
  <c r="H27" i="6" s="1"/>
  <c r="J27" i="6" s="1"/>
  <c r="L27" i="6" s="1"/>
  <c r="F29" i="5"/>
  <c r="F29" i="6"/>
  <c r="H29" i="6" s="1"/>
  <c r="J29" i="6" s="1"/>
  <c r="L29" i="6" s="1"/>
  <c r="F38" i="6"/>
  <c r="H38" i="6" s="1"/>
  <c r="J38" i="6" s="1"/>
  <c r="L38" i="6" s="1"/>
  <c r="F38" i="5"/>
  <c r="F9" i="6"/>
  <c r="H9" i="6" s="1"/>
  <c r="J9" i="6" s="1"/>
  <c r="L9" i="6" s="1"/>
  <c r="F9" i="5"/>
  <c r="F11" i="6"/>
  <c r="H11" i="6" s="1"/>
  <c r="J11" i="6" s="1"/>
  <c r="L11" i="6" s="1"/>
  <c r="F11" i="5"/>
  <c r="F35" i="6"/>
  <c r="H35" i="6" s="1"/>
  <c r="J35" i="6" s="1"/>
  <c r="L35" i="6" s="1"/>
  <c r="F35" i="5"/>
  <c r="F42" i="5"/>
  <c r="F42" i="6"/>
  <c r="H42" i="6" s="1"/>
  <c r="J42" i="6" s="1"/>
  <c r="L42" i="6" s="1"/>
  <c r="F12" i="6"/>
  <c r="H12" i="6" s="1"/>
  <c r="J12" i="6" s="1"/>
  <c r="L12" i="6" s="1"/>
  <c r="F12" i="5"/>
  <c r="F23" i="6"/>
  <c r="H23" i="6" s="1"/>
  <c r="J23" i="6" s="1"/>
  <c r="L23" i="6" s="1"/>
  <c r="F23" i="5"/>
  <c r="F19" i="5"/>
  <c r="F19" i="6"/>
  <c r="H19" i="6" s="1"/>
  <c r="J19" i="6" s="1"/>
  <c r="L19" i="6" s="1"/>
  <c r="F10" i="6"/>
  <c r="H10" i="6" s="1"/>
  <c r="J10" i="6" s="1"/>
  <c r="L10" i="6" s="1"/>
  <c r="F10" i="5"/>
  <c r="F37" i="6"/>
  <c r="H37" i="6" s="1"/>
  <c r="J37" i="6" s="1"/>
  <c r="L37" i="6" s="1"/>
  <c r="F37" i="5"/>
  <c r="F31" i="5"/>
  <c r="F31" i="6"/>
  <c r="H31" i="6" s="1"/>
  <c r="J31" i="6" s="1"/>
  <c r="L31" i="6" s="1"/>
  <c r="F13" i="6"/>
  <c r="H13" i="6" s="1"/>
  <c r="J13" i="6" s="1"/>
  <c r="L13" i="6" s="1"/>
  <c r="F13" i="5"/>
  <c r="F17" i="5"/>
  <c r="F17" i="6"/>
  <c r="H17" i="6" s="1"/>
  <c r="J17" i="6" s="1"/>
  <c r="L17" i="6" s="1"/>
  <c r="F43" i="5"/>
  <c r="F43" i="6"/>
  <c r="H43" i="6" s="1"/>
  <c r="J43" i="6" s="1"/>
  <c r="L43" i="6" s="1"/>
  <c r="E39" i="8" a="1"/>
  <c r="E39" i="8" s="1"/>
  <c r="D30" i="9" s="1"/>
  <c r="F28" i="5"/>
  <c r="F28" i="6"/>
  <c r="H28" i="6" s="1"/>
  <c r="J28" i="6" s="1"/>
  <c r="L28" i="6" s="1"/>
  <c r="F45" i="5"/>
  <c r="F45" i="6"/>
  <c r="H45" i="6" s="1"/>
  <c r="J45" i="6" s="1"/>
  <c r="L45" i="6" s="1"/>
  <c r="F26" i="6"/>
  <c r="H26" i="6" s="1"/>
  <c r="J26" i="6" s="1"/>
  <c r="L26" i="6" s="1"/>
  <c r="F26" i="5"/>
  <c r="F30" i="5"/>
  <c r="F30" i="6"/>
  <c r="H30" i="6" s="1"/>
  <c r="J30" i="6" s="1"/>
  <c r="L30" i="6" s="1"/>
  <c r="F39" i="6"/>
  <c r="H39" i="6" s="1"/>
  <c r="J39" i="6" s="1"/>
  <c r="L39" i="6" s="1"/>
  <c r="F39" i="5"/>
  <c r="F32" i="6"/>
  <c r="H32" i="6" s="1"/>
  <c r="J32" i="6" s="1"/>
  <c r="L32" i="6" s="1"/>
  <c r="F32" i="5"/>
  <c r="C30" i="9"/>
  <c r="V27" i="8" l="1"/>
  <c r="W33" i="8" s="1"/>
  <c r="W39" i="8" s="1"/>
  <c r="D32" i="9"/>
  <c r="D31" i="9"/>
  <c r="F53" i="6"/>
  <c r="H8" i="6"/>
  <c r="D28" i="9"/>
  <c r="F53" i="5"/>
  <c r="C29" i="9"/>
  <c r="H53" i="6" l="1"/>
  <c r="J8" i="6"/>
  <c r="J53" i="6" l="1"/>
  <c r="L8" i="6"/>
  <c r="L53" i="6" s="1"/>
  <c r="N52" i="6" l="1"/>
  <c r="P52" i="6" s="1"/>
  <c r="N34" i="6"/>
  <c r="P34" i="6" s="1"/>
  <c r="N44" i="6"/>
  <c r="P44" i="6" s="1"/>
  <c r="N36" i="6"/>
  <c r="P36" i="6" s="1"/>
  <c r="N20" i="6"/>
  <c r="P20" i="6" s="1"/>
  <c r="N21" i="6"/>
  <c r="P21" i="6" s="1"/>
  <c r="N37" i="6"/>
  <c r="P37" i="6" s="1"/>
  <c r="N28" i="6"/>
  <c r="P28" i="6" s="1"/>
  <c r="N12" i="6"/>
  <c r="P12" i="6" s="1"/>
  <c r="N29" i="6"/>
  <c r="P29" i="6" s="1"/>
  <c r="N42" i="6"/>
  <c r="P42" i="6" s="1"/>
  <c r="N45" i="6"/>
  <c r="P45" i="6" s="1"/>
  <c r="N13" i="6"/>
  <c r="P13" i="6" s="1"/>
  <c r="N31" i="6"/>
  <c r="P31" i="6" s="1"/>
  <c r="N38" i="6"/>
  <c r="P38" i="6" s="1"/>
  <c r="N33" i="6"/>
  <c r="P33" i="6" s="1"/>
  <c r="N51" i="6"/>
  <c r="P51" i="6" s="1"/>
  <c r="N35" i="6"/>
  <c r="P35" i="6" s="1"/>
  <c r="N19" i="6"/>
  <c r="P19" i="6" s="1"/>
  <c r="N48" i="6"/>
  <c r="P48" i="6" s="1"/>
  <c r="N32" i="6"/>
  <c r="P32" i="6" s="1"/>
  <c r="N16" i="6"/>
  <c r="P16" i="6" s="1"/>
  <c r="N39" i="6"/>
  <c r="P39" i="6" s="1"/>
  <c r="N23" i="6"/>
  <c r="P23" i="6" s="1"/>
  <c r="N50" i="6"/>
  <c r="P50" i="6" s="1"/>
  <c r="N18" i="6"/>
  <c r="P18" i="6" s="1"/>
  <c r="N41" i="6"/>
  <c r="P41" i="6" s="1"/>
  <c r="N25" i="6"/>
  <c r="P25" i="6" s="1"/>
  <c r="N9" i="6"/>
  <c r="P9" i="6" s="1"/>
  <c r="N46" i="6"/>
  <c r="P46" i="6" s="1"/>
  <c r="N30" i="6"/>
  <c r="P30" i="6" s="1"/>
  <c r="N14" i="6"/>
  <c r="P14" i="6" s="1"/>
  <c r="N43" i="6"/>
  <c r="P43" i="6" s="1"/>
  <c r="N27" i="6"/>
  <c r="P27" i="6" s="1"/>
  <c r="N22" i="6"/>
  <c r="P22" i="6" s="1"/>
  <c r="N40" i="6"/>
  <c r="P40" i="6" s="1"/>
  <c r="N24" i="6"/>
  <c r="P24" i="6" s="1"/>
  <c r="N47" i="6"/>
  <c r="P47" i="6" s="1"/>
  <c r="N15" i="6"/>
  <c r="P15" i="6" s="1"/>
  <c r="N26" i="6"/>
  <c r="P26" i="6" s="1"/>
  <c r="N49" i="6"/>
  <c r="P49" i="6" s="1"/>
  <c r="N17" i="6"/>
  <c r="P17" i="6" s="1"/>
  <c r="N11" i="6"/>
  <c r="P11" i="6" s="1"/>
  <c r="N10" i="6"/>
  <c r="P10" i="6" s="1"/>
  <c r="N8" i="6"/>
  <c r="N53" i="6" l="1"/>
  <c r="P8" i="6"/>
  <c r="R8" i="6" l="1" a="1"/>
  <c r="P53" i="6"/>
  <c r="W45" i="8" s="1"/>
  <c r="R40" i="6" l="1"/>
  <c r="H40" i="5" s="1"/>
  <c r="J40" i="5" s="1"/>
  <c r="R28" i="6"/>
  <c r="H28" i="5" s="1"/>
  <c r="J28" i="5" s="1"/>
  <c r="R48" i="6"/>
  <c r="H48" i="5" s="1"/>
  <c r="J48" i="5" s="1"/>
  <c r="R8" i="6"/>
  <c r="R34" i="6"/>
  <c r="H34" i="5" s="1"/>
  <c r="J34" i="5" s="1"/>
  <c r="R11" i="6"/>
  <c r="H11" i="5" s="1"/>
  <c r="J11" i="5" s="1"/>
  <c r="R32" i="6"/>
  <c r="H32" i="5" s="1"/>
  <c r="J32" i="5" s="1"/>
  <c r="R44" i="6"/>
  <c r="H44" i="5" s="1"/>
  <c r="J44" i="5" s="1"/>
  <c r="R23" i="6"/>
  <c r="H23" i="5" s="1"/>
  <c r="J23" i="5" s="1"/>
  <c r="R15" i="6"/>
  <c r="H15" i="5" s="1"/>
  <c r="J15" i="5" s="1"/>
  <c r="R24" i="6"/>
  <c r="H24" i="5" s="1"/>
  <c r="J24" i="5" s="1"/>
  <c r="R19" i="6"/>
  <c r="H19" i="5" s="1"/>
  <c r="J19" i="5" s="1"/>
  <c r="R27" i="6"/>
  <c r="H27" i="5" s="1"/>
  <c r="J27" i="5" s="1"/>
  <c r="R16" i="6"/>
  <c r="H16" i="5" s="1"/>
  <c r="J16" i="5" s="1"/>
  <c r="R52" i="6"/>
  <c r="H52" i="5" s="1"/>
  <c r="J52" i="5" s="1"/>
  <c r="R20" i="6"/>
  <c r="H20" i="5" s="1"/>
  <c r="J20" i="5" s="1"/>
  <c r="R10" i="6"/>
  <c r="H10" i="5" s="1"/>
  <c r="J10" i="5" s="1"/>
  <c r="R43" i="6"/>
  <c r="H43" i="5" s="1"/>
  <c r="J43" i="5" s="1"/>
  <c r="R42" i="6"/>
  <c r="H42" i="5" s="1"/>
  <c r="J42" i="5" s="1"/>
  <c r="R13" i="6"/>
  <c r="H13" i="5" s="1"/>
  <c r="J13" i="5" s="1"/>
  <c r="R22" i="6"/>
  <c r="H22" i="5" s="1"/>
  <c r="J22" i="5" s="1"/>
  <c r="R45" i="6"/>
  <c r="H45" i="5" s="1"/>
  <c r="J45" i="5" s="1"/>
  <c r="R38" i="6"/>
  <c r="H38" i="5" s="1"/>
  <c r="J38" i="5" s="1"/>
  <c r="R18" i="6"/>
  <c r="H18" i="5" s="1"/>
  <c r="J18" i="5" s="1"/>
  <c r="R21" i="6"/>
  <c r="H21" i="5" s="1"/>
  <c r="J21" i="5" s="1"/>
  <c r="R46" i="6"/>
  <c r="H46" i="5" s="1"/>
  <c r="J46" i="5" s="1"/>
  <c r="R35" i="6"/>
  <c r="H35" i="5" s="1"/>
  <c r="J35" i="5" s="1"/>
  <c r="R30" i="6"/>
  <c r="H30" i="5" s="1"/>
  <c r="J30" i="5" s="1"/>
  <c r="R29" i="6"/>
  <c r="H29" i="5" s="1"/>
  <c r="J29" i="5" s="1"/>
  <c r="R25" i="6"/>
  <c r="H25" i="5" s="1"/>
  <c r="J25" i="5" s="1"/>
  <c r="R39" i="6"/>
  <c r="H39" i="5" s="1"/>
  <c r="J39" i="5" s="1"/>
  <c r="R50" i="6"/>
  <c r="H50" i="5" s="1"/>
  <c r="J50" i="5" s="1"/>
  <c r="R17" i="6"/>
  <c r="H17" i="5" s="1"/>
  <c r="J17" i="5" s="1"/>
  <c r="R14" i="6"/>
  <c r="H14" i="5" s="1"/>
  <c r="J14" i="5" s="1"/>
  <c r="R36" i="6"/>
  <c r="H36" i="5" s="1"/>
  <c r="J36" i="5" s="1"/>
  <c r="R12" i="6"/>
  <c r="H12" i="5" s="1"/>
  <c r="J12" i="5" s="1"/>
  <c r="R9" i="6"/>
  <c r="H9" i="5" s="1"/>
  <c r="J9" i="5" s="1"/>
  <c r="R31" i="6"/>
  <c r="H31" i="5" s="1"/>
  <c r="J31" i="5" s="1"/>
  <c r="R26" i="6"/>
  <c r="H26" i="5" s="1"/>
  <c r="J26" i="5" s="1"/>
  <c r="R47" i="6"/>
  <c r="H47" i="5" s="1"/>
  <c r="J47" i="5" s="1"/>
  <c r="R49" i="6"/>
  <c r="H49" i="5" s="1"/>
  <c r="J49" i="5" s="1"/>
  <c r="R37" i="6"/>
  <c r="H37" i="5" s="1"/>
  <c r="J37" i="5" s="1"/>
  <c r="R33" i="6"/>
  <c r="H33" i="5" s="1"/>
  <c r="J33" i="5" s="1"/>
  <c r="R41" i="6"/>
  <c r="H41" i="5" s="1"/>
  <c r="J41" i="5" s="1"/>
  <c r="R51" i="6"/>
  <c r="H51" i="5" s="1"/>
  <c r="J51" i="5" s="1"/>
  <c r="N20" i="5" l="1"/>
  <c r="L20" i="5"/>
  <c r="N44" i="5"/>
  <c r="L44" i="5"/>
  <c r="L38" i="5"/>
  <c r="N38" i="5"/>
  <c r="N52" i="5"/>
  <c r="L52" i="5"/>
  <c r="N32" i="5"/>
  <c r="L32" i="5"/>
  <c r="L47" i="5"/>
  <c r="N47" i="5"/>
  <c r="N45" i="5"/>
  <c r="L45" i="5"/>
  <c r="L11" i="5"/>
  <c r="N11" i="5"/>
  <c r="N18" i="5"/>
  <c r="L18" i="5"/>
  <c r="N34" i="5"/>
  <c r="L34" i="5"/>
  <c r="N16" i="5"/>
  <c r="L16" i="5"/>
  <c r="L29" i="5"/>
  <c r="N29" i="5"/>
  <c r="L41" i="5"/>
  <c r="N41" i="5"/>
  <c r="L30" i="5"/>
  <c r="N30" i="5"/>
  <c r="L13" i="5"/>
  <c r="N13" i="5"/>
  <c r="N19" i="5"/>
  <c r="L19" i="5"/>
  <c r="H8" i="5"/>
  <c r="R53" i="6"/>
  <c r="C45" i="8" s="1"/>
  <c r="M51" i="8" a="1"/>
  <c r="M51" i="8" s="1"/>
  <c r="P51" i="8" a="1"/>
  <c r="P51" i="8" s="1"/>
  <c r="E51" i="8" a="1"/>
  <c r="E51" i="8" s="1"/>
  <c r="C51" i="8" a="1"/>
  <c r="C51" i="8" s="1"/>
  <c r="N50" i="5"/>
  <c r="L50" i="5"/>
  <c r="L31" i="5"/>
  <c r="N31" i="5"/>
  <c r="N27" i="5"/>
  <c r="L27" i="5"/>
  <c r="N36" i="5"/>
  <c r="L36" i="5"/>
  <c r="L35" i="5"/>
  <c r="N35" i="5"/>
  <c r="N42" i="5"/>
  <c r="L42" i="5"/>
  <c r="N24" i="5"/>
  <c r="L24" i="5"/>
  <c r="N48" i="5"/>
  <c r="L48" i="5"/>
  <c r="L39" i="5"/>
  <c r="N39" i="5"/>
  <c r="L51" i="5"/>
  <c r="N51" i="5"/>
  <c r="N22" i="5"/>
  <c r="L22" i="5"/>
  <c r="N12" i="5"/>
  <c r="L12" i="5"/>
  <c r="N14" i="5"/>
  <c r="L14" i="5"/>
  <c r="L15" i="5"/>
  <c r="N15" i="5"/>
  <c r="L28" i="5"/>
  <c r="N28" i="5"/>
  <c r="L26" i="5"/>
  <c r="N26" i="5"/>
  <c r="N25" i="5"/>
  <c r="L25" i="5"/>
  <c r="L9" i="5"/>
  <c r="N9" i="5"/>
  <c r="L33" i="5"/>
  <c r="N33" i="5"/>
  <c r="L37" i="5"/>
  <c r="N37" i="5"/>
  <c r="N46" i="5"/>
  <c r="L46" i="5"/>
  <c r="L43" i="5"/>
  <c r="N43" i="5"/>
  <c r="N49" i="5"/>
  <c r="L49" i="5"/>
  <c r="N17" i="5"/>
  <c r="L17" i="5"/>
  <c r="N21" i="5"/>
  <c r="L21" i="5"/>
  <c r="N10" i="5"/>
  <c r="L10" i="5"/>
  <c r="N23" i="5"/>
  <c r="L23" i="5"/>
  <c r="N40" i="5"/>
  <c r="L40" i="5"/>
  <c r="E29" i="9" l="1"/>
  <c r="F29" i="9" s="1"/>
  <c r="Z51" i="8"/>
  <c r="E30" i="9"/>
  <c r="F30" i="9" s="1"/>
  <c r="AB51" i="8"/>
  <c r="E32" i="9"/>
  <c r="F32" i="9" s="1"/>
  <c r="AF51" i="8"/>
  <c r="E31" i="9"/>
  <c r="F31" i="9" s="1"/>
  <c r="AD51" i="8"/>
  <c r="E28" i="9"/>
  <c r="F28" i="9" s="1"/>
  <c r="X51" i="8"/>
  <c r="H53" i="5"/>
  <c r="J8" i="5"/>
  <c r="J53" i="5" l="1"/>
  <c r="L8" i="5"/>
  <c r="L53" i="5" s="1"/>
  <c r="N8" i="5"/>
  <c r="N53" i="5" s="1"/>
</calcChain>
</file>

<file path=xl/comments1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自給率(I-m)×需要増加額 f2
＝県内需要F2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建設部門投入係数×県内需要F1
＝需要増加額αF1</t>
        </r>
      </text>
    </comment>
    <comment ref="S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投入係数×県内需要F2
＝需要増加額AF2</t>
        </r>
      </text>
    </comment>
    <comment ref="W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投入係数×県内需要F3
＝需要増加額AF3</t>
        </r>
      </text>
    </comment>
    <comment ref="AA4" authorId="0" shapeId="0">
      <text>
        <r>
          <rPr>
            <sz val="9"/>
            <color indexed="81"/>
            <rFont val="ＭＳ Ｐゴシック"/>
            <family val="3"/>
            <charset val="128"/>
          </rPr>
          <t>自給率</t>
        </r>
        <r>
          <rPr>
            <sz val="9"/>
            <color indexed="81"/>
            <rFont val="ＭＳ Ｐ明朝"/>
            <family val="1"/>
            <charset val="128"/>
          </rPr>
          <t>(I-m)</t>
        </r>
        <r>
          <rPr>
            <sz val="9"/>
            <color indexed="81"/>
            <rFont val="ＭＳ Ｐゴシック"/>
            <family val="3"/>
            <charset val="128"/>
          </rPr>
          <t>×需要増加額</t>
        </r>
        <r>
          <rPr>
            <sz val="9"/>
            <color indexed="81"/>
            <rFont val="ＭＳ Ｐ明朝"/>
            <family val="1"/>
            <charset val="128"/>
          </rPr>
          <t>αF</t>
        </r>
        <r>
          <rPr>
            <sz val="9"/>
            <color indexed="81"/>
            <rFont val="ＭＳ Ｐゴシック"/>
            <family val="3"/>
            <charset val="128"/>
          </rPr>
          <t xml:space="preserve">
＝需要増加額</t>
        </r>
        <r>
          <rPr>
            <sz val="9"/>
            <color indexed="81"/>
            <rFont val="ＭＳ Ｐ明朝"/>
            <family val="1"/>
            <charset val="128"/>
          </rPr>
          <t>(I-m)×αF</t>
        </r>
      </text>
    </comment>
    <comment ref="AC4" authorId="0" shapeId="0">
      <text>
        <r>
          <rPr>
            <sz val="9"/>
            <color indexed="81"/>
            <rFont val="ＭＳ Ｐゴシック"/>
            <family val="3"/>
            <charset val="128"/>
          </rPr>
          <t>逆行列係数×需要増加額</t>
        </r>
        <r>
          <rPr>
            <sz val="9"/>
            <color indexed="81"/>
            <rFont val="ＭＳ Ｐ明朝"/>
            <family val="1"/>
            <charset val="128"/>
          </rPr>
          <t>(I-m)</t>
        </r>
        <r>
          <rPr>
            <sz val="9"/>
            <color indexed="81"/>
            <rFont val="ＭＳ Ｐゴシック"/>
            <family val="3"/>
            <charset val="128"/>
          </rPr>
          <t>×α</t>
        </r>
        <r>
          <rPr>
            <sz val="9"/>
            <color indexed="81"/>
            <rFont val="ＭＳ Ｐ明朝"/>
            <family val="1"/>
            <charset val="128"/>
          </rPr>
          <t>F</t>
        </r>
        <r>
          <rPr>
            <sz val="9"/>
            <color indexed="81"/>
            <rFont val="ＭＳ Ｐゴシック"/>
            <family val="3"/>
            <charset val="128"/>
          </rPr>
          <t xml:space="preserve">
＝生産誘発額</t>
        </r>
        <r>
          <rPr>
            <sz val="9"/>
            <color indexed="81"/>
            <rFont val="ＭＳ Ｐ明朝"/>
            <family val="1"/>
            <charset val="128"/>
          </rPr>
          <t>X1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雇用者所得率w×(直接効果＋生産誘発額)ΔX1
＝雇用者所得誘発額wΔX1</t>
        </r>
      </text>
    </commen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平均消費性向 k×雇用者所得誘発額wΔX1
＝民間消費支出増加額 kwΔX1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民間消費支出構成比c×民間消費支出増加額(合計)∑kwΔX1
＝需要増加額c∑kwΔX1</t>
        </r>
      </text>
    </commen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自給率(Ｉ-m)×需要増加額c∑kwΔX1
＝需要増加額(I-m)×c∑kwΔX1</t>
        </r>
      </text>
    </comment>
    <comment ref="Q4" authorId="0" shapeId="0">
      <text>
        <r>
          <rPr>
            <sz val="9"/>
            <color indexed="81"/>
            <rFont val="ＭＳ Ｐゴシック"/>
            <family val="3"/>
            <charset val="128"/>
          </rPr>
          <t>逆行列係数×需要増加額(I-m)×c∑kwΔX1
＝生産誘発額X2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就業係数 e×生産誘発額X
＝就業誘発者数E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雇用係数 l×生産誘発額X
＝雇用誘発者数</t>
        </r>
        <r>
          <rPr>
            <sz val="9"/>
            <color indexed="81"/>
            <rFont val="ＭＳ Ｐゴシック"/>
            <family val="3"/>
            <charset val="128"/>
          </rPr>
          <t>L</t>
        </r>
      </text>
    </comment>
  </commentList>
</comments>
</file>

<file path=xl/sharedStrings.xml><?xml version="1.0" encoding="utf-8"?>
<sst xmlns="http://schemas.openxmlformats.org/spreadsheetml/2006/main" count="1461" uniqueCount="548">
  <si>
    <t>道路改良事業</t>
  </si>
  <si>
    <t>事業分類</t>
  </si>
  <si>
    <t>No.</t>
  </si>
  <si>
    <t>道路改良</t>
  </si>
  <si>
    <t>選択した値</t>
  </si>
  <si>
    <t>広島市消費転換率</t>
  </si>
  <si>
    <t>事業の種類</t>
  </si>
  <si>
    <t>分類説明</t>
  </si>
  <si>
    <t>建設</t>
  </si>
  <si>
    <t>全部門平均</t>
  </si>
  <si>
    <t>建築</t>
  </si>
  <si>
    <t>建築平均</t>
  </si>
  <si>
    <t>住宅建築</t>
  </si>
  <si>
    <t>住宅建築平均</t>
  </si>
  <si>
    <t>中国地方消費転換率</t>
  </si>
  <si>
    <t>住宅建築（木造）</t>
  </si>
  <si>
    <t>住宅建築（木造）平均</t>
  </si>
  <si>
    <t>木造在来住宅</t>
  </si>
  <si>
    <t>住宅建築（木造）: 木造在来住宅</t>
  </si>
  <si>
    <t>木造量産住宅</t>
  </si>
  <si>
    <t>住宅建築（木造）: 木造量産住宅</t>
  </si>
  <si>
    <t>住宅建築（非木造）</t>
  </si>
  <si>
    <t>住宅建築（非木造）平均</t>
  </si>
  <si>
    <t>ＳＲＣ住宅</t>
  </si>
  <si>
    <t>住宅建築（非木造）: SRC住宅</t>
  </si>
  <si>
    <t>ＲＣ住宅</t>
  </si>
  <si>
    <t>住宅建築（非木造）: RC住宅</t>
  </si>
  <si>
    <t>ＲＣ在来住宅</t>
  </si>
  <si>
    <t>住宅建築（非木造）: RC在来住宅</t>
  </si>
  <si>
    <t>ＲＣ量産住宅</t>
  </si>
  <si>
    <t>住宅建築（非木造）: RC量産住宅</t>
  </si>
  <si>
    <t>③　単位をリストから選択</t>
  </si>
  <si>
    <t>Ｓ住宅</t>
  </si>
  <si>
    <t>住宅建築（非木造）: S住宅</t>
  </si>
  <si>
    <t>Ｓ在来住宅</t>
  </si>
  <si>
    <t>住宅建築（非木造）: S在来住宅</t>
  </si>
  <si>
    <t>億円</t>
  </si>
  <si>
    <t>Ｓ量産住宅</t>
  </si>
  <si>
    <t>住宅建築（非木造）: S量産住宅</t>
  </si>
  <si>
    <t>ＣＢ住宅</t>
  </si>
  <si>
    <t>住宅建築（非木造）: CB住宅</t>
  </si>
  <si>
    <t>非住宅建築</t>
  </si>
  <si>
    <t>非住宅建築平均</t>
  </si>
  <si>
    <t>非住宅建築（木造）</t>
  </si>
  <si>
    <t>非住宅建築（木造）平均</t>
  </si>
  <si>
    <t>単位調整係数</t>
  </si>
  <si>
    <t>千万円</t>
  </si>
  <si>
    <t>木造工場</t>
  </si>
  <si>
    <t>非住宅建築（木造）: 木造工場</t>
  </si>
  <si>
    <t>百万円</t>
  </si>
  <si>
    <t>木造事務所</t>
  </si>
  <si>
    <t>非住宅建築（木造）: 木造事務所</t>
  </si>
  <si>
    <t>十万円</t>
  </si>
  <si>
    <t>非住宅建築（非木造）</t>
  </si>
  <si>
    <t>非住宅建築（非木造）平均</t>
  </si>
  <si>
    <t>万円</t>
  </si>
  <si>
    <t>ＳＲＣ工場</t>
  </si>
  <si>
    <t>非住宅建築（非木造）: SRC工場</t>
  </si>
  <si>
    <t>千円</t>
  </si>
  <si>
    <t>ＳＲＣ事務所</t>
  </si>
  <si>
    <t>非住宅建築（非木造）: SRC事務所</t>
  </si>
  <si>
    <t>円</t>
  </si>
  <si>
    <t>ＲＣ工場</t>
  </si>
  <si>
    <t>非住宅建築（非木造）: RC工場</t>
  </si>
  <si>
    <t>ＲＣ学校</t>
  </si>
  <si>
    <t>非住宅建築（非木造）: RC学校</t>
  </si>
  <si>
    <t>ＲＣ事務所</t>
  </si>
  <si>
    <t>非住宅建築（非木造）: RC事務所</t>
  </si>
  <si>
    <t>Ｓ工場</t>
  </si>
  <si>
    <t>非住宅建築（非木造）: S工場</t>
  </si>
  <si>
    <t>Ｓ事務所</t>
  </si>
  <si>
    <t>非住宅建築（非木造）: S事務所</t>
  </si>
  <si>
    <t>ＣＢ非住宅</t>
  </si>
  <si>
    <t>非住宅建築（非木造）: CB非住宅</t>
  </si>
  <si>
    <t>土木</t>
  </si>
  <si>
    <t>土木平均</t>
  </si>
  <si>
    <t>公共事業</t>
  </si>
  <si>
    <t>公共事業平均</t>
  </si>
  <si>
    <t>道路関係公共事業</t>
  </si>
  <si>
    <t>道路関係公共事業平均</t>
  </si>
  <si>
    <t>道路</t>
  </si>
  <si>
    <t>道路平均</t>
  </si>
  <si>
    <t>一般道路</t>
  </si>
  <si>
    <t>一般道路平均</t>
  </si>
  <si>
    <t>一般道路: 道路改良</t>
  </si>
  <si>
    <t>道路舗装</t>
  </si>
  <si>
    <t>一般道路: 道路舗装</t>
  </si>
  <si>
    <t>道路橋梁</t>
  </si>
  <si>
    <t>一般道路: 道路橋梁</t>
  </si>
  <si>
    <t>道路補修</t>
  </si>
  <si>
    <t>一般道路: 道路補修</t>
  </si>
  <si>
    <t>街路改良</t>
  </si>
  <si>
    <t>一般道路: 街路改良</t>
  </si>
  <si>
    <t>街路舗装</t>
  </si>
  <si>
    <t>一般道路: 街路舗装</t>
  </si>
  <si>
    <t>街路橋梁</t>
  </si>
  <si>
    <t>一般道路: 街路橋梁</t>
  </si>
  <si>
    <t>有料道路</t>
  </si>
  <si>
    <t>有料道路平均</t>
  </si>
  <si>
    <t>高速有料道路</t>
  </si>
  <si>
    <t>有料道路: 高速有料道路</t>
  </si>
  <si>
    <t>東日本高速道路（株）,中日本高速道路（株）,西日本高速道路（株）</t>
  </si>
  <si>
    <t>首都高速道路（株）</t>
  </si>
  <si>
    <t>阪神高速道路（株）</t>
  </si>
  <si>
    <t>本州四国連絡高速道路（株）</t>
  </si>
  <si>
    <t>一般有料道路</t>
  </si>
  <si>
    <t>有料道路: 一般有料道路</t>
  </si>
  <si>
    <t>東日本高速道路（株）,中日本高速道路（株）,西日本高速道路 （株）</t>
  </si>
  <si>
    <t>区画整理</t>
  </si>
  <si>
    <t>区画整理平均</t>
  </si>
  <si>
    <t>河川・下水道・その他の公共事業</t>
  </si>
  <si>
    <t>河川・下水道・その他の公共事業平均</t>
  </si>
  <si>
    <t>治水</t>
  </si>
  <si>
    <t>治水平均</t>
  </si>
  <si>
    <t>河川改修</t>
  </si>
  <si>
    <t>治水: 河川改修</t>
  </si>
  <si>
    <t>海岸</t>
  </si>
  <si>
    <t>海岸平均</t>
  </si>
  <si>
    <t>砂防</t>
  </si>
  <si>
    <t>砂防平均</t>
  </si>
  <si>
    <t>下水道</t>
  </si>
  <si>
    <t>下水道平均</t>
  </si>
  <si>
    <t>港湾・漁港</t>
  </si>
  <si>
    <t>港湾・漁港平均</t>
  </si>
  <si>
    <t>空港</t>
  </si>
  <si>
    <t>空港平均</t>
  </si>
  <si>
    <t>廃棄物処理施設</t>
  </si>
  <si>
    <t>環境衛生平均（廃棄物処理等）</t>
  </si>
  <si>
    <t>公園</t>
  </si>
  <si>
    <t>公園平均（公園、緑地保全等）</t>
  </si>
  <si>
    <t>災害復旧</t>
  </si>
  <si>
    <t>災害復旧平均</t>
  </si>
  <si>
    <t>農林関係公共事業</t>
  </si>
  <si>
    <t>農林関係公共事業平均</t>
  </si>
  <si>
    <t>その他の土木建設</t>
  </si>
  <si>
    <t>その他の土木建設平均</t>
  </si>
  <si>
    <t>鉄道軌道建設</t>
  </si>
  <si>
    <t>鉄道軌道建設平均（補修含む）</t>
  </si>
  <si>
    <t>電力施設建設</t>
  </si>
  <si>
    <t>電力施設建設平均（補修含む）</t>
  </si>
  <si>
    <t>電気通信施設建設</t>
  </si>
  <si>
    <t>電気通信施設建設平均（補修含む）</t>
  </si>
  <si>
    <t>上・工業用水道</t>
  </si>
  <si>
    <t>上・工業用水道平均</t>
  </si>
  <si>
    <t>土地造成</t>
  </si>
  <si>
    <t>土地造成平均（埋立含む）</t>
  </si>
  <si>
    <t>その他の土木</t>
  </si>
  <si>
    <t>その他の土木平均（駐車場等）</t>
  </si>
  <si>
    <t>①最終需要増加額入力  　タイトル：</t>
    <phoneticPr fontId="11"/>
  </si>
  <si>
    <t>最終需要増加額内訳</t>
    <phoneticPr fontId="11"/>
  </si>
  <si>
    <t>オプション</t>
    <phoneticPr fontId="11"/>
  </si>
  <si>
    <t>No.</t>
    <phoneticPr fontId="11"/>
  </si>
  <si>
    <t>事業分類を選択
クリックしてボタンで選択↓</t>
    <phoneticPr fontId="11"/>
  </si>
  <si>
    <t>1.工事額
(土木・建築)</t>
    <phoneticPr fontId="11"/>
  </si>
  <si>
    <t>2.調査
・設計費</t>
    <phoneticPr fontId="11"/>
  </si>
  <si>
    <t>3.事務費（公共事業の場合）</t>
    <phoneticPr fontId="11"/>
  </si>
  <si>
    <t>２の内の県外需要</t>
    <phoneticPr fontId="11"/>
  </si>
  <si>
    <t>増加額
合計</t>
    <phoneticPr fontId="11"/>
  </si>
  <si>
    <t>②　消費転換率の値をリストから選択</t>
    <phoneticPr fontId="6"/>
  </si>
  <si>
    <t>事業分類表</t>
    <phoneticPr fontId="11"/>
  </si>
  <si>
    <t>※ 消費転換率＝消費支出／実収入（家計調査年報による。）</t>
    <phoneticPr fontId="6"/>
  </si>
  <si>
    <t>※ 広島市から離れた場所の波及効果を求める際は，中国地方の値を選択してください。</t>
    <phoneticPr fontId="6"/>
  </si>
  <si>
    <t>④　分析事項のメモ欄</t>
    <phoneticPr fontId="6"/>
  </si>
  <si>
    <t>道路改良事業の経済波及効果を分析した。
区間：Ａ市Ｂ町～Ｃ市Ｄ町までの○○ｋｍ区間における工事
　　　　　　　　　　　　　　　○年◇月着工事業</t>
    <phoneticPr fontId="11"/>
  </si>
  <si>
    <t>有料道路: 東日本・中日本・西日本高速道路（株）</t>
    <phoneticPr fontId="11"/>
  </si>
  <si>
    <t>有料道路: 首都高速道路（株）</t>
    <phoneticPr fontId="11"/>
  </si>
  <si>
    <t>有料道路: 阪神高速道路（株）</t>
    <phoneticPr fontId="11"/>
  </si>
  <si>
    <t>有料道路: 本州四国高速道路（株）</t>
    <phoneticPr fontId="11"/>
  </si>
  <si>
    <t>有料道路: 東日本・中日本・西日本高速道路（株）</t>
    <phoneticPr fontId="11"/>
  </si>
  <si>
    <t xml:space="preserve">＊補遺    </t>
    <phoneticPr fontId="11"/>
  </si>
  <si>
    <t>有</t>
    <phoneticPr fontId="11"/>
  </si>
  <si>
    <t>SRC  ：</t>
    <phoneticPr fontId="11"/>
  </si>
  <si>
    <t>鉄骨鉄筋コンクリート造</t>
    <phoneticPr fontId="11"/>
  </si>
  <si>
    <t>無</t>
    <phoneticPr fontId="11"/>
  </si>
  <si>
    <t>RC   ：</t>
    <phoneticPr fontId="11"/>
  </si>
  <si>
    <t>鉄筋コンクリート造</t>
    <phoneticPr fontId="11"/>
  </si>
  <si>
    <t>S    ：</t>
    <phoneticPr fontId="11"/>
  </si>
  <si>
    <t>鉄骨・軽量鉄骨造</t>
    <phoneticPr fontId="11"/>
  </si>
  <si>
    <t>CB   ：</t>
    <phoneticPr fontId="11"/>
  </si>
  <si>
    <t>コンクリートブロック造</t>
    <phoneticPr fontId="11"/>
  </si>
  <si>
    <t>住宅  ：</t>
    <phoneticPr fontId="11"/>
  </si>
  <si>
    <t>専用住宅、併用住宅</t>
    <phoneticPr fontId="11"/>
  </si>
  <si>
    <t>非住宅：</t>
    <phoneticPr fontId="11"/>
  </si>
  <si>
    <t>専用住宅、併用住宅以外の建物</t>
    <phoneticPr fontId="11"/>
  </si>
  <si>
    <t>工場  ：</t>
    <phoneticPr fontId="11"/>
  </si>
  <si>
    <t>工場、作業場、倉庫等</t>
    <phoneticPr fontId="11"/>
  </si>
  <si>
    <t>事務所：</t>
    <phoneticPr fontId="11"/>
  </si>
  <si>
    <t>事務所、店舗、病院、文化センター等（SRCは学校含む）</t>
    <phoneticPr fontId="11"/>
  </si>
  <si>
    <t>総括表</t>
  </si>
  <si>
    <t>分析事例</t>
  </si>
  <si>
    <t>１　分析事項のメモ欄</t>
  </si>
  <si>
    <t>２　当初設定</t>
  </si>
  <si>
    <t>県内最終需要増加額(生産者価格）＝直接効果</t>
  </si>
  <si>
    <t>３　分析結果</t>
  </si>
  <si>
    <t>種　　別</t>
  </si>
  <si>
    <t>直接効果</t>
  </si>
  <si>
    <t>一次波及効果</t>
  </si>
  <si>
    <t>二次波及効果</t>
  </si>
  <si>
    <t>合計（総合効果）</t>
  </si>
  <si>
    <t>生産誘発額</t>
  </si>
  <si>
    <t>粗付加価値誘発額</t>
  </si>
  <si>
    <t>雇用者所得誘発額</t>
  </si>
  <si>
    <t>就業誘発者数</t>
  </si>
  <si>
    <t>雇用誘発者数</t>
  </si>
  <si>
    <t>（単位：人）</t>
  </si>
  <si>
    <t>経済波及効果フロー</t>
  </si>
  <si>
    <t>最終需要増加額積算</t>
  </si>
  <si>
    <t>f2</t>
  </si>
  <si>
    <t>F1=</t>
  </si>
  <si>
    <t>F2=</t>
  </si>
  <si>
    <t>f3=F3=</t>
  </si>
  <si>
    <t>[県内需要計(直接効果)]</t>
  </si>
  <si>
    <t>　</t>
  </si>
  <si>
    <t>ｗ[雇用者所得率]＊</t>
  </si>
  <si>
    <t>e[就業係数]＊</t>
  </si>
  <si>
    <t>ｌ[雇用係数]＊</t>
  </si>
  <si>
    <t xml:space="preserve"> ｖＦ[粗付加価値誘発額(直接)]</t>
  </si>
  <si>
    <t>ｅＦ[就業誘発者数（人）]</t>
  </si>
  <si>
    <t>ｌＦ[雇用誘発者数（人）]</t>
  </si>
  <si>
    <t>ｗＦ[雇用者所得誘発額(直接)]</t>
  </si>
  <si>
    <t>I－m[県内自給率]＊</t>
  </si>
  <si>
    <t>（I－m）αＦ[（原材料）需要増加額(県内１次)]</t>
  </si>
  <si>
    <t>県外へ</t>
  </si>
  <si>
    <t xml:space="preserve">IM[開放経済型逆行列係数]＊ </t>
  </si>
  <si>
    <t>１次波及効果</t>
  </si>
  <si>
    <t xml:space="preserve">  　</t>
  </si>
  <si>
    <t>Ⅹ１[生産誘発額(間接１次)]</t>
  </si>
  <si>
    <t>価値率]＊</t>
  </si>
  <si>
    <t>所得率]＊　　</t>
  </si>
  <si>
    <t>l[雇用係数]＊</t>
  </si>
  <si>
    <t>民間消費支出増加額（部門計∑）</t>
  </si>
  <si>
    <t>ｖⅩ１[粗付加価値誘発額(１次)]</t>
  </si>
  <si>
    <t>ｅⅩ１[就業誘発者数（人）]</t>
  </si>
  <si>
    <t>ｌⅩ１[雇用誘発者数（人）]</t>
  </si>
  <si>
    <t xml:space="preserve"> ｗⅩ１[雇用者所得誘発額(１次)]</t>
  </si>
  <si>
    <t>２次波及効果</t>
  </si>
  <si>
    <t>Ⅹ２[生産誘発額(間接２次)］</t>
  </si>
  <si>
    <t>　 逆行列係数]＊</t>
  </si>
  <si>
    <t xml:space="preserve">e[就業係数]＊ </t>
  </si>
  <si>
    <t>合計「総合効果」</t>
  </si>
  <si>
    <t>ｖⅩ２[粗付加価値誘発額(２次)]</t>
  </si>
  <si>
    <t>ｅⅩ２[就業誘発者数（人）]</t>
  </si>
  <si>
    <t>ｌⅩ２[雇用誘発者数（人）]</t>
  </si>
  <si>
    <t>就業誘発者数（人）</t>
  </si>
  <si>
    <t>雇用誘発者数（人）</t>
  </si>
  <si>
    <t>ｗⅩ２[雇用者所得誘発額(２次)]</t>
  </si>
  <si>
    <t>手順</t>
  </si>
  <si>
    <t>推　　　　　計　　　　　内　　　　　容</t>
  </si>
  <si>
    <t>推　　　計　　　式</t>
  </si>
  <si>
    <t>効　果</t>
  </si>
  <si>
    <t>①</t>
  </si>
  <si>
    <t>②</t>
  </si>
  <si>
    <t>①で得られた県内最終需要増加額（生産者価格）によって誘発される５種類の効果（（原材料）需要増加額，粗付加価値誘発額，雇用者所得誘発額，就業誘発者数及び雇用誘発者数）を算出する。</t>
  </si>
  <si>
    <t>直接効果（１次波及効果計算過程を含む）</t>
  </si>
  <si>
    <t>③</t>
  </si>
  <si>
    <t>②の５種類の効果のうち，（原材料）需要増加額に県内自給率を乗じて県内の（原材料）需要増加額を算出し，これに（開放経済型）逆行列係数を乗じることで県内の生産誘発額（間接１次波及効果）を算出する。また，この生産誘発額によって誘発される４種類の１次効果（粗付加価値誘発額，雇用者所得誘発額，就業誘発者数及び雇用誘発者数）を算出する。</t>
  </si>
  <si>
    <t>間接１次波及効果</t>
  </si>
  <si>
    <t>④</t>
  </si>
  <si>
    <t>②，③で算出した雇用者所得誘発額に消費転換率を乗じ，消費支出の誘発額を算出し，県内自給率を乗じ，県内の２次の需要増加額を算出する。これに（開放経済型）逆行列係数を乗じることで県内の生産誘発額（間接２次波及効果）を算出する。また，この生産誘発額によって誘発される４種類の２次効果（粗付加価値誘発額，雇用者所得誘発額，就業誘発者数及び雇用誘発者数）を算出する。</t>
  </si>
  <si>
    <t>間接２次波及効果</t>
  </si>
  <si>
    <t>⑤</t>
  </si>
  <si>
    <t>②，③，④で算出した直接効果，１次波及効果，２次波及効果における各種誘発額及び誘発者数をそれぞれ合計し，総合効果を算出する。</t>
  </si>
  <si>
    <t>総合効果</t>
  </si>
  <si>
    <t>[需要増加額（調査・設計）]</t>
    <phoneticPr fontId="7"/>
  </si>
  <si>
    <t>　　県外需要がある場合，</t>
    <phoneticPr fontId="30"/>
  </si>
  <si>
    <t>　　I－m[県内自給率]＊　</t>
    <phoneticPr fontId="30"/>
  </si>
  <si>
    <t>[県内需要（調査・設計）]</t>
    <phoneticPr fontId="30"/>
  </si>
  <si>
    <t>F＝F1＋F2＋F3=</t>
    <phoneticPr fontId="7"/>
  </si>
  <si>
    <t>α[建設係数]＊Ｆ１＋Ａ[投入係数]＊Ｆ２</t>
    <phoneticPr fontId="30"/>
  </si>
  <si>
    <t>ｖ[粗付加価値率]＊　　</t>
    <phoneticPr fontId="7"/>
  </si>
  <si>
    <t>＋Ａ[投入係数]＊Ｆ３</t>
    <phoneticPr fontId="30"/>
  </si>
  <si>
    <t>αＦ[原材料需要誘発額（１次）]</t>
    <phoneticPr fontId="7"/>
  </si>
  <si>
    <t>ｗＦ＋ｗⅩ１＝ｗ⊿Ⅹ１[雇用者所得誘発額(直接＋１次)]</t>
    <phoneticPr fontId="7"/>
  </si>
  <si>
    <t>　 　 ｋ[消費転換率]＊</t>
    <phoneticPr fontId="7"/>
  </si>
  <si>
    <t>ｋｗ⊿Ⅹ１[民間消費支出増加額]</t>
    <phoneticPr fontId="7"/>
  </si>
  <si>
    <t>ｖ[粗付加　</t>
    <phoneticPr fontId="7"/>
  </si>
  <si>
    <t>ｗ[雇用者</t>
    <phoneticPr fontId="7"/>
  </si>
  <si>
    <t xml:space="preserve"> 　 　ｃ[消費パターン]＊　</t>
    <phoneticPr fontId="7"/>
  </si>
  <si>
    <t>ｃ∑（ｋｗ⊿Ⅹ１）[産業部門別民間消費支出増加額]</t>
    <phoneticPr fontId="7"/>
  </si>
  <si>
    <t xml:space="preserve">　 I－m[県内自給率]＊ </t>
    <phoneticPr fontId="7"/>
  </si>
  <si>
    <t>（I－m）ｃ∑（ｋｗ⊿Ⅹ１）[県内需要増加額(２次)]</t>
    <phoneticPr fontId="7"/>
  </si>
  <si>
    <t>ＩＭ[開放経済型</t>
    <phoneticPr fontId="7"/>
  </si>
  <si>
    <t>ｖ[粗付加　</t>
    <phoneticPr fontId="7"/>
  </si>
  <si>
    <t>ｗ[雇用者</t>
    <phoneticPr fontId="7"/>
  </si>
  <si>
    <t>l[雇用係数]＊　 　　　</t>
    <phoneticPr fontId="7"/>
  </si>
  <si>
    <t>工事費，調査・設計費，事務費（公共事業の場合）の３種類の最終需要増加額について，工事費及び事務費（公共事業の場合）については，全て県内需要として計上し，調査・設計費及び事務費については，県外の需要があれば，自給率を掛けて県外流出分を除外し，県内の需要増加額（直接効果）を算出する。</t>
    <phoneticPr fontId="30"/>
  </si>
  <si>
    <t>ｆ１＋(I－m)＊ｆ２＋ｆ３＝Ｆ，もしくは，ｆ１＋ｆ２＋ｆ３＝Ｆ
ｆ１：工事費（県内需要のみ），I－m：県内自給率，ｆ2：調査・設計費（県外需要を含む，もしくは県内需要のみ），ｆ３：公共事業の場合の事務費（県内需要のみ），Ｆ：県内需要計(直接効果)</t>
    <phoneticPr fontId="30"/>
  </si>
  <si>
    <t>ｖ＊Ｆ＝ｖＦ，ｗ＊Ｆ＝ｗＦ，ｅ＊Ｆ＝ｅＦ，ｌ＊Ｆ＝ｌＦ，αＦ＝αＦ１＋ＡＦ２＋ＡＦ３
Ｆ：県内需要計(直接効果)，ｖ：粗付加価値率，ｗ：雇用者所得率，e：就業係数，ｌ：雇用係数，α：建設係数，Ａ：投入係数，
ｖＦ：粗付加価値誘発額(直接)，ｗＦ：雇用者所得誘発額(直接)，ｅＦ：就業誘発者数，ｌＦ：雇用誘発者数，
αＦ１，ＡＦ２，ＡＦ３：建設工事，調査・設計費，公共事業の場合の事務費の需要増加額（１次波及効果計算過程）</t>
    <phoneticPr fontId="30"/>
  </si>
  <si>
    <t>IＭ＊（I－ｍ）＊αＦ＝Ⅹ１，
ｖ＊Ⅹ１＝ｖⅩ１， ｗ＊Ⅹ１＝ｗⅩ１，ｅ＊Ⅹ１＝ｅⅩ１，ｌ＊Ⅹ１＝ｌⅩ１
IＭ：開放経済型逆行列係数，I－m：県内自給率，αＦ：需要増加額（１次波及効果計算過程），Ⅹ１：生産誘発額(間接１次)，
ｖ：粗付加価値率，ｗ：雇用者所得率，e：就業係数，ｌ：雇用係数，
ｖⅩ１：粗付加価値誘発額(１次)， ｗⅩ１：雇用者所得誘発額(１次)，ｅⅩ１：就業誘発者数(１次)，ｌⅩ１：雇用誘発者数(１次)</t>
    <phoneticPr fontId="30"/>
  </si>
  <si>
    <t>ｗＦ＋ｗⅩ１＝ｗ⊿Ⅹ１，c＊∑（ｋ＊ｗ⊿Ⅹ１）＝c∑（ｋｗ⊿Ⅹ１），
（I－ｍ）＊c∑（ｋｗ⊿Ⅹ１）＝（I－ｍ）c∑（ｋｗ⊿Ⅹ１），IＭ＊（I－ｍ）c∑（ｋｗ⊿Ⅹ１）＝Ⅹ２，
ｖ＊Ⅹ２＝ｖⅩ２， ｗ＊Ⅹ２＝ｗⅩ２，ｅ＊Ⅹ２＝ｅⅩ２，ｌ＊Ⅹ２＝ｌⅩ２
ｗ⊿Ⅹ１：雇用者所得誘発額(直接+１次)，ｋ：消費転換率，c：消費パターン（産業部門別），ｃ∑（ｋｗ⊿Ⅹ１）：産業部門別民間消費支出増加額，I－m：県内自給率，IＭ：開放経済型逆行列係数，Ⅹ２：生産誘発額(間接２次)，
ｖ：粗付加価値率，ｗ：雇用者所得率，e：就業係数，ｌ：雇用係数</t>
    <phoneticPr fontId="30"/>
  </si>
  <si>
    <t>生産誘発額（Ⅹ）＝F＋X1＋X2，粗付加価値誘発額（V）＝ｖＦ＋ｖⅩ１＋ⅴⅩ２，雇用者所得誘発額（Ｗ）＝ｗＦ＋ｗⅩ１＋ｗⅩ２，就業誘発者数（Ｅ）＝ｅＦ＋ｅⅩ１＋ｅⅩ２，雇用誘発者数（Ｌ）＝ｌＦ＋ｌⅩ１＋ｌⅩ２</t>
    <phoneticPr fontId="7"/>
  </si>
  <si>
    <r>
      <t>f1　</t>
    </r>
    <r>
      <rPr>
        <sz val="9"/>
        <rFont val="ＭＳ ゴシック"/>
        <family val="3"/>
        <charset val="128"/>
      </rPr>
      <t>[県内需要（工事費）]</t>
    </r>
    <phoneticPr fontId="7"/>
  </si>
  <si>
    <r>
      <t>f3　</t>
    </r>
    <r>
      <rPr>
        <sz val="9"/>
        <rFont val="ＭＳ ゴシック"/>
        <family val="3"/>
        <charset val="128"/>
      </rPr>
      <t>[需要増加額（事務費）]</t>
    </r>
    <phoneticPr fontId="30"/>
  </si>
  <si>
    <t>1.工事額</t>
  </si>
  <si>
    <t>+</t>
  </si>
  <si>
    <t>← 2.調査
・設計費 →</t>
  </si>
  <si>
    <t>← 3.事務費 →</t>
  </si>
  <si>
    <t>=</t>
  </si>
  <si>
    <t>→</t>
  </si>
  <si>
    <t>← 波及効果計算 →</t>
  </si>
  <si>
    <t>第1次波及効果</t>
  </si>
  <si>
    <t>波及効果計算</t>
  </si>
  <si>
    <t>(建設)</t>
  </si>
  <si>
    <t>(対事業所サービス相当)</t>
  </si>
  <si>
    <t>(公務相当)</t>
  </si>
  <si>
    <t>← 1.工事額 →</t>
  </si>
  <si>
    <t>需要増加額</t>
  </si>
  <si>
    <t>（1次波及効果フロー）</t>
  </si>
  <si>
    <t>自給率×</t>
  </si>
  <si>
    <t>逆行列係数×</t>
  </si>
  <si>
    <t>↓</t>
  </si>
  <si>
    <t>県内需要</t>
  </si>
  <si>
    <t>(工事額)</t>
  </si>
  <si>
    <t>(調査・設計)</t>
  </si>
  <si>
    <t>(事務費)</t>
  </si>
  <si>
    <t>(県内需要計)</t>
  </si>
  <si>
    <t>(誘発分)</t>
  </si>
  <si>
    <t>(誘発分合計)</t>
  </si>
  <si>
    <t>(県内誘発分)</t>
  </si>
  <si>
    <t>(間接1次)</t>
  </si>
  <si>
    <t>f1=F1</t>
  </si>
  <si>
    <t>F2</t>
  </si>
  <si>
    <t>f3</t>
  </si>
  <si>
    <t>F</t>
  </si>
  <si>
    <t>F1</t>
  </si>
  <si>
    <t>αF1</t>
  </si>
  <si>
    <t>F3</t>
  </si>
  <si>
    <t>X1</t>
  </si>
  <si>
    <t>合計</t>
  </si>
  <si>
    <t>自給率×</t>
    <phoneticPr fontId="11"/>
  </si>
  <si>
    <t>建設係数×</t>
    <phoneticPr fontId="11"/>
  </si>
  <si>
    <t>投入係数×</t>
    <phoneticPr fontId="11"/>
  </si>
  <si>
    <t>投入係数×</t>
    <phoneticPr fontId="11"/>
  </si>
  <si>
    <t>自給率×</t>
    <phoneticPr fontId="11"/>
  </si>
  <si>
    <t>逆行列係数×</t>
    <phoneticPr fontId="11"/>
  </si>
  <si>
    <t>45部門</t>
    <phoneticPr fontId="11"/>
  </si>
  <si>
    <t>ＡF2</t>
    <phoneticPr fontId="11"/>
  </si>
  <si>
    <t>ＡF3</t>
    <phoneticPr fontId="11"/>
  </si>
  <si>
    <t>αF（=αF1＋AF2＋AF3）</t>
    <phoneticPr fontId="11"/>
  </si>
  <si>
    <t>（I-ｍ）×αF</t>
    <phoneticPr fontId="11"/>
  </si>
  <si>
    <t>← 雇用者所得誘発額 →</t>
  </si>
  <si>
    <t>2次波及効果</t>
  </si>
  <si>
    <t>（2次波及効果フロー）</t>
  </si>
  <si>
    <t>雇用者所得率×</t>
  </si>
  <si>
    <t>消費転換率×</t>
  </si>
  <si>
    <t>民間消費構成比×</t>
  </si>
  <si>
    <t>雇用者所得</t>
  </si>
  <si>
    <t>民間消費支出</t>
  </si>
  <si>
    <t>誘発額</t>
  </si>
  <si>
    <t>増加額</t>
  </si>
  <si>
    <t>(２次分)</t>
  </si>
  <si>
    <t>(県内２次分)</t>
  </si>
  <si>
    <t>(間接2次)</t>
  </si>
  <si>
    <t>X2</t>
  </si>
  <si>
    <t>45部門</t>
    <phoneticPr fontId="11"/>
  </si>
  <si>
    <t>波及効果合計（直接＋間接1次＋間接2次）</t>
  </si>
  <si>
    <t>（総合効果フロー）</t>
  </si>
  <si>
    <t>就業係数×</t>
  </si>
  <si>
    <t>雇用係数×</t>
  </si>
  <si>
    <t>(合計)</t>
  </si>
  <si>
    <t>(人)</t>
  </si>
  <si>
    <t>X</t>
  </si>
  <si>
    <t>Ｅ</t>
  </si>
  <si>
    <t>Ｌ</t>
  </si>
  <si>
    <t>45部門</t>
    <phoneticPr fontId="11"/>
  </si>
  <si>
    <t>各種係数</t>
  </si>
  <si>
    <t>県内自給率</t>
  </si>
  <si>
    <t>就業係数</t>
  </si>
  <si>
    <t>雇用係数</t>
  </si>
  <si>
    <t>粗付加価値率</t>
  </si>
  <si>
    <t>雇用者所得率</t>
  </si>
  <si>
    <t>県内総生産</t>
  </si>
  <si>
    <t>名目値（県内総生産への寄与を計算）</t>
  </si>
  <si>
    <t>（百万円当り）</t>
  </si>
  <si>
    <t>構成比</t>
  </si>
  <si>
    <t>cm</t>
  </si>
  <si>
    <t>tm</t>
  </si>
  <si>
    <t>I-m</t>
  </si>
  <si>
    <t>e</t>
  </si>
  <si>
    <t>l</t>
  </si>
  <si>
    <t>v</t>
  </si>
  <si>
    <t>w</t>
  </si>
  <si>
    <t>c</t>
  </si>
  <si>
    <t>係数</t>
  </si>
  <si>
    <t>説明</t>
  </si>
  <si>
    <t>商業マージン</t>
  </si>
  <si>
    <t>運輸マージン</t>
  </si>
  <si>
    <t>商業マージン率</t>
    <phoneticPr fontId="6"/>
  </si>
  <si>
    <t>運輸マージン率</t>
    <phoneticPr fontId="6"/>
  </si>
  <si>
    <t>45部門</t>
    <phoneticPr fontId="6"/>
  </si>
  <si>
    <t>購入者価格と生産者価格との差額のうち，商業部門に投入さ</t>
    <phoneticPr fontId="6"/>
  </si>
  <si>
    <t>商業マージン額／総需要により算出。</t>
    <phoneticPr fontId="6"/>
  </si>
  <si>
    <t>購入者価格と生産者価格との差額のうち，運輸部門に投入さ</t>
    <phoneticPr fontId="6"/>
  </si>
  <si>
    <t>運輸マージン額／総需要により算出。</t>
    <phoneticPr fontId="6"/>
  </si>
  <si>
    <t>県内で発生した需要のうち，移輸入分を含まず，県内で生産</t>
    <phoneticPr fontId="6"/>
  </si>
  <si>
    <t>された財・サービスのみによって賄われる割合。</t>
    <phoneticPr fontId="6"/>
  </si>
  <si>
    <t>各産業が生産を1単位増加したときに，新たな就業者が何人</t>
    <phoneticPr fontId="6"/>
  </si>
  <si>
    <t>必要になるかを示す係数。</t>
    <phoneticPr fontId="6"/>
  </si>
  <si>
    <t>各産業が生産を1単位増加したときに，新たな雇用者が何人</t>
    <phoneticPr fontId="6"/>
  </si>
  <si>
    <t>必要になるかを示す係数。</t>
    <phoneticPr fontId="6"/>
  </si>
  <si>
    <t>生産活動によって新たに生じた価値が生産額の何割を占める</t>
    <phoneticPr fontId="6"/>
  </si>
  <si>
    <t>かを示す率。</t>
    <phoneticPr fontId="6"/>
  </si>
  <si>
    <t>生産活動によって新たに生じた雇用者所得が生産額の何割を</t>
    <phoneticPr fontId="6"/>
  </si>
  <si>
    <t>占めるかを示す率。</t>
    <phoneticPr fontId="6"/>
  </si>
  <si>
    <t>各産業が生産した財・サービスのうち，最終的に民間消費に</t>
    <phoneticPr fontId="6"/>
  </si>
  <si>
    <t>回された金額の産業別構成比。</t>
    <phoneticPr fontId="6"/>
  </si>
  <si>
    <t>投入係数表　A</t>
    <phoneticPr fontId="40"/>
  </si>
  <si>
    <t>逆行列係数表 [I-(I-M)A]-1型</t>
  </si>
  <si>
    <t>建設部門投入係数表　α</t>
    <phoneticPr fontId="14"/>
  </si>
  <si>
    <t>45部門</t>
    <phoneticPr fontId="14"/>
  </si>
  <si>
    <t>東日本高速道路（株）,中日本高速道路（株）,西日本高速道路 （株）</t>
    <phoneticPr fontId="14"/>
  </si>
  <si>
    <t>河川総合開発</t>
    <rPh sb="4" eb="6">
      <t>カイハツ</t>
    </rPh>
    <phoneticPr fontId="2"/>
  </si>
  <si>
    <t>地方公社等</t>
    <phoneticPr fontId="2"/>
  </si>
  <si>
    <t>有料道路: 地方公社等</t>
    <phoneticPr fontId="2"/>
  </si>
  <si>
    <t>治水: 河川総合開発</t>
    <rPh sb="8" eb="10">
      <t>カイハツ</t>
    </rPh>
    <phoneticPr fontId="2"/>
  </si>
  <si>
    <t>地方公社等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</si>
  <si>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</si>
  <si>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</si>
  <si>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</si>
  <si>
    <t>平成29年－令和元年平均</t>
    <rPh sb="4" eb="5">
      <t>ネン</t>
    </rPh>
    <rPh sb="6" eb="8">
      <t>レイワ</t>
    </rPh>
    <rPh sb="8" eb="9">
      <t>ガン</t>
    </rPh>
    <phoneticPr fontId="13"/>
  </si>
  <si>
    <t>↓数値アリ（注）</t>
    <rPh sb="1" eb="3">
      <t>スウチ</t>
    </rPh>
    <rPh sb="6" eb="7">
      <t>チュウ</t>
    </rPh>
    <phoneticPr fontId="1"/>
  </si>
  <si>
    <t>広島市消費転換率（令和元年）</t>
    <rPh sb="9" eb="11">
      <t>レイワ</t>
    </rPh>
    <rPh sb="11" eb="12">
      <t>ガン</t>
    </rPh>
    <rPh sb="12" eb="13">
      <t>ネン</t>
    </rPh>
    <phoneticPr fontId="10"/>
  </si>
  <si>
    <t>令和元年</t>
    <rPh sb="0" eb="2">
      <t>レイワ</t>
    </rPh>
    <rPh sb="2" eb="3">
      <t>ガン</t>
    </rPh>
    <phoneticPr fontId="10"/>
  </si>
  <si>
    <t>広島市消費転換率（平成30年）</t>
  </si>
  <si>
    <t>平成30年</t>
  </si>
  <si>
    <t>広島市消費転換率（平成29年）</t>
  </si>
  <si>
    <t>広島市消費転換率（平成29年-令和元年平均値）</t>
    <rPh sb="13" eb="14">
      <t>ネン</t>
    </rPh>
    <rPh sb="15" eb="17">
      <t>レイワ</t>
    </rPh>
    <rPh sb="17" eb="18">
      <t>ガン</t>
    </rPh>
    <phoneticPr fontId="10"/>
  </si>
  <si>
    <t>平成29年－令和元年平均</t>
  </si>
  <si>
    <t>中国地方消費転換率（令和元年）</t>
    <rPh sb="10" eb="12">
      <t>レイワ</t>
    </rPh>
    <rPh sb="12" eb="13">
      <t>ガン</t>
    </rPh>
    <phoneticPr fontId="10"/>
  </si>
  <si>
    <t>中国地方消費転換率（平成30年）</t>
  </si>
  <si>
    <t>中国地方消費転換率（平成29年）</t>
  </si>
  <si>
    <t>中国地方消費転換率（平成29年-令和元年平均値）</t>
  </si>
  <si>
    <t>0.567622</t>
  </si>
  <si>
    <r>
      <t xml:space="preserve">平成27年広島県産業連関表経済波及効果分析ツール
</t>
    </r>
    <r>
      <rPr>
        <b/>
        <sz val="12"/>
        <color rgb="FF0000FF"/>
        <rFont val="ＭＳ ゴシック"/>
        <family val="3"/>
        <charset val="128"/>
      </rPr>
      <t>☆入力シート『①～④の各欄の赤枠白地の箇所に，文字or数字を入力またはプルダウンでリストから選択してください。』</t>
    </r>
    <phoneticPr fontId="6"/>
  </si>
  <si>
    <t>平成30年度広島県県民経済計算の平成27年度値(単位：億円)</t>
    <phoneticPr fontId="6"/>
  </si>
  <si>
    <t>れた金額及びその割合。国の平成27年産業連関表の</t>
    <phoneticPr fontId="6"/>
  </si>
  <si>
    <t>有</t>
  </si>
  <si>
    <t>-</t>
  </si>
  <si>
    <t>01</t>
  </si>
  <si>
    <t>農林漁業</t>
  </si>
  <si>
    <t>06</t>
  </si>
  <si>
    <t>鉱業</t>
  </si>
  <si>
    <t>11</t>
  </si>
  <si>
    <t>飲食料品</t>
  </si>
  <si>
    <t>14</t>
  </si>
  <si>
    <t>繊維製品</t>
  </si>
  <si>
    <t>15</t>
  </si>
  <si>
    <t>衣服・その他の繊維製品</t>
  </si>
  <si>
    <t>16</t>
  </si>
  <si>
    <t>木材・木製品</t>
  </si>
  <si>
    <t>17</t>
  </si>
  <si>
    <t>家具・装備品</t>
  </si>
  <si>
    <t>18</t>
  </si>
  <si>
    <t>パルプ・紙・板紙・加工紙</t>
  </si>
  <si>
    <t>19</t>
  </si>
  <si>
    <t>印刷・製版・製本</t>
  </si>
  <si>
    <t>20</t>
  </si>
  <si>
    <t>化学製品</t>
  </si>
  <si>
    <t>21</t>
  </si>
  <si>
    <t>石油・石炭製品</t>
  </si>
  <si>
    <t>22</t>
  </si>
  <si>
    <t>プラスチック製品</t>
  </si>
  <si>
    <t>23</t>
  </si>
  <si>
    <t>ゴム製品</t>
  </si>
  <si>
    <t>24</t>
  </si>
  <si>
    <t>なめし革・革製品・毛皮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</si>
  <si>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</si>
  <si>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</si>
  <si>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</si>
  <si>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</si>
  <si>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</si>
  <si>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</si>
  <si>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</si>
  <si>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</si>
  <si>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</si>
  <si>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</si>
  <si>
    <t>30</t>
  </si>
  <si>
    <t>生産用機械</t>
  </si>
  <si>
    <t>31</t>
  </si>
  <si>
    <t>業務用機械</t>
  </si>
  <si>
    <t>32</t>
  </si>
  <si>
    <t>電子部品</t>
  </si>
  <si>
    <t>33</t>
  </si>
  <si>
    <t>電気機械</t>
  </si>
  <si>
    <t>34</t>
  </si>
  <si>
    <t>情報通信機器</t>
  </si>
  <si>
    <t>35</t>
  </si>
  <si>
    <t>自動車</t>
  </si>
  <si>
    <t>36</t>
  </si>
  <si>
    <t>船舶・同修理</t>
  </si>
  <si>
    <t>37</t>
  </si>
  <si>
    <t>その他の輸送機械・同修理</t>
  </si>
  <si>
    <t>39</t>
  </si>
  <si>
    <t>その他の製造工業製品</t>
  </si>
  <si>
    <t>41</t>
  </si>
  <si>
    <t>46</t>
  </si>
  <si>
    <t>電力・ガス・熱供給</t>
  </si>
  <si>
    <t>47</t>
  </si>
  <si>
    <t>水道</t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</si>
  <si>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</si>
  <si>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</si>
  <si>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</si>
  <si>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</si>
  <si>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</si>
  <si>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</si>
  <si>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</si>
  <si>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</si>
  <si>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</si>
  <si>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</si>
  <si>
    <t>59</t>
  </si>
  <si>
    <t>情報通信</t>
  </si>
  <si>
    <t>61</t>
  </si>
  <si>
    <t>公務</t>
  </si>
  <si>
    <t>63</t>
  </si>
  <si>
    <t>教育・研究</t>
  </si>
  <si>
    <t>64</t>
  </si>
  <si>
    <t>医療・福祉</t>
  </si>
  <si>
    <t>65</t>
  </si>
  <si>
    <t>他に分類されない会員制団体</t>
  </si>
  <si>
    <t>66</t>
  </si>
  <si>
    <t>対事業所サービス</t>
  </si>
  <si>
    <t>67</t>
  </si>
  <si>
    <t>対個人サービス</t>
  </si>
  <si>
    <t>68</t>
  </si>
  <si>
    <t>事務用品</t>
  </si>
  <si>
    <t>69</t>
  </si>
  <si>
    <t>分類不明</t>
  </si>
  <si>
    <t>70</t>
  </si>
  <si>
    <t>内生部門計</t>
  </si>
  <si>
    <t>71</t>
  </si>
  <si>
    <t>家計外消費支出（行）</t>
  </si>
  <si>
    <t>91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</si>
  <si>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</si>
  <si>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</si>
  <si>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</si>
  <si>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</si>
  <si>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</si>
  <si>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</si>
  <si>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</si>
  <si>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</si>
  <si>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</si>
  <si>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</si>
  <si>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</si>
  <si>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県内生産額</t>
  </si>
  <si>
    <t>行和</t>
  </si>
  <si>
    <t>感応度計数</t>
  </si>
  <si>
    <t>列和</t>
  </si>
  <si>
    <t>影響力計数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</si>
</sst>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.0;[Red]\-#,##0.0\ "/>
    <numFmt numFmtId="177" formatCode="0.000000_ "/>
    <numFmt numFmtId="178" formatCode="0;&quot;△ &quot;0"/>
    <numFmt numFmtId="179" formatCode="#,##0.0;&quot;△ &quot;#,##0.0"/>
    <numFmt numFmtId="180" formatCode="#,##0.000000;&quot;△ &quot;#,##0.000000"/>
    <numFmt numFmtId="181" formatCode="#,##0.0;[Red]\-#,##0.0"/>
    <numFmt numFmtId="182" formatCode="#,##0.0"/>
    <numFmt numFmtId="183" formatCode="0.00&quot;百&quot;&quot;万&quot;&quot;円&quot;"/>
    <numFmt numFmtId="184" formatCode="0.0;&quot;△ &quot;0.0"/>
    <numFmt numFmtId="185" formatCode="0.0_ "/>
    <numFmt numFmtId="186" formatCode="#,##0;&quot;▲ &quot;#,##0"/>
    <numFmt numFmtId="187" formatCode="#,##0.0;&quot;▲ &quot;#,##0.0"/>
    <numFmt numFmtId="188" formatCode="#,##0;&quot;△ &quot;#,##0"/>
    <numFmt numFmtId="189" formatCode="0.0"/>
    <numFmt numFmtId="190" formatCode="0.000000"/>
    <numFmt numFmtId="191" formatCode="#,##0.000000"/>
    <numFmt numFmtId="192" formatCode="#,##0.000000;[Red]\-#,##0.000000"/>
  </numFmts>
  <fonts count="4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.5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.6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8.5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"/>
      <color indexed="4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41"/>
      <name val="ＭＳ ゴシック"/>
      <family val="3"/>
      <charset val="128"/>
    </font>
    <font>
      <sz val="1"/>
      <color indexed="2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b/>
      <u/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1"/>
      <color indexed="54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17"/>
      <name val="ＭＳ ゴシック"/>
      <family val="3"/>
      <charset val="128"/>
    </font>
    <font>
      <b/>
      <sz val="11"/>
      <color indexed="61"/>
      <name val="ＭＳ 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9"/>
      <color indexed="8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gray125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242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10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10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dashed">
        <color indexed="10"/>
      </right>
      <top style="medium">
        <color indexed="10"/>
      </top>
      <bottom style="medium">
        <color indexed="10"/>
      </bottom>
      <diagonal/>
    </border>
    <border>
      <left style="dashed">
        <color indexed="10"/>
      </left>
      <right style="dashed">
        <color indexed="10"/>
      </right>
      <top style="medium">
        <color indexed="10"/>
      </top>
      <bottom style="medium">
        <color indexed="10"/>
      </bottom>
      <diagonal/>
    </border>
    <border>
      <left style="dashed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/>
      <right style="medium">
        <color indexed="4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/>
      <right/>
      <top/>
      <bottom style="medium">
        <color indexed="40"/>
      </bottom>
      <diagonal/>
    </border>
    <border>
      <left style="medium">
        <color indexed="40"/>
      </left>
      <right/>
      <top style="medium">
        <color indexed="40"/>
      </top>
      <bottom/>
      <diagonal/>
    </border>
    <border>
      <left/>
      <right/>
      <top style="medium">
        <color indexed="40"/>
      </top>
      <bottom/>
      <diagonal/>
    </border>
    <border>
      <left/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/>
      <top/>
      <bottom/>
      <diagonal/>
    </border>
    <border>
      <left/>
      <right style="medium">
        <color indexed="40"/>
      </right>
      <top/>
      <bottom/>
      <diagonal/>
    </border>
    <border>
      <left style="medium">
        <color indexed="40"/>
      </left>
      <right/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/>
      <bottom style="medium">
        <color indexed="40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/>
      <diagonal/>
    </border>
    <border>
      <left style="medium">
        <color indexed="40"/>
      </left>
      <right style="medium">
        <color indexed="40"/>
      </right>
      <top/>
      <bottom/>
      <diagonal/>
    </border>
    <border>
      <left style="medium">
        <color indexed="40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5"/>
      </left>
      <right/>
      <top style="medium">
        <color indexed="15"/>
      </top>
      <bottom/>
      <diagonal/>
    </border>
    <border>
      <left/>
      <right/>
      <top style="medium">
        <color indexed="15"/>
      </top>
      <bottom/>
      <diagonal/>
    </border>
    <border>
      <left/>
      <right style="medium">
        <color indexed="15"/>
      </right>
      <top style="medium">
        <color indexed="15"/>
      </top>
      <bottom/>
      <diagonal/>
    </border>
    <border>
      <left style="medium">
        <color indexed="15"/>
      </left>
      <right/>
      <top/>
      <bottom/>
      <diagonal/>
    </border>
    <border>
      <left/>
      <right style="medium">
        <color indexed="15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15"/>
      </left>
      <right/>
      <top/>
      <bottom style="medium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 style="medium">
        <color indexed="15"/>
      </right>
      <top/>
      <bottom style="medium">
        <color indexed="15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41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/>
      <right style="medium">
        <color indexed="41"/>
      </right>
      <top/>
      <bottom/>
      <diagonal/>
    </border>
    <border>
      <left style="medium">
        <color indexed="14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/>
      <right style="medium">
        <color indexed="14"/>
      </right>
      <top style="medium">
        <color indexed="14"/>
      </top>
      <bottom/>
      <diagonal/>
    </border>
    <border>
      <left style="medium">
        <color indexed="14"/>
      </left>
      <right/>
      <top/>
      <bottom/>
      <diagonal/>
    </border>
    <border>
      <left/>
      <right style="medium">
        <color indexed="14"/>
      </right>
      <top/>
      <bottom/>
      <diagonal/>
    </border>
    <border>
      <left style="medium">
        <color indexed="41"/>
      </left>
      <right/>
      <top/>
      <bottom style="medium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 style="medium">
        <color indexed="41"/>
      </bottom>
      <diagonal/>
    </border>
    <border>
      <left style="medium">
        <color indexed="14"/>
      </left>
      <right/>
      <top/>
      <bottom style="medium">
        <color indexed="14"/>
      </bottom>
      <diagonal/>
    </border>
    <border>
      <left/>
      <right/>
      <top/>
      <bottom style="medium">
        <color indexed="14"/>
      </bottom>
      <diagonal/>
    </border>
    <border>
      <left/>
      <right style="medium">
        <color indexed="14"/>
      </right>
      <top/>
      <bottom style="medium">
        <color indexed="1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/>
      <top/>
      <bottom/>
      <diagonal style="medium">
        <color indexed="10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/>
    <xf numFmtId="0" fontId="4" fillId="0" borderId="0"/>
    <xf numFmtId="0" fontId="14" fillId="0" borderId="0"/>
    <xf numFmtId="38" fontId="27" fillId="0" borderId="0" applyFont="0" applyFill="0" applyBorder="0" applyAlignment="0" applyProtection="0">
      <alignment vertical="center"/>
    </xf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39" fillId="0" borderId="0"/>
    <xf numFmtId="0" fontId="14" fillId="0" borderId="0">
      <alignment vertical="center"/>
    </xf>
    <xf numFmtId="0" fontId="39" fillId="0" borderId="0"/>
  </cellStyleXfs>
  <cellXfs count="850">
    <xf numFmtId="0" fontId="0" fillId="0" borderId="0" xfId="0"/>
    <xf numFmtId="0" fontId="3" fillId="2" borderId="1" xfId="0" applyFont="1" applyFill="1" applyBorder="1" applyAlignment="1" applyProtection="1"/>
    <xf numFmtId="0" fontId="8" fillId="2" borderId="3" xfId="0" applyFont="1" applyFill="1" applyBorder="1" applyProtection="1"/>
    <xf numFmtId="0" fontId="8" fillId="2" borderId="4" xfId="0" applyFont="1" applyFill="1" applyBorder="1" applyProtection="1"/>
    <xf numFmtId="0" fontId="8" fillId="0" borderId="0" xfId="0" applyFont="1"/>
    <xf numFmtId="0" fontId="0" fillId="2" borderId="5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 applyBorder="1"/>
    <xf numFmtId="0" fontId="0" fillId="2" borderId="6" xfId="0" applyFont="1" applyFill="1" applyBorder="1"/>
    <xf numFmtId="0" fontId="0" fillId="0" borderId="0" xfId="0" applyFont="1"/>
    <xf numFmtId="0" fontId="0" fillId="2" borderId="5" xfId="0" applyFont="1" applyFill="1" applyBorder="1"/>
    <xf numFmtId="0" fontId="1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centerContinuous"/>
    </xf>
    <xf numFmtId="0" fontId="0" fillId="3" borderId="11" xfId="0" applyFont="1" applyFill="1" applyBorder="1" applyAlignment="1">
      <alignment horizontal="centerContinuous"/>
    </xf>
    <xf numFmtId="0" fontId="0" fillId="3" borderId="12" xfId="0" applyFont="1" applyFill="1" applyBorder="1" applyAlignment="1">
      <alignment horizontal="centerContinuous"/>
    </xf>
    <xf numFmtId="0" fontId="0" fillId="3" borderId="13" xfId="0" applyFont="1" applyFill="1" applyBorder="1" applyAlignment="1">
      <alignment horizontal="centerContinuous"/>
    </xf>
    <xf numFmtId="0" fontId="10" fillId="3" borderId="12" xfId="0" applyFont="1" applyFill="1" applyBorder="1" applyAlignment="1">
      <alignment horizontal="center"/>
    </xf>
    <xf numFmtId="0" fontId="0" fillId="3" borderId="14" xfId="0" applyFont="1" applyFill="1" applyBorder="1"/>
    <xf numFmtId="0" fontId="0" fillId="4" borderId="0" xfId="0" applyFont="1" applyFill="1" applyBorder="1"/>
    <xf numFmtId="0" fontId="8" fillId="4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6" xfId="0" applyFont="1" applyFill="1" applyBorder="1" applyAlignment="1" applyProtection="1"/>
    <xf numFmtId="0" fontId="15" fillId="0" borderId="0" xfId="0" applyFont="1"/>
    <xf numFmtId="0" fontId="12" fillId="3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/>
    </xf>
    <xf numFmtId="0" fontId="18" fillId="0" borderId="0" xfId="0" applyFont="1"/>
    <xf numFmtId="0" fontId="0" fillId="3" borderId="15" xfId="0" applyNumberFormat="1" applyFont="1" applyFill="1" applyBorder="1" applyAlignment="1">
      <alignment horizontal="center" vertical="center"/>
    </xf>
    <xf numFmtId="0" fontId="0" fillId="7" borderId="20" xfId="0" applyFont="1" applyFill="1" applyBorder="1" applyAlignment="1" applyProtection="1">
      <alignment horizontal="center" vertical="center" wrapText="1"/>
      <protection locked="0"/>
    </xf>
    <xf numFmtId="176" fontId="7" fillId="8" borderId="21" xfId="0" applyNumberFormat="1" applyFont="1" applyFill="1" applyBorder="1" applyAlignment="1" applyProtection="1">
      <alignment wrapText="1"/>
      <protection locked="0"/>
    </xf>
    <xf numFmtId="176" fontId="7" fillId="9" borderId="21" xfId="0" applyNumberFormat="1" applyFont="1" applyFill="1" applyBorder="1" applyAlignment="1" applyProtection="1">
      <alignment wrapText="1"/>
      <protection locked="0"/>
    </xf>
    <xf numFmtId="176" fontId="7" fillId="8" borderId="21" xfId="0" applyNumberFormat="1" applyFont="1" applyFill="1" applyBorder="1" applyProtection="1">
      <protection locked="0"/>
    </xf>
    <xf numFmtId="176" fontId="0" fillId="8" borderId="22" xfId="0" applyNumberFormat="1" applyFont="1" applyFill="1" applyBorder="1" applyAlignment="1" applyProtection="1">
      <alignment horizontal="center"/>
      <protection locked="0"/>
    </xf>
    <xf numFmtId="176" fontId="7" fillId="3" borderId="11" xfId="0" applyNumberFormat="1" applyFont="1" applyFill="1" applyBorder="1"/>
    <xf numFmtId="0" fontId="16" fillId="5" borderId="23" xfId="2" applyFont="1" applyFill="1" applyBorder="1" applyAlignment="1" applyProtection="1">
      <alignment horizontal="center" vertical="center" wrapText="1"/>
    </xf>
    <xf numFmtId="177" fontId="12" fillId="8" borderId="24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/>
    <xf numFmtId="0" fontId="8" fillId="2" borderId="6" xfId="0" applyFont="1" applyFill="1" applyBorder="1" applyProtection="1"/>
    <xf numFmtId="0" fontId="12" fillId="2" borderId="5" xfId="0" applyFont="1" applyFill="1" applyBorder="1"/>
    <xf numFmtId="0" fontId="12" fillId="2" borderId="0" xfId="0" applyFont="1" applyFill="1" applyBorder="1"/>
    <xf numFmtId="0" fontId="8" fillId="2" borderId="0" xfId="2" applyFont="1" applyFill="1" applyBorder="1" applyAlignment="1" applyProtection="1">
      <alignment vertical="center"/>
    </xf>
    <xf numFmtId="0" fontId="19" fillId="2" borderId="0" xfId="0" applyFont="1" applyFill="1" applyBorder="1" applyProtection="1"/>
    <xf numFmtId="0" fontId="19" fillId="2" borderId="6" xfId="0" applyFont="1" applyFill="1" applyBorder="1" applyProtection="1"/>
    <xf numFmtId="0" fontId="12" fillId="0" borderId="0" xfId="0" applyFont="1"/>
    <xf numFmtId="0" fontId="20" fillId="2" borderId="0" xfId="0" applyFont="1" applyFill="1" applyBorder="1"/>
    <xf numFmtId="0" fontId="21" fillId="3" borderId="26" xfId="2" applyFont="1" applyFill="1" applyBorder="1" applyAlignment="1" applyProtection="1">
      <alignment horizontal="center" vertical="center"/>
    </xf>
    <xf numFmtId="177" fontId="8" fillId="8" borderId="27" xfId="2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vertical="center"/>
    </xf>
    <xf numFmtId="0" fontId="22" fillId="8" borderId="0" xfId="0" applyFont="1" applyFill="1" applyBorder="1" applyAlignment="1" applyProtection="1">
      <alignment vertical="center"/>
    </xf>
    <xf numFmtId="0" fontId="22" fillId="8" borderId="0" xfId="0" applyFont="1" applyFill="1" applyBorder="1" applyProtection="1"/>
    <xf numFmtId="0" fontId="22" fillId="0" borderId="0" xfId="0" applyFont="1"/>
    <xf numFmtId="0" fontId="12" fillId="3" borderId="2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Continuous"/>
    </xf>
    <xf numFmtId="0" fontId="12" fillId="3" borderId="29" xfId="0" applyFont="1" applyFill="1" applyBorder="1" applyAlignment="1">
      <alignment horizontal="centerContinuous"/>
    </xf>
    <xf numFmtId="0" fontId="12" fillId="3" borderId="30" xfId="0" applyFont="1" applyFill="1" applyBorder="1" applyAlignment="1">
      <alignment horizontal="centerContinuous"/>
    </xf>
    <xf numFmtId="0" fontId="12" fillId="3" borderId="31" xfId="0" applyFont="1" applyFill="1" applyBorder="1" applyAlignment="1">
      <alignment horizontal="centerContinuous"/>
    </xf>
    <xf numFmtId="0" fontId="12" fillId="10" borderId="32" xfId="0" applyFont="1" applyFill="1" applyBorder="1" applyAlignment="1">
      <alignment horizontal="center"/>
    </xf>
    <xf numFmtId="0" fontId="21" fillId="3" borderId="35" xfId="2" applyFont="1" applyFill="1" applyBorder="1" applyAlignment="1" applyProtection="1">
      <alignment horizontal="center" vertical="center"/>
    </xf>
    <xf numFmtId="177" fontId="8" fillId="8" borderId="36" xfId="2" applyNumberFormat="1" applyFont="1" applyFill="1" applyBorder="1" applyAlignment="1" applyProtection="1">
      <alignment horizontal="center" vertical="center"/>
    </xf>
    <xf numFmtId="0" fontId="12" fillId="3" borderId="37" xfId="0" applyNumberFormat="1" applyFont="1" applyFill="1" applyBorder="1" applyAlignment="1">
      <alignment horizontal="center"/>
    </xf>
    <xf numFmtId="0" fontId="12" fillId="3" borderId="38" xfId="0" applyFont="1" applyFill="1" applyBorder="1"/>
    <xf numFmtId="0" fontId="12" fillId="3" borderId="39" xfId="0" applyFont="1" applyFill="1" applyBorder="1"/>
    <xf numFmtId="0" fontId="12" fillId="3" borderId="40" xfId="0" applyFont="1" applyFill="1" applyBorder="1"/>
    <xf numFmtId="0" fontId="12" fillId="3" borderId="41" xfId="0" applyFont="1" applyFill="1" applyBorder="1"/>
    <xf numFmtId="49" fontId="12" fillId="10" borderId="42" xfId="0" applyNumberFormat="1" applyFont="1" applyFill="1" applyBorder="1" applyAlignment="1">
      <alignment horizontal="center"/>
    </xf>
    <xf numFmtId="0" fontId="21" fillId="3" borderId="43" xfId="2" applyFont="1" applyFill="1" applyBorder="1" applyAlignment="1" applyProtection="1">
      <alignment horizontal="center" vertical="center"/>
    </xf>
    <xf numFmtId="177" fontId="8" fillId="8" borderId="44" xfId="2" applyNumberFormat="1" applyFont="1" applyFill="1" applyBorder="1" applyAlignment="1" applyProtection="1">
      <alignment horizontal="center" vertical="center"/>
    </xf>
    <xf numFmtId="0" fontId="12" fillId="3" borderId="38" xfId="0" applyNumberFormat="1" applyFont="1" applyFill="1" applyBorder="1" applyAlignment="1">
      <alignment horizontal="center"/>
    </xf>
    <xf numFmtId="0" fontId="12" fillId="3" borderId="45" xfId="0" applyFont="1" applyFill="1" applyBorder="1" applyAlignment="1">
      <alignment horizontal="left" indent="1"/>
    </xf>
    <xf numFmtId="0" fontId="12" fillId="3" borderId="0" xfId="0" applyFont="1" applyFill="1" applyBorder="1"/>
    <xf numFmtId="0" fontId="12" fillId="10" borderId="46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left" indent="2"/>
    </xf>
    <xf numFmtId="0" fontId="21" fillId="3" borderId="26" xfId="0" applyFont="1" applyFill="1" applyBorder="1" applyAlignment="1" applyProtection="1">
      <alignment horizontal="center" vertical="center"/>
    </xf>
    <xf numFmtId="177" fontId="8" fillId="8" borderId="27" xfId="0" applyNumberFormat="1" applyFont="1" applyFill="1" applyBorder="1" applyAlignment="1" applyProtection="1">
      <alignment horizontal="center" vertical="center"/>
    </xf>
    <xf numFmtId="0" fontId="12" fillId="3" borderId="45" xfId="0" applyFont="1" applyFill="1" applyBorder="1" applyAlignment="1">
      <alignment horizontal="left" indent="3"/>
    </xf>
    <xf numFmtId="0" fontId="21" fillId="3" borderId="35" xfId="0" applyFont="1" applyFill="1" applyBorder="1" applyAlignment="1" applyProtection="1">
      <alignment horizontal="center" vertical="center"/>
    </xf>
    <xf numFmtId="177" fontId="8" fillId="8" borderId="36" xfId="0" applyNumberFormat="1" applyFont="1" applyFill="1" applyBorder="1" applyAlignment="1" applyProtection="1">
      <alignment horizontal="center" vertical="center"/>
    </xf>
    <xf numFmtId="0" fontId="12" fillId="3" borderId="45" xfId="0" applyFont="1" applyFill="1" applyBorder="1" applyAlignment="1">
      <alignment horizontal="left" indent="4"/>
    </xf>
    <xf numFmtId="0" fontId="21" fillId="3" borderId="49" xfId="2" applyFont="1" applyFill="1" applyBorder="1" applyAlignment="1" applyProtection="1">
      <alignment horizontal="center" vertical="center"/>
    </xf>
    <xf numFmtId="177" fontId="8" fillId="8" borderId="50" xfId="2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Protection="1"/>
    <xf numFmtId="0" fontId="24" fillId="2" borderId="0" xfId="0" applyFont="1" applyFill="1" applyBorder="1" applyProtection="1"/>
    <xf numFmtId="0" fontId="25" fillId="2" borderId="0" xfId="0" applyFont="1" applyFill="1" applyBorder="1" applyProtection="1"/>
    <xf numFmtId="0" fontId="25" fillId="2" borderId="6" xfId="0" applyFont="1" applyFill="1" applyBorder="1" applyProtection="1"/>
    <xf numFmtId="0" fontId="24" fillId="2" borderId="6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12" fillId="3" borderId="38" xfId="0" applyNumberFormat="1" applyFont="1" applyFill="1" applyBorder="1" applyAlignment="1">
      <alignment horizontal="center" vertical="top"/>
    </xf>
    <xf numFmtId="0" fontId="12" fillId="3" borderId="38" xfId="0" applyFont="1" applyFill="1" applyBorder="1" applyAlignment="1">
      <alignment vertical="top"/>
    </xf>
    <xf numFmtId="0" fontId="12" fillId="3" borderId="45" xfId="0" applyFont="1" applyFill="1" applyBorder="1" applyAlignment="1">
      <alignment horizontal="left" vertical="top" indent="4"/>
    </xf>
    <xf numFmtId="0" fontId="12" fillId="3" borderId="0" xfId="0" applyFont="1" applyFill="1" applyBorder="1" applyAlignment="1">
      <alignment vertical="top"/>
    </xf>
    <xf numFmtId="0" fontId="12" fillId="3" borderId="41" xfId="0" applyFont="1" applyFill="1" applyBorder="1" applyAlignment="1">
      <alignment vertical="top"/>
    </xf>
    <xf numFmtId="0" fontId="8" fillId="8" borderId="24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vertical="center"/>
    </xf>
    <xf numFmtId="0" fontId="26" fillId="8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vertical="center"/>
    </xf>
    <xf numFmtId="0" fontId="26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Protection="1"/>
    <xf numFmtId="0" fontId="12" fillId="3" borderId="45" xfId="0" applyFont="1" applyFill="1" applyBorder="1" applyAlignment="1">
      <alignment horizontal="left" indent="5"/>
    </xf>
    <xf numFmtId="0" fontId="12" fillId="3" borderId="45" xfId="0" applyFont="1" applyFill="1" applyBorder="1" applyAlignment="1">
      <alignment horizontal="left" indent="6"/>
    </xf>
    <xf numFmtId="0" fontId="8" fillId="2" borderId="54" xfId="0" applyFont="1" applyFill="1" applyBorder="1" applyProtection="1"/>
    <xf numFmtId="0" fontId="8" fillId="2" borderId="61" xfId="0" applyFont="1" applyFill="1" applyBorder="1" applyProtection="1"/>
    <xf numFmtId="0" fontId="8" fillId="2" borderId="62" xfId="0" applyFont="1" applyFill="1" applyBorder="1" applyProtection="1"/>
    <xf numFmtId="0" fontId="12" fillId="2" borderId="6" xfId="0" applyFont="1" applyFill="1" applyBorder="1"/>
    <xf numFmtId="0" fontId="12" fillId="3" borderId="38" xfId="0" applyFont="1" applyFill="1" applyBorder="1" applyAlignment="1">
      <alignment wrapText="1"/>
    </xf>
    <xf numFmtId="0" fontId="12" fillId="10" borderId="41" xfId="0" applyFont="1" applyFill="1" applyBorder="1"/>
    <xf numFmtId="0" fontId="12" fillId="3" borderId="63" xfId="0" applyNumberFormat="1" applyFont="1" applyFill="1" applyBorder="1" applyAlignment="1">
      <alignment horizontal="center"/>
    </xf>
    <xf numFmtId="0" fontId="12" fillId="3" borderId="63" xfId="0" applyFont="1" applyFill="1" applyBorder="1"/>
    <xf numFmtId="0" fontId="12" fillId="3" borderId="64" xfId="0" applyFont="1" applyFill="1" applyBorder="1" applyAlignment="1">
      <alignment horizontal="left" indent="3"/>
    </xf>
    <xf numFmtId="0" fontId="12" fillId="3" borderId="65" xfId="0" applyFont="1" applyFill="1" applyBorder="1"/>
    <xf numFmtId="0" fontId="12" fillId="3" borderId="66" xfId="0" applyFont="1" applyFill="1" applyBorder="1"/>
    <xf numFmtId="0" fontId="12" fillId="10" borderId="67" xfId="0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indent="2"/>
    </xf>
    <xf numFmtId="0" fontId="12" fillId="2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68" xfId="0" applyFont="1" applyFill="1" applyBorder="1" applyAlignment="1">
      <alignment horizontal="center"/>
    </xf>
    <xf numFmtId="0" fontId="12" fillId="4" borderId="0" xfId="0" applyFont="1" applyFill="1" applyBorder="1"/>
    <xf numFmtId="0" fontId="0" fillId="2" borderId="69" xfId="0" applyFont="1" applyFill="1" applyBorder="1"/>
    <xf numFmtId="0" fontId="0" fillId="2" borderId="61" xfId="0" applyFont="1" applyFill="1" applyBorder="1"/>
    <xf numFmtId="0" fontId="0" fillId="2" borderId="62" xfId="0" applyFont="1" applyFill="1" applyBorder="1"/>
    <xf numFmtId="0" fontId="12" fillId="8" borderId="0" xfId="4" applyFont="1" applyFill="1" applyAlignment="1" applyProtection="1">
      <alignment vertical="center"/>
    </xf>
    <xf numFmtId="0" fontId="12" fillId="11" borderId="52" xfId="4" applyFont="1" applyFill="1" applyBorder="1" applyAlignment="1" applyProtection="1">
      <alignment horizontal="center" vertical="center"/>
    </xf>
    <xf numFmtId="58" fontId="8" fillId="8" borderId="0" xfId="4" applyNumberFormat="1" applyFont="1" applyFill="1" applyBorder="1" applyAlignment="1" applyProtection="1">
      <alignment horizontal="centerContinuous" vertical="center"/>
    </xf>
    <xf numFmtId="0" fontId="12" fillId="8" borderId="70" xfId="4" applyFont="1" applyFill="1" applyBorder="1" applyAlignment="1" applyProtection="1">
      <alignment vertical="center"/>
    </xf>
    <xf numFmtId="0" fontId="12" fillId="8" borderId="71" xfId="4" applyFont="1" applyFill="1" applyBorder="1" applyAlignment="1" applyProtection="1">
      <alignment vertical="center"/>
    </xf>
    <xf numFmtId="0" fontId="12" fillId="8" borderId="72" xfId="4" applyFont="1" applyFill="1" applyBorder="1" applyAlignment="1" applyProtection="1">
      <alignment vertical="center"/>
    </xf>
    <xf numFmtId="0" fontId="12" fillId="8" borderId="0" xfId="4" applyFont="1" applyFill="1" applyBorder="1" applyAlignment="1" applyProtection="1">
      <alignment vertical="center"/>
    </xf>
    <xf numFmtId="0" fontId="12" fillId="8" borderId="0" xfId="4" applyFont="1" applyFill="1" applyBorder="1" applyAlignment="1" applyProtection="1">
      <alignment horizontal="right" vertical="center"/>
    </xf>
    <xf numFmtId="0" fontId="8" fillId="8" borderId="0" xfId="0" applyFont="1" applyFill="1" applyBorder="1" applyAlignment="1" applyProtection="1">
      <alignment horizontal="right" vertical="center"/>
    </xf>
    <xf numFmtId="179" fontId="12" fillId="8" borderId="81" xfId="4" applyNumberFormat="1" applyFont="1" applyFill="1" applyBorder="1" applyAlignment="1" applyProtection="1">
      <alignment horizontal="right" vertical="center"/>
    </xf>
    <xf numFmtId="180" fontId="12" fillId="8" borderId="85" xfId="4" applyNumberFormat="1" applyFont="1" applyFill="1" applyBorder="1" applyAlignment="1" applyProtection="1">
      <alignment horizontal="right" vertical="center"/>
    </xf>
    <xf numFmtId="0" fontId="8" fillId="8" borderId="0" xfId="4" applyFont="1" applyFill="1" applyBorder="1" applyAlignment="1" applyProtection="1">
      <alignment vertical="center"/>
    </xf>
    <xf numFmtId="0" fontId="8" fillId="8" borderId="0" xfId="0" applyFont="1" applyFill="1" applyBorder="1" applyAlignment="1" applyProtection="1">
      <alignment horizontal="center" vertical="center"/>
    </xf>
    <xf numFmtId="0" fontId="4" fillId="8" borderId="0" xfId="4" applyFont="1" applyFill="1" applyAlignment="1" applyProtection="1">
      <alignment vertical="center"/>
    </xf>
    <xf numFmtId="0" fontId="8" fillId="0" borderId="52" xfId="5" applyFont="1" applyBorder="1" applyAlignment="1" applyProtection="1">
      <alignment horizontal="center" vertical="center"/>
    </xf>
    <xf numFmtId="0" fontId="8" fillId="0" borderId="52" xfId="5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0" fontId="8" fillId="11" borderId="52" xfId="5" applyFont="1" applyFill="1" applyBorder="1" applyAlignment="1" applyProtection="1">
      <alignment vertical="center"/>
    </xf>
    <xf numFmtId="181" fontId="8" fillId="11" borderId="52" xfId="3" applyNumberFormat="1" applyFont="1" applyFill="1" applyBorder="1" applyAlignment="1" applyProtection="1">
      <alignment vertical="center"/>
    </xf>
    <xf numFmtId="182" fontId="12" fillId="0" borderId="0" xfId="4" applyNumberFormat="1" applyFont="1" applyFill="1" applyBorder="1" applyAlignment="1" applyProtection="1">
      <alignment vertical="center"/>
    </xf>
    <xf numFmtId="0" fontId="8" fillId="2" borderId="52" xfId="5" applyFont="1" applyFill="1" applyBorder="1" applyAlignment="1" applyProtection="1">
      <alignment vertical="center"/>
    </xf>
    <xf numFmtId="181" fontId="8" fillId="2" borderId="52" xfId="3" applyNumberFormat="1" applyFont="1" applyFill="1" applyBorder="1" applyAlignment="1" applyProtection="1">
      <alignment vertical="center"/>
    </xf>
    <xf numFmtId="182" fontId="12" fillId="0" borderId="0" xfId="4" applyNumberFormat="1" applyFont="1" applyFill="1" applyBorder="1" applyAlignment="1" applyProtection="1">
      <alignment horizontal="right" vertical="center"/>
    </xf>
    <xf numFmtId="0" fontId="8" fillId="12" borderId="52" xfId="5" applyFont="1" applyFill="1" applyBorder="1" applyAlignment="1" applyProtection="1">
      <alignment vertical="center"/>
    </xf>
    <xf numFmtId="181" fontId="8" fillId="12" borderId="52" xfId="3" applyNumberFormat="1" applyFont="1" applyFill="1" applyBorder="1" applyAlignment="1" applyProtection="1">
      <alignment vertical="center"/>
    </xf>
    <xf numFmtId="0" fontId="8" fillId="13" borderId="52" xfId="5" applyFont="1" applyFill="1" applyBorder="1" applyAlignment="1" applyProtection="1">
      <alignment vertical="center"/>
    </xf>
    <xf numFmtId="38" fontId="8" fillId="13" borderId="52" xfId="3" applyNumberFormat="1" applyFont="1" applyFill="1" applyBorder="1" applyAlignment="1" applyProtection="1">
      <alignment vertical="center"/>
    </xf>
    <xf numFmtId="0" fontId="8" fillId="14" borderId="52" xfId="5" applyFont="1" applyFill="1" applyBorder="1" applyAlignment="1" applyProtection="1">
      <alignment vertical="center"/>
    </xf>
    <xf numFmtId="38" fontId="8" fillId="14" borderId="52" xfId="3" applyNumberFormat="1" applyFont="1" applyFill="1" applyBorder="1" applyAlignment="1" applyProtection="1">
      <alignment vertical="center"/>
    </xf>
    <xf numFmtId="0" fontId="8" fillId="8" borderId="0" xfId="5" applyFont="1" applyFill="1" applyBorder="1" applyAlignment="1" applyProtection="1">
      <alignment vertical="center"/>
    </xf>
    <xf numFmtId="38" fontId="8" fillId="8" borderId="0" xfId="3" applyNumberFormat="1" applyFont="1" applyFill="1" applyBorder="1" applyAlignment="1" applyProtection="1">
      <alignment vertical="center"/>
    </xf>
    <xf numFmtId="0" fontId="12" fillId="8" borderId="0" xfId="4" applyFont="1" applyFill="1" applyAlignment="1" applyProtection="1">
      <alignment vertical="top"/>
    </xf>
    <xf numFmtId="0" fontId="8" fillId="8" borderId="0" xfId="0" applyFont="1" applyFill="1" applyBorder="1" applyAlignment="1" applyProtection="1">
      <alignment horizontal="center" vertical="top"/>
    </xf>
    <xf numFmtId="183" fontId="12" fillId="8" borderId="0" xfId="6" applyNumberFormat="1" applyFont="1" applyFill="1" applyAlignment="1" applyProtection="1">
      <alignment vertical="center"/>
    </xf>
    <xf numFmtId="49" fontId="4" fillId="8" borderId="0" xfId="7" applyNumberFormat="1" applyFont="1" applyFill="1" applyAlignment="1" applyProtection="1">
      <alignment vertical="center"/>
    </xf>
    <xf numFmtId="183" fontId="8" fillId="8" borderId="0" xfId="6" applyNumberFormat="1" applyFont="1" applyFill="1" applyAlignment="1" applyProtection="1">
      <alignment vertical="center"/>
    </xf>
    <xf numFmtId="0" fontId="12" fillId="8" borderId="0" xfId="0" applyFont="1" applyFill="1" applyBorder="1" applyAlignment="1" applyProtection="1">
      <alignment horizontal="right" vertical="center"/>
    </xf>
    <xf numFmtId="183" fontId="29" fillId="8" borderId="86" xfId="6" applyNumberFormat="1" applyFont="1" applyFill="1" applyBorder="1" applyAlignment="1" applyProtection="1">
      <alignment vertical="top"/>
    </xf>
    <xf numFmtId="183" fontId="8" fillId="8" borderId="87" xfId="6" applyNumberFormat="1" applyFont="1" applyFill="1" applyBorder="1" applyAlignment="1" applyProtection="1">
      <alignment vertical="center"/>
    </xf>
    <xf numFmtId="183" fontId="8" fillId="2" borderId="87" xfId="6" applyNumberFormat="1" applyFont="1" applyFill="1" applyBorder="1" applyAlignment="1" applyProtection="1">
      <alignment vertical="center"/>
    </xf>
    <xf numFmtId="183" fontId="12" fillId="2" borderId="87" xfId="6" applyNumberFormat="1" applyFont="1" applyFill="1" applyBorder="1" applyAlignment="1" applyProtection="1">
      <alignment vertical="center"/>
    </xf>
    <xf numFmtId="183" fontId="8" fillId="2" borderId="87" xfId="6" applyNumberFormat="1" applyFont="1" applyFill="1" applyBorder="1" applyAlignment="1" applyProtection="1">
      <alignment horizontal="right" vertical="center"/>
    </xf>
    <xf numFmtId="183" fontId="8" fillId="2" borderId="88" xfId="6" applyNumberFormat="1" applyFont="1" applyFill="1" applyBorder="1" applyAlignment="1" applyProtection="1">
      <alignment horizontal="right" vertical="center"/>
    </xf>
    <xf numFmtId="183" fontId="8" fillId="8" borderId="0" xfId="6" applyNumberFormat="1" applyFont="1" applyFill="1" applyAlignment="1" applyProtection="1">
      <alignment horizontal="right" vertical="center"/>
    </xf>
    <xf numFmtId="183" fontId="8" fillId="2" borderId="89" xfId="6" applyNumberFormat="1" applyFont="1" applyFill="1" applyBorder="1" applyAlignment="1" applyProtection="1">
      <alignment vertical="center"/>
    </xf>
    <xf numFmtId="183" fontId="8" fillId="2" borderId="0" xfId="6" applyNumberFormat="1" applyFont="1" applyFill="1" applyBorder="1" applyAlignment="1" applyProtection="1">
      <alignment vertical="center"/>
    </xf>
    <xf numFmtId="183" fontId="12" fillId="2" borderId="0" xfId="6" applyNumberFormat="1" applyFont="1" applyFill="1" applyBorder="1" applyAlignment="1" applyProtection="1">
      <alignment vertical="center"/>
    </xf>
    <xf numFmtId="183" fontId="8" fillId="2" borderId="0" xfId="6" applyNumberFormat="1" applyFont="1" applyFill="1" applyBorder="1" applyAlignment="1" applyProtection="1">
      <alignment horizontal="right" vertical="center"/>
    </xf>
    <xf numFmtId="183" fontId="8" fillId="2" borderId="90" xfId="6" applyNumberFormat="1" applyFont="1" applyFill="1" applyBorder="1" applyAlignment="1" applyProtection="1">
      <alignment horizontal="right" vertical="center"/>
    </xf>
    <xf numFmtId="183" fontId="10" fillId="8" borderId="10" xfId="6" applyNumberFormat="1" applyFont="1" applyFill="1" applyBorder="1" applyAlignment="1" applyProtection="1">
      <alignment horizontal="right" vertical="center"/>
    </xf>
    <xf numFmtId="183" fontId="8" fillId="2" borderId="92" xfId="6" applyNumberFormat="1" applyFont="1" applyFill="1" applyBorder="1" applyAlignment="1" applyProtection="1">
      <alignment vertical="center"/>
    </xf>
    <xf numFmtId="183" fontId="8" fillId="2" borderId="93" xfId="6" applyNumberFormat="1" applyFont="1" applyFill="1" applyBorder="1" applyAlignment="1" applyProtection="1">
      <alignment vertical="center"/>
    </xf>
    <xf numFmtId="183" fontId="12" fillId="2" borderId="93" xfId="6" applyNumberFormat="1" applyFont="1" applyFill="1" applyBorder="1" applyAlignment="1" applyProtection="1">
      <alignment vertical="center"/>
    </xf>
    <xf numFmtId="183" fontId="8" fillId="2" borderId="93" xfId="6" applyNumberFormat="1" applyFont="1" applyFill="1" applyBorder="1" applyAlignment="1" applyProtection="1">
      <alignment horizontal="right" vertical="center"/>
    </xf>
    <xf numFmtId="183" fontId="8" fillId="2" borderId="94" xfId="6" applyNumberFormat="1" applyFont="1" applyFill="1" applyBorder="1" applyAlignment="1" applyProtection="1">
      <alignment horizontal="right" vertical="center"/>
    </xf>
    <xf numFmtId="183" fontId="12" fillId="8" borderId="0" xfId="6" applyNumberFormat="1" applyFont="1" applyFill="1" applyAlignment="1" applyProtection="1"/>
    <xf numFmtId="0" fontId="8" fillId="8" borderId="87" xfId="0" applyFont="1" applyFill="1" applyBorder="1" applyAlignment="1">
      <alignment horizontal="left"/>
    </xf>
    <xf numFmtId="183" fontId="8" fillId="8" borderId="0" xfId="6" applyNumberFormat="1" applyFont="1" applyFill="1" applyBorder="1" applyAlignment="1" applyProtection="1"/>
    <xf numFmtId="183" fontId="8" fillId="8" borderId="0" xfId="6" applyNumberFormat="1" applyFont="1" applyFill="1" applyBorder="1" applyAlignment="1" applyProtection="1">
      <alignment horizontal="centerContinuous"/>
    </xf>
    <xf numFmtId="183" fontId="8" fillId="8" borderId="0" xfId="6" applyNumberFormat="1" applyFont="1" applyFill="1" applyAlignment="1" applyProtection="1">
      <alignment horizontal="right"/>
    </xf>
    <xf numFmtId="183" fontId="8" fillId="8" borderId="0" xfId="6" applyNumberFormat="1" applyFont="1" applyFill="1" applyAlignment="1" applyProtection="1">
      <alignment horizontal="left"/>
    </xf>
    <xf numFmtId="183" fontId="8" fillId="8" borderId="0" xfId="6" applyNumberFormat="1" applyFont="1" applyFill="1" applyAlignment="1" applyProtection="1"/>
    <xf numFmtId="183" fontId="12" fillId="8" borderId="0" xfId="6" applyNumberFormat="1" applyFont="1" applyFill="1" applyAlignment="1" applyProtection="1">
      <alignment vertical="top"/>
    </xf>
    <xf numFmtId="183" fontId="8" fillId="8" borderId="0" xfId="6" applyNumberFormat="1" applyFont="1" applyFill="1" applyBorder="1" applyAlignment="1" applyProtection="1">
      <alignment vertical="top"/>
    </xf>
    <xf numFmtId="183" fontId="8" fillId="8" borderId="0" xfId="6" applyNumberFormat="1" applyFont="1" applyFill="1" applyAlignment="1" applyProtection="1">
      <alignment horizontal="left" vertical="top"/>
    </xf>
    <xf numFmtId="183" fontId="8" fillId="8" borderId="0" xfId="6" applyNumberFormat="1" applyFont="1" applyFill="1" applyAlignment="1" applyProtection="1">
      <alignment vertical="top"/>
    </xf>
    <xf numFmtId="183" fontId="12" fillId="8" borderId="0" xfId="6" applyNumberFormat="1" applyFont="1" applyFill="1" applyAlignment="1" applyProtection="1">
      <alignment horizontal="left" vertical="top"/>
    </xf>
    <xf numFmtId="183" fontId="12" fillId="8" borderId="0" xfId="6" applyNumberFormat="1" applyFont="1" applyFill="1" applyAlignment="1" applyProtection="1">
      <alignment horizontal="center" vertical="top"/>
    </xf>
    <xf numFmtId="183" fontId="8" fillId="8" borderId="0" xfId="6" applyNumberFormat="1" applyFont="1" applyFill="1" applyAlignment="1" applyProtection="1">
      <alignment horizontal="right" vertical="top"/>
    </xf>
    <xf numFmtId="183" fontId="8" fillId="8" borderId="0" xfId="6" applyNumberFormat="1" applyFont="1" applyFill="1" applyBorder="1" applyAlignment="1" applyProtection="1">
      <alignment horizontal="center" vertical="top"/>
    </xf>
    <xf numFmtId="183" fontId="29" fillId="8" borderId="96" xfId="6" applyNumberFormat="1" applyFont="1" applyFill="1" applyBorder="1" applyAlignment="1" applyProtection="1">
      <alignment vertical="top"/>
    </xf>
    <xf numFmtId="183" fontId="8" fillId="8" borderId="97" xfId="6" applyNumberFormat="1" applyFont="1" applyFill="1" applyBorder="1" applyAlignment="1" applyProtection="1">
      <alignment vertical="center"/>
    </xf>
    <xf numFmtId="183" fontId="8" fillId="15" borderId="97" xfId="6" applyNumberFormat="1" applyFont="1" applyFill="1" applyBorder="1" applyAlignment="1" applyProtection="1">
      <alignment vertical="center"/>
    </xf>
    <xf numFmtId="183" fontId="12" fillId="15" borderId="97" xfId="6" applyNumberFormat="1" applyFont="1" applyFill="1" applyBorder="1" applyAlignment="1" applyProtection="1">
      <alignment vertical="center"/>
    </xf>
    <xf numFmtId="183" fontId="12" fillId="15" borderId="98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center" vertical="center"/>
    </xf>
    <xf numFmtId="183" fontId="8" fillId="15" borderId="99" xfId="6" applyNumberFormat="1" applyFont="1" applyFill="1" applyBorder="1" applyAlignment="1" applyProtection="1">
      <alignment vertical="center"/>
    </xf>
    <xf numFmtId="183" fontId="8" fillId="8" borderId="12" xfId="6" applyNumberFormat="1" applyFont="1" applyFill="1" applyBorder="1" applyAlignment="1" applyProtection="1">
      <alignment horizontal="center" vertical="center"/>
    </xf>
    <xf numFmtId="183" fontId="10" fillId="8" borderId="12" xfId="6" applyNumberFormat="1" applyFont="1" applyFill="1" applyBorder="1" applyAlignment="1" applyProtection="1">
      <alignment horizontal="right" vertical="center"/>
    </xf>
    <xf numFmtId="184" fontId="31" fillId="8" borderId="12" xfId="6" applyNumberFormat="1" applyFont="1" applyFill="1" applyBorder="1" applyAlignment="1" applyProtection="1">
      <alignment horizontal="left" vertical="center"/>
    </xf>
    <xf numFmtId="184" fontId="31" fillId="0" borderId="12" xfId="6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183" fontId="12" fillId="8" borderId="13" xfId="6" applyNumberFormat="1" applyFont="1" applyFill="1" applyBorder="1" applyAlignment="1" applyProtection="1">
      <alignment vertical="center"/>
    </xf>
    <xf numFmtId="183" fontId="12" fillId="15" borderId="100" xfId="6" applyNumberFormat="1" applyFont="1" applyFill="1" applyBorder="1" applyAlignment="1" applyProtection="1">
      <alignment vertical="center"/>
    </xf>
    <xf numFmtId="186" fontId="8" fillId="8" borderId="0" xfId="6" applyNumberFormat="1" applyFont="1" applyFill="1" applyBorder="1" applyAlignment="1" applyProtection="1">
      <alignment horizontal="center" vertical="center"/>
    </xf>
    <xf numFmtId="183" fontId="8" fillId="8" borderId="33" xfId="6" applyNumberFormat="1" applyFont="1" applyFill="1" applyBorder="1" applyAlignment="1" applyProtection="1">
      <alignment horizontal="center" vertical="center"/>
    </xf>
    <xf numFmtId="183" fontId="10" fillId="8" borderId="0" xfId="6" applyNumberFormat="1" applyFont="1" applyFill="1" applyBorder="1" applyAlignment="1" applyProtection="1">
      <alignment horizontal="right" vertical="center"/>
    </xf>
    <xf numFmtId="183" fontId="12" fillId="8" borderId="51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183" fontId="8" fillId="15" borderId="101" xfId="6" applyNumberFormat="1" applyFont="1" applyFill="1" applyBorder="1" applyAlignment="1" applyProtection="1">
      <alignment vertical="center"/>
    </xf>
    <xf numFmtId="183" fontId="8" fillId="15" borderId="95" xfId="6" applyNumberFormat="1" applyFont="1" applyFill="1" applyBorder="1" applyAlignment="1" applyProtection="1">
      <alignment vertical="center"/>
    </xf>
    <xf numFmtId="183" fontId="12" fillId="15" borderId="95" xfId="6" applyNumberFormat="1" applyFont="1" applyFill="1" applyBorder="1" applyAlignment="1" applyProtection="1">
      <alignment vertical="center"/>
    </xf>
    <xf numFmtId="183" fontId="8" fillId="15" borderId="95" xfId="6" applyNumberFormat="1" applyFont="1" applyFill="1" applyBorder="1" applyAlignment="1" applyProtection="1"/>
    <xf numFmtId="183" fontId="12" fillId="15" borderId="102" xfId="6" applyNumberFormat="1" applyFont="1" applyFill="1" applyBorder="1" applyAlignment="1" applyProtection="1">
      <alignment vertical="center"/>
    </xf>
    <xf numFmtId="183" fontId="17" fillId="8" borderId="97" xfId="6" applyNumberFormat="1" applyFont="1" applyFill="1" applyBorder="1" applyAlignment="1" applyProtection="1">
      <alignment vertical="center"/>
    </xf>
    <xf numFmtId="183" fontId="8" fillId="8" borderId="97" xfId="6" applyNumberFormat="1" applyFont="1" applyFill="1" applyBorder="1" applyAlignment="1" applyProtection="1">
      <alignment horizontal="right" vertical="center"/>
    </xf>
    <xf numFmtId="183" fontId="8" fillId="15" borderId="103" xfId="6" applyNumberFormat="1" applyFont="1" applyFill="1" applyBorder="1" applyAlignment="1" applyProtection="1">
      <alignment vertical="center"/>
    </xf>
    <xf numFmtId="183" fontId="12" fillId="8" borderId="97" xfId="6" applyNumberFormat="1" applyFont="1" applyFill="1" applyBorder="1" applyAlignment="1" applyProtection="1"/>
    <xf numFmtId="183" fontId="8" fillId="8" borderId="97" xfId="6" applyNumberFormat="1" applyFont="1" applyFill="1" applyBorder="1" applyAlignment="1" applyProtection="1"/>
    <xf numFmtId="183" fontId="12" fillId="15" borderId="103" xfId="6" applyNumberFormat="1" applyFont="1" applyFill="1" applyBorder="1" applyAlignment="1" applyProtection="1">
      <alignment vertical="center"/>
    </xf>
    <xf numFmtId="183" fontId="8" fillId="8" borderId="91" xfId="6" quotePrefix="1" applyNumberFormat="1" applyFont="1" applyFill="1" applyBorder="1" applyAlignment="1" applyProtection="1">
      <alignment horizontal="left" vertical="top"/>
    </xf>
    <xf numFmtId="183" fontId="8" fillId="8" borderId="91" xfId="6" applyNumberFormat="1" applyFont="1" applyFill="1" applyBorder="1" applyAlignment="1" applyProtection="1">
      <alignment horizontal="left" vertical="top"/>
    </xf>
    <xf numFmtId="183" fontId="8" fillId="15" borderId="104" xfId="6" applyNumberFormat="1" applyFont="1" applyFill="1" applyBorder="1" applyAlignment="1" applyProtection="1">
      <alignment vertical="top"/>
    </xf>
    <xf numFmtId="183" fontId="12" fillId="8" borderId="0" xfId="6" applyNumberFormat="1" applyFont="1" applyFill="1" applyBorder="1" applyAlignment="1" applyProtection="1">
      <alignment vertical="top"/>
    </xf>
    <xf numFmtId="183" fontId="12" fillId="15" borderId="104" xfId="6" applyNumberFormat="1" applyFont="1" applyFill="1" applyBorder="1" applyAlignment="1" applyProtection="1">
      <alignment vertical="top"/>
    </xf>
    <xf numFmtId="183" fontId="8" fillId="8" borderId="0" xfId="6" applyNumberFormat="1" applyFont="1" applyFill="1" applyBorder="1" applyAlignment="1" applyProtection="1">
      <alignment vertical="center"/>
    </xf>
    <xf numFmtId="0" fontId="4" fillId="8" borderId="12" xfId="0" applyFont="1" applyFill="1" applyBorder="1" applyAlignment="1" applyProtection="1"/>
    <xf numFmtId="0" fontId="4" fillId="8" borderId="0" xfId="0" applyFont="1" applyFill="1" applyBorder="1" applyAlignment="1" applyProtection="1"/>
    <xf numFmtId="0" fontId="4" fillId="15" borderId="99" xfId="0" applyFont="1" applyFill="1" applyBorder="1" applyAlignment="1" applyProtection="1"/>
    <xf numFmtId="183" fontId="8" fillId="15" borderId="100" xfId="6" applyNumberFormat="1" applyFont="1" applyFill="1" applyBorder="1" applyAlignment="1" applyProtection="1">
      <alignment vertical="center"/>
    </xf>
    <xf numFmtId="0" fontId="4" fillId="8" borderId="91" xfId="0" applyFont="1" applyFill="1" applyBorder="1" applyAlignment="1"/>
    <xf numFmtId="0" fontId="4" fillId="8" borderId="0" xfId="0" applyFont="1" applyFill="1" applyBorder="1" applyAlignment="1"/>
    <xf numFmtId="0" fontId="4" fillId="15" borderId="99" xfId="0" applyFont="1" applyFill="1" applyBorder="1" applyAlignment="1"/>
    <xf numFmtId="183" fontId="12" fillId="8" borderId="0" xfId="6" applyNumberFormat="1" applyFont="1" applyFill="1" applyAlignment="1" applyProtection="1">
      <alignment horizontal="right"/>
    </xf>
    <xf numFmtId="183" fontId="12" fillId="8" borderId="0" xfId="6" applyNumberFormat="1" applyFont="1" applyFill="1" applyBorder="1" applyAlignment="1" applyProtection="1">
      <alignment horizontal="right"/>
    </xf>
    <xf numFmtId="183" fontId="17" fillId="8" borderId="0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right" vertical="center"/>
    </xf>
    <xf numFmtId="183" fontId="12" fillId="8" borderId="0" xfId="6" applyNumberFormat="1" applyFont="1" applyFill="1" applyAlignment="1" applyProtection="1">
      <alignment horizontal="center" vertical="center"/>
    </xf>
    <xf numFmtId="183" fontId="12" fillId="8" borderId="0" xfId="6" applyNumberFormat="1" applyFont="1" applyFill="1" applyAlignment="1" applyProtection="1">
      <alignment horizontal="left" vertical="center"/>
    </xf>
    <xf numFmtId="183" fontId="29" fillId="8" borderId="112" xfId="6" applyNumberFormat="1" applyFont="1" applyFill="1" applyBorder="1" applyAlignment="1" applyProtection="1">
      <alignment vertical="top"/>
    </xf>
    <xf numFmtId="183" fontId="8" fillId="8" borderId="113" xfId="6" applyNumberFormat="1" applyFont="1" applyFill="1" applyBorder="1" applyAlignment="1" applyProtection="1">
      <alignment vertical="center"/>
    </xf>
    <xf numFmtId="183" fontId="8" fillId="13" borderId="113" xfId="6" applyNumberFormat="1" applyFont="1" applyFill="1" applyBorder="1" applyAlignment="1" applyProtection="1">
      <alignment vertical="center"/>
    </xf>
    <xf numFmtId="183" fontId="12" fillId="13" borderId="113" xfId="6" applyNumberFormat="1" applyFont="1" applyFill="1" applyBorder="1" applyAlignment="1" applyProtection="1">
      <alignment vertical="center"/>
    </xf>
    <xf numFmtId="183" fontId="12" fillId="13" borderId="114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center" vertical="center" wrapText="1"/>
    </xf>
    <xf numFmtId="183" fontId="8" fillId="13" borderId="115" xfId="6" applyNumberFormat="1" applyFont="1" applyFill="1" applyBorder="1" applyAlignment="1" applyProtection="1">
      <alignment vertical="center"/>
    </xf>
    <xf numFmtId="183" fontId="8" fillId="13" borderId="116" xfId="6" applyNumberFormat="1" applyFont="1" applyFill="1" applyBorder="1" applyAlignment="1" applyProtection="1">
      <alignment vertical="center"/>
    </xf>
    <xf numFmtId="187" fontId="8" fillId="8" borderId="0" xfId="6" applyNumberFormat="1" applyFont="1" applyFill="1" applyBorder="1" applyAlignment="1" applyProtection="1">
      <alignment horizontal="center" vertical="center"/>
    </xf>
    <xf numFmtId="183" fontId="8" fillId="13" borderId="115" xfId="6" applyNumberFormat="1" applyFont="1" applyFill="1" applyBorder="1" applyAlignment="1" applyProtection="1"/>
    <xf numFmtId="183" fontId="8" fillId="8" borderId="0" xfId="6" applyNumberFormat="1" applyFont="1" applyFill="1" applyBorder="1" applyAlignment="1" applyProtection="1">
      <alignment horizontal="center"/>
    </xf>
    <xf numFmtId="183" fontId="12" fillId="13" borderId="116" xfId="6" applyNumberFormat="1" applyFont="1" applyFill="1" applyBorder="1" applyAlignment="1" applyProtection="1"/>
    <xf numFmtId="183" fontId="12" fillId="13" borderId="116" xfId="6" applyNumberFormat="1" applyFont="1" applyFill="1" applyBorder="1" applyAlignment="1" applyProtection="1">
      <alignment vertical="center"/>
    </xf>
    <xf numFmtId="183" fontId="12" fillId="8" borderId="0" xfId="6" applyNumberFormat="1" applyFont="1" applyFill="1" applyBorder="1" applyAlignment="1" applyProtection="1">
      <alignment vertical="center"/>
    </xf>
    <xf numFmtId="183" fontId="8" fillId="8" borderId="33" xfId="6" applyNumberFormat="1" applyFont="1" applyFill="1" applyBorder="1" applyAlignment="1" applyProtection="1">
      <alignment horizontal="center" vertical="center" wrapText="1"/>
    </xf>
    <xf numFmtId="183" fontId="8" fillId="13" borderId="121" xfId="6" applyNumberFormat="1" applyFont="1" applyFill="1" applyBorder="1" applyAlignment="1" applyProtection="1">
      <alignment vertical="center"/>
    </xf>
    <xf numFmtId="183" fontId="8" fillId="13" borderId="122" xfId="6" applyNumberFormat="1" applyFont="1" applyFill="1" applyBorder="1" applyAlignment="1" applyProtection="1">
      <alignment vertical="center"/>
    </xf>
    <xf numFmtId="183" fontId="12" fillId="13" borderId="122" xfId="6" applyNumberFormat="1" applyFont="1" applyFill="1" applyBorder="1" applyAlignment="1" applyProtection="1">
      <alignment vertical="center"/>
    </xf>
    <xf numFmtId="183" fontId="12" fillId="13" borderId="123" xfId="6" applyNumberFormat="1" applyFont="1" applyFill="1" applyBorder="1" applyAlignment="1" applyProtection="1">
      <alignment vertical="center"/>
    </xf>
    <xf numFmtId="183" fontId="29" fillId="8" borderId="124" xfId="6" applyNumberFormat="1" applyFont="1" applyFill="1" applyBorder="1" applyAlignment="1" applyProtection="1">
      <alignment vertical="top"/>
    </xf>
    <xf numFmtId="183" fontId="8" fillId="8" borderId="125" xfId="6" applyNumberFormat="1" applyFont="1" applyFill="1" applyBorder="1" applyAlignment="1" applyProtection="1">
      <alignment vertical="center"/>
    </xf>
    <xf numFmtId="183" fontId="8" fillId="16" borderId="125" xfId="6" applyNumberFormat="1" applyFont="1" applyFill="1" applyBorder="1" applyAlignment="1" applyProtection="1">
      <alignment vertical="center"/>
    </xf>
    <xf numFmtId="183" fontId="12" fillId="16" borderId="125" xfId="6" applyNumberFormat="1" applyFont="1" applyFill="1" applyBorder="1" applyAlignment="1" applyProtection="1">
      <alignment vertical="center"/>
    </xf>
    <xf numFmtId="183" fontId="12" fillId="16" borderId="126" xfId="6" applyNumberFormat="1" applyFont="1" applyFill="1" applyBorder="1" applyAlignment="1" applyProtection="1">
      <alignment vertical="center"/>
    </xf>
    <xf numFmtId="183" fontId="8" fillId="16" borderId="127" xfId="6" applyNumberFormat="1" applyFont="1" applyFill="1" applyBorder="1" applyAlignment="1" applyProtection="1">
      <alignment vertical="center"/>
    </xf>
    <xf numFmtId="183" fontId="8" fillId="16" borderId="128" xfId="6" applyNumberFormat="1" applyFont="1" applyFill="1" applyBorder="1" applyAlignment="1" applyProtection="1">
      <alignment horizontal="center" vertical="center"/>
    </xf>
    <xf numFmtId="183" fontId="12" fillId="8" borderId="51" xfId="6" applyNumberFormat="1" applyFont="1" applyFill="1" applyBorder="1" applyAlignment="1" applyProtection="1">
      <alignment horizontal="center" vertical="center"/>
    </xf>
    <xf numFmtId="183" fontId="12" fillId="8" borderId="0" xfId="6" applyNumberFormat="1" applyFont="1" applyFill="1" applyBorder="1" applyAlignment="1" applyProtection="1">
      <alignment horizontal="center" vertical="center"/>
    </xf>
    <xf numFmtId="183" fontId="8" fillId="16" borderId="128" xfId="6" applyNumberFormat="1" applyFont="1" applyFill="1" applyBorder="1" applyAlignment="1" applyProtection="1">
      <alignment vertical="center"/>
    </xf>
    <xf numFmtId="183" fontId="8" fillId="0" borderId="0" xfId="6" applyNumberFormat="1" applyFont="1" applyFill="1" applyBorder="1" applyAlignment="1" applyProtection="1">
      <alignment vertical="center"/>
    </xf>
    <xf numFmtId="183" fontId="12" fillId="16" borderId="128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right" vertical="top"/>
    </xf>
    <xf numFmtId="183" fontId="8" fillId="8" borderId="0" xfId="6" applyNumberFormat="1" applyFont="1" applyFill="1" applyBorder="1" applyAlignment="1" applyProtection="1">
      <alignment horizontal="left" vertical="top"/>
    </xf>
    <xf numFmtId="183" fontId="29" fillId="8" borderId="129" xfId="6" applyNumberFormat="1" applyFont="1" applyFill="1" applyBorder="1" applyAlignment="1" applyProtection="1">
      <alignment vertical="top"/>
    </xf>
    <xf numFmtId="183" fontId="12" fillId="8" borderId="130" xfId="6" applyNumberFormat="1" applyFont="1" applyFill="1" applyBorder="1" applyAlignment="1" applyProtection="1">
      <alignment vertical="center"/>
    </xf>
    <xf numFmtId="183" fontId="12" fillId="6" borderId="130" xfId="6" applyNumberFormat="1" applyFont="1" applyFill="1" applyBorder="1" applyAlignment="1" applyProtection="1">
      <alignment vertical="center"/>
    </xf>
    <xf numFmtId="183" fontId="8" fillId="6" borderId="130" xfId="6" applyNumberFormat="1" applyFont="1" applyFill="1" applyBorder="1" applyAlignment="1" applyProtection="1">
      <alignment vertical="center"/>
    </xf>
    <xf numFmtId="183" fontId="12" fillId="6" borderId="131" xfId="6" applyNumberFormat="1" applyFont="1" applyFill="1" applyBorder="1" applyAlignment="1" applyProtection="1">
      <alignment vertical="center"/>
    </xf>
    <xf numFmtId="183" fontId="12" fillId="6" borderId="132" xfId="6" applyNumberFormat="1" applyFont="1" applyFill="1" applyBorder="1" applyAlignment="1" applyProtection="1">
      <alignment vertical="center"/>
    </xf>
    <xf numFmtId="183" fontId="12" fillId="6" borderId="0" xfId="6" applyNumberFormat="1" applyFont="1" applyFill="1" applyBorder="1" applyAlignment="1" applyProtection="1">
      <alignment vertical="center"/>
    </xf>
    <xf numFmtId="184" fontId="12" fillId="6" borderId="0" xfId="6" applyNumberFormat="1" applyFont="1" applyFill="1" applyBorder="1" applyAlignment="1" applyProtection="1">
      <alignment vertical="center"/>
    </xf>
    <xf numFmtId="183" fontId="12" fillId="6" borderId="133" xfId="6" applyNumberFormat="1" applyFont="1" applyFill="1" applyBorder="1" applyAlignment="1" applyProtection="1">
      <alignment vertical="center"/>
    </xf>
    <xf numFmtId="183" fontId="8" fillId="8" borderId="0" xfId="6" applyNumberFormat="1" applyFont="1" applyFill="1" applyBorder="1" applyAlignment="1" applyProtection="1">
      <alignment horizontal="center" vertical="center" textRotation="255" wrapText="1"/>
    </xf>
    <xf numFmtId="0" fontId="4" fillId="8" borderId="118" xfId="0" applyFont="1" applyFill="1" applyBorder="1" applyAlignment="1" applyProtection="1"/>
    <xf numFmtId="187" fontId="8" fillId="8" borderId="91" xfId="6" applyNumberFormat="1" applyFont="1" applyFill="1" applyBorder="1" applyAlignment="1" applyProtection="1">
      <alignment horizontal="center" vertical="center"/>
    </xf>
    <xf numFmtId="184" fontId="12" fillId="8" borderId="0" xfId="6" applyNumberFormat="1" applyFont="1" applyFill="1" applyAlignment="1" applyProtection="1">
      <alignment vertical="center"/>
    </xf>
    <xf numFmtId="183" fontId="8" fillId="16" borderId="134" xfId="6" applyNumberFormat="1" applyFont="1" applyFill="1" applyBorder="1" applyAlignment="1" applyProtection="1">
      <alignment vertical="center"/>
    </xf>
    <xf numFmtId="183" fontId="8" fillId="16" borderId="135" xfId="6" applyNumberFormat="1" applyFont="1" applyFill="1" applyBorder="1" applyAlignment="1" applyProtection="1">
      <alignment vertical="center"/>
    </xf>
    <xf numFmtId="183" fontId="12" fillId="16" borderId="135" xfId="6" applyNumberFormat="1" applyFont="1" applyFill="1" applyBorder="1" applyAlignment="1" applyProtection="1">
      <alignment vertical="center"/>
    </xf>
    <xf numFmtId="183" fontId="12" fillId="16" borderId="136" xfId="6" applyNumberFormat="1" applyFont="1" applyFill="1" applyBorder="1" applyAlignment="1" applyProtection="1">
      <alignment vertical="center"/>
    </xf>
    <xf numFmtId="183" fontId="12" fillId="6" borderId="137" xfId="6" applyNumberFormat="1" applyFont="1" applyFill="1" applyBorder="1" applyAlignment="1" applyProtection="1">
      <alignment vertical="center"/>
    </xf>
    <xf numFmtId="183" fontId="12" fillId="6" borderId="138" xfId="6" applyNumberFormat="1" applyFont="1" applyFill="1" applyBorder="1" applyAlignment="1" applyProtection="1">
      <alignment vertical="center"/>
    </xf>
    <xf numFmtId="183" fontId="12" fillId="6" borderId="139" xfId="6" applyNumberFormat="1" applyFont="1" applyFill="1" applyBorder="1" applyAlignment="1" applyProtection="1">
      <alignment vertical="center"/>
    </xf>
    <xf numFmtId="0" fontId="12" fillId="11" borderId="140" xfId="0" applyFont="1" applyFill="1" applyBorder="1" applyAlignment="1">
      <alignment horizontal="centerContinuous"/>
    </xf>
    <xf numFmtId="0" fontId="10" fillId="0" borderId="0" xfId="0" applyFont="1" applyAlignment="1">
      <alignment horizontal="center"/>
    </xf>
    <xf numFmtId="0" fontId="12" fillId="2" borderId="141" xfId="0" applyFont="1" applyFill="1" applyBorder="1" applyAlignment="1">
      <alignment horizontal="centerContinuous"/>
    </xf>
    <xf numFmtId="0" fontId="12" fillId="2" borderId="142" xfId="0" applyFont="1" applyFill="1" applyBorder="1" applyAlignment="1">
      <alignment horizontal="centerContinuous"/>
    </xf>
    <xf numFmtId="0" fontId="12" fillId="2" borderId="143" xfId="0" applyFont="1" applyFill="1" applyBorder="1" applyAlignment="1">
      <alignment horizontal="centerContinuous"/>
    </xf>
    <xf numFmtId="0" fontId="12" fillId="3" borderId="14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17" borderId="140" xfId="0" applyFont="1" applyFill="1" applyBorder="1" applyAlignment="1">
      <alignment horizontal="center" vertical="center"/>
    </xf>
    <xf numFmtId="0" fontId="12" fillId="18" borderId="141" xfId="0" applyFont="1" applyFill="1" applyBorder="1" applyAlignment="1">
      <alignment vertical="center"/>
    </xf>
    <xf numFmtId="0" fontId="12" fillId="18" borderId="142" xfId="0" applyFont="1" applyFill="1" applyBorder="1" applyAlignment="1">
      <alignment horizontal="center" vertical="center"/>
    </xf>
    <xf numFmtId="0" fontId="12" fillId="18" borderId="142" xfId="0" applyFont="1" applyFill="1" applyBorder="1" applyAlignment="1">
      <alignment vertical="center"/>
    </xf>
    <xf numFmtId="0" fontId="12" fillId="18" borderId="143" xfId="0" applyFont="1" applyFill="1" applyBorder="1" applyAlignment="1">
      <alignment vertical="center"/>
    </xf>
    <xf numFmtId="0" fontId="20" fillId="13" borderId="14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2" fillId="11" borderId="47" xfId="0" applyFont="1" applyFill="1" applyBorder="1" applyAlignment="1">
      <alignment horizontal="centerContinuous" vertical="center"/>
    </xf>
    <xf numFmtId="0" fontId="12" fillId="11" borderId="91" xfId="0" applyFont="1" applyFill="1" applyBorder="1" applyAlignment="1">
      <alignment horizontal="centerContinuous" vertical="center"/>
    </xf>
    <xf numFmtId="0" fontId="12" fillId="11" borderId="19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2" fillId="2" borderId="47" xfId="0" applyFont="1" applyFill="1" applyBorder="1" applyAlignment="1">
      <alignment horizontal="centerContinuous" vertical="center"/>
    </xf>
    <xf numFmtId="0" fontId="12" fillId="2" borderId="91" xfId="0" applyFont="1" applyFill="1" applyBorder="1" applyAlignment="1">
      <alignment horizontal="centerContinuous" vertical="center"/>
    </xf>
    <xf numFmtId="0" fontId="12" fillId="2" borderId="19" xfId="0" applyFont="1" applyFill="1" applyBorder="1" applyAlignment="1">
      <alignment horizontal="centerContinuous" vertical="center"/>
    </xf>
    <xf numFmtId="0" fontId="12" fillId="3" borderId="47" xfId="0" applyFont="1" applyFill="1" applyBorder="1" applyAlignment="1">
      <alignment horizontal="centerContinuous" vertical="center"/>
    </xf>
    <xf numFmtId="0" fontId="20" fillId="3" borderId="91" xfId="0" applyFont="1" applyFill="1" applyBorder="1" applyAlignment="1">
      <alignment horizontal="centerContinuous" vertical="center"/>
    </xf>
    <xf numFmtId="0" fontId="20" fillId="3" borderId="19" xfId="0" applyFont="1" applyFill="1" applyBorder="1" applyAlignment="1">
      <alignment horizontal="centerContinuous" vertical="center"/>
    </xf>
    <xf numFmtId="0" fontId="12" fillId="18" borderId="6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9" borderId="52" xfId="0" applyFont="1" applyFill="1" applyBorder="1" applyAlignment="1">
      <alignment horizontal="center" vertical="center"/>
    </xf>
    <xf numFmtId="0" fontId="12" fillId="0" borderId="51" xfId="0" applyFont="1" applyBorder="1" applyAlignment="1">
      <alignment vertical="center"/>
    </xf>
    <xf numFmtId="0" fontId="12" fillId="13" borderId="52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145" xfId="0" applyFont="1" applyBorder="1"/>
    <xf numFmtId="0" fontId="33" fillId="0" borderId="0" xfId="0" applyFont="1" applyAlignment="1">
      <alignment horizontal="center"/>
    </xf>
    <xf numFmtId="182" fontId="12" fillId="0" borderId="0" xfId="0" applyNumberFormat="1" applyFont="1" applyBorder="1"/>
    <xf numFmtId="0" fontId="12" fillId="0" borderId="0" xfId="0" applyFont="1" applyBorder="1"/>
    <xf numFmtId="0" fontId="12" fillId="11" borderId="14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20" fillId="17" borderId="37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0" fillId="13" borderId="37" xfId="0" applyFont="1" applyFill="1" applyBorder="1" applyAlignment="1">
      <alignment horizontal="center"/>
    </xf>
    <xf numFmtId="0" fontId="10" fillId="0" borderId="33" xfId="0" applyFont="1" applyBorder="1" applyAlignment="1">
      <alignment horizontal="centerContinuous"/>
    </xf>
    <xf numFmtId="0" fontId="20" fillId="0" borderId="0" xfId="0" applyFont="1" applyBorder="1"/>
    <xf numFmtId="0" fontId="12" fillId="11" borderId="146" xfId="0" applyFont="1" applyFill="1" applyBorder="1" applyAlignment="1">
      <alignment horizontal="center"/>
    </xf>
    <xf numFmtId="0" fontId="12" fillId="2" borderId="146" xfId="0" applyFont="1" applyFill="1" applyBorder="1" applyAlignment="1">
      <alignment horizontal="center"/>
    </xf>
    <xf numFmtId="0" fontId="12" fillId="3" borderId="146" xfId="0" applyFont="1" applyFill="1" applyBorder="1" applyAlignment="1">
      <alignment horizontal="center"/>
    </xf>
    <xf numFmtId="0" fontId="20" fillId="0" borderId="0" xfId="0" applyFont="1" applyAlignment="1"/>
    <xf numFmtId="0" fontId="20" fillId="17" borderId="38" xfId="0" applyFont="1" applyFill="1" applyBorder="1" applyAlignment="1">
      <alignment horizontal="center"/>
    </xf>
    <xf numFmtId="0" fontId="12" fillId="18" borderId="146" xfId="0" applyFont="1" applyFill="1" applyBorder="1" applyAlignment="1">
      <alignment horizontal="center"/>
    </xf>
    <xf numFmtId="0" fontId="20" fillId="13" borderId="38" xfId="0" applyFont="1" applyFill="1" applyBorder="1" applyAlignment="1">
      <alignment horizontal="center"/>
    </xf>
    <xf numFmtId="0" fontId="12" fillId="11" borderId="68" xfId="0" applyFont="1" applyFill="1" applyBorder="1" applyAlignment="1">
      <alignment horizontal="center"/>
    </xf>
    <xf numFmtId="0" fontId="12" fillId="3" borderId="68" xfId="0" applyFont="1" applyFill="1" applyBorder="1" applyAlignment="1">
      <alignment horizontal="center"/>
    </xf>
    <xf numFmtId="0" fontId="20" fillId="17" borderId="63" xfId="0" applyFont="1" applyFill="1" applyBorder="1" applyAlignment="1">
      <alignment horizontal="center"/>
    </xf>
    <xf numFmtId="0" fontId="12" fillId="18" borderId="68" xfId="0" applyFont="1" applyFill="1" applyBorder="1" applyAlignment="1">
      <alignment horizontal="center"/>
    </xf>
    <xf numFmtId="0" fontId="20" fillId="13" borderId="63" xfId="0" applyFont="1" applyFill="1" applyBorder="1" applyAlignment="1">
      <alignment horizontal="center"/>
    </xf>
    <xf numFmtId="49" fontId="12" fillId="0" borderId="146" xfId="0" applyNumberFormat="1" applyFont="1" applyBorder="1" applyAlignment="1">
      <alignment horizontal="center" vertical="center"/>
    </xf>
    <xf numFmtId="49" fontId="12" fillId="0" borderId="147" xfId="0" applyNumberFormat="1" applyFont="1" applyBorder="1" applyAlignment="1">
      <alignment horizontal="center" vertical="center"/>
    </xf>
    <xf numFmtId="184" fontId="10" fillId="0" borderId="0" xfId="0" applyNumberFormat="1" applyFont="1" applyFill="1" applyAlignment="1">
      <alignment horizontal="center"/>
    </xf>
    <xf numFmtId="49" fontId="12" fillId="0" borderId="68" xfId="0" applyNumberFormat="1" applyFont="1" applyBorder="1" applyAlignment="1">
      <alignment horizontal="center" vertical="center"/>
    </xf>
    <xf numFmtId="0" fontId="12" fillId="0" borderId="15" xfId="0" applyFont="1" applyBorder="1"/>
    <xf numFmtId="0" fontId="12" fillId="0" borderId="11" xfId="0" applyFont="1" applyBorder="1"/>
    <xf numFmtId="0" fontId="36" fillId="0" borderId="0" xfId="0" applyFont="1"/>
    <xf numFmtId="0" fontId="36" fillId="0" borderId="0" xfId="0" applyFont="1" applyAlignment="1">
      <alignment vertical="center"/>
    </xf>
    <xf numFmtId="0" fontId="36" fillId="0" borderId="10" xfId="0" applyFont="1" applyBorder="1"/>
    <xf numFmtId="0" fontId="36" fillId="0" borderId="13" xfId="0" applyFont="1" applyBorder="1"/>
    <xf numFmtId="0" fontId="36" fillId="0" borderId="51" xfId="0" applyFont="1" applyBorder="1" applyAlignment="1">
      <alignment horizontal="centerContinuous"/>
    </xf>
    <xf numFmtId="0" fontId="36" fillId="0" borderId="47" xfId="0" applyFont="1" applyBorder="1"/>
    <xf numFmtId="0" fontId="36" fillId="0" borderId="19" xfId="0" applyFont="1" applyBorder="1"/>
    <xf numFmtId="184" fontId="36" fillId="0" borderId="14" xfId="0" applyNumberFormat="1" applyFont="1" applyFill="1" applyBorder="1"/>
    <xf numFmtId="184" fontId="36" fillId="0" borderId="0" xfId="0" applyNumberFormat="1" applyFont="1" applyFill="1"/>
    <xf numFmtId="189" fontId="36" fillId="0" borderId="37" xfId="0" applyNumberFormat="1" applyFont="1" applyFill="1" applyBorder="1" applyAlignment="1"/>
    <xf numFmtId="184" fontId="36" fillId="0" borderId="37" xfId="0" applyNumberFormat="1" applyFont="1" applyFill="1" applyBorder="1"/>
    <xf numFmtId="184" fontId="36" fillId="0" borderId="146" xfId="0" applyNumberFormat="1" applyFont="1" applyFill="1" applyBorder="1"/>
    <xf numFmtId="189" fontId="36" fillId="0" borderId="38" xfId="0" applyNumberFormat="1" applyFont="1" applyFill="1" applyBorder="1" applyAlignment="1"/>
    <xf numFmtId="184" fontId="36" fillId="0" borderId="38" xfId="0" applyNumberFormat="1" applyFont="1" applyFill="1" applyBorder="1"/>
    <xf numFmtId="184" fontId="36" fillId="0" borderId="147" xfId="0" applyNumberFormat="1" applyFont="1" applyFill="1" applyBorder="1"/>
    <xf numFmtId="189" fontId="36" fillId="0" borderId="148" xfId="0" applyNumberFormat="1" applyFont="1" applyFill="1" applyBorder="1" applyAlignment="1"/>
    <xf numFmtId="184" fontId="36" fillId="0" borderId="148" xfId="0" applyNumberFormat="1" applyFont="1" applyFill="1" applyBorder="1"/>
    <xf numFmtId="184" fontId="36" fillId="8" borderId="146" xfId="0" applyNumberFormat="1" applyFont="1" applyFill="1" applyBorder="1"/>
    <xf numFmtId="184" fontId="36" fillId="8" borderId="147" xfId="0" applyNumberFormat="1" applyFont="1" applyFill="1" applyBorder="1"/>
    <xf numFmtId="184" fontId="36" fillId="0" borderId="150" xfId="0" applyNumberFormat="1" applyFont="1" applyFill="1" applyBorder="1"/>
    <xf numFmtId="184" fontId="36" fillId="20" borderId="146" xfId="0" applyNumberFormat="1" applyFont="1" applyFill="1" applyBorder="1"/>
    <xf numFmtId="189" fontId="36" fillId="21" borderId="38" xfId="0" applyNumberFormat="1" applyFont="1" applyFill="1" applyBorder="1"/>
    <xf numFmtId="184" fontId="36" fillId="21" borderId="146" xfId="0" applyNumberFormat="1" applyFont="1" applyFill="1" applyBorder="1"/>
    <xf numFmtId="184" fontId="36" fillId="0" borderId="68" xfId="0" applyNumberFormat="1" applyFont="1" applyFill="1" applyBorder="1"/>
    <xf numFmtId="184" fontId="36" fillId="8" borderId="68" xfId="0" applyNumberFormat="1" applyFont="1" applyFill="1" applyBorder="1"/>
    <xf numFmtId="189" fontId="36" fillId="0" borderId="63" xfId="0" applyNumberFormat="1" applyFont="1" applyFill="1" applyBorder="1" applyAlignment="1"/>
    <xf numFmtId="184" fontId="36" fillId="0" borderId="28" xfId="0" applyNumberFormat="1" applyFont="1" applyFill="1" applyBorder="1" applyAlignment="1"/>
    <xf numFmtId="184" fontId="36" fillId="0" borderId="28" xfId="0" applyNumberFormat="1" applyFont="1" applyFill="1" applyBorder="1"/>
    <xf numFmtId="0" fontId="36" fillId="0" borderId="0" xfId="0" applyFont="1" applyFill="1"/>
    <xf numFmtId="0" fontId="12" fillId="21" borderId="151" xfId="0" applyFont="1" applyFill="1" applyBorder="1" applyAlignment="1">
      <alignment horizontal="centerContinuous"/>
    </xf>
    <xf numFmtId="0" fontId="20" fillId="21" borderId="152" xfId="0" applyFont="1" applyFill="1" applyBorder="1" applyAlignment="1">
      <alignment horizontal="centerContinuous"/>
    </xf>
    <xf numFmtId="0" fontId="20" fillId="21" borderId="153" xfId="0" applyFont="1" applyFill="1" applyBorder="1" applyAlignment="1">
      <alignment horizontal="centerContinuous"/>
    </xf>
    <xf numFmtId="0" fontId="20" fillId="0" borderId="0" xfId="0" applyFont="1" applyAlignment="1">
      <alignment horizontal="center"/>
    </xf>
    <xf numFmtId="0" fontId="12" fillId="18" borderId="151" xfId="0" applyFont="1" applyFill="1" applyBorder="1" applyAlignment="1">
      <alignment horizontal="centerContinuous"/>
    </xf>
    <xf numFmtId="0" fontId="12" fillId="18" borderId="152" xfId="0" applyFont="1" applyFill="1" applyBorder="1" applyAlignment="1">
      <alignment horizontal="centerContinuous"/>
    </xf>
    <xf numFmtId="0" fontId="12" fillId="18" borderId="153" xfId="0" applyFont="1" applyFill="1" applyBorder="1" applyAlignment="1">
      <alignment horizontal="centerContinuous"/>
    </xf>
    <xf numFmtId="0" fontId="20" fillId="22" borderId="144" xfId="0" applyFont="1" applyFill="1" applyBorder="1" applyAlignment="1">
      <alignment horizontal="center"/>
    </xf>
    <xf numFmtId="0" fontId="5" fillId="0" borderId="0" xfId="0" applyFont="1"/>
    <xf numFmtId="0" fontId="37" fillId="0" borderId="0" xfId="0" applyFont="1" applyAlignment="1">
      <alignment vertical="center"/>
    </xf>
    <xf numFmtId="0" fontId="8" fillId="14" borderId="52" xfId="0" applyFont="1" applyFill="1" applyBorder="1" applyAlignment="1">
      <alignment horizontal="center" vertical="center"/>
    </xf>
    <xf numFmtId="182" fontId="12" fillId="0" borderId="0" xfId="0" applyNumberFormat="1" applyFont="1" applyBorder="1" applyAlignment="1">
      <alignment vertical="center"/>
    </xf>
    <xf numFmtId="182" fontId="8" fillId="21" borderId="52" xfId="0" applyNumberFormat="1" applyFont="1" applyFill="1" applyBorder="1" applyAlignment="1">
      <alignment horizontal="center" vertical="center" wrapText="1"/>
    </xf>
    <xf numFmtId="0" fontId="21" fillId="19" borderId="52" xfId="0" applyFont="1" applyFill="1" applyBorder="1" applyAlignment="1">
      <alignment horizontal="center" vertical="center"/>
    </xf>
    <xf numFmtId="0" fontId="12" fillId="22" borderId="52" xfId="0" applyFont="1" applyFill="1" applyBorder="1" applyAlignment="1">
      <alignment horizontal="center" vertical="center"/>
    </xf>
    <xf numFmtId="0" fontId="12" fillId="17" borderId="14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0" fontId="12" fillId="14" borderId="14" xfId="0" applyFont="1" applyFill="1" applyBorder="1" applyAlignment="1">
      <alignment horizontal="center"/>
    </xf>
    <xf numFmtId="182" fontId="20" fillId="21" borderId="37" xfId="0" applyNumberFormat="1" applyFont="1" applyFill="1" applyBorder="1" applyAlignment="1">
      <alignment horizontal="center"/>
    </xf>
    <xf numFmtId="0" fontId="20" fillId="22" borderId="37" xfId="0" applyFont="1" applyFill="1" applyBorder="1" applyAlignment="1">
      <alignment horizontal="center"/>
    </xf>
    <xf numFmtId="0" fontId="12" fillId="17" borderId="146" xfId="0" applyFont="1" applyFill="1" applyBorder="1" applyAlignment="1">
      <alignment horizontal="center"/>
    </xf>
    <xf numFmtId="0" fontId="12" fillId="13" borderId="14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14" borderId="146" xfId="0" applyFont="1" applyFill="1" applyBorder="1" applyAlignment="1">
      <alignment horizontal="center"/>
    </xf>
    <xf numFmtId="182" fontId="20" fillId="21" borderId="38" xfId="0" applyNumberFormat="1" applyFont="1" applyFill="1" applyBorder="1" applyAlignment="1">
      <alignment horizontal="center"/>
    </xf>
    <xf numFmtId="0" fontId="20" fillId="22" borderId="38" xfId="0" applyFont="1" applyFill="1" applyBorder="1" applyAlignment="1">
      <alignment horizontal="center"/>
    </xf>
    <xf numFmtId="0" fontId="12" fillId="17" borderId="68" xfId="0" applyFont="1" applyFill="1" applyBorder="1" applyAlignment="1">
      <alignment horizontal="center"/>
    </xf>
    <xf numFmtId="0" fontId="12" fillId="13" borderId="68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2" fillId="14" borderId="68" xfId="0" applyFont="1" applyFill="1" applyBorder="1" applyAlignment="1">
      <alignment horizontal="center"/>
    </xf>
    <xf numFmtId="182" fontId="20" fillId="21" borderId="63" xfId="0" applyNumberFormat="1" applyFont="1" applyFill="1" applyBorder="1" applyAlignment="1">
      <alignment horizontal="center"/>
    </xf>
    <xf numFmtId="0" fontId="8" fillId="18" borderId="68" xfId="0" applyFont="1" applyFill="1" applyBorder="1" applyAlignment="1">
      <alignment horizontal="center"/>
    </xf>
    <xf numFmtId="0" fontId="20" fillId="22" borderId="63" xfId="0" applyFont="1" applyFill="1" applyBorder="1" applyAlignment="1">
      <alignment horizontal="center"/>
    </xf>
    <xf numFmtId="182" fontId="36" fillId="0" borderId="146" xfId="0" applyNumberFormat="1" applyFont="1" applyFill="1" applyBorder="1"/>
    <xf numFmtId="182" fontId="36" fillId="0" borderId="0" xfId="0" applyNumberFormat="1" applyFont="1" applyFill="1" applyBorder="1"/>
    <xf numFmtId="182" fontId="36" fillId="0" borderId="37" xfId="0" applyNumberFormat="1" applyFont="1" applyFill="1" applyBorder="1"/>
    <xf numFmtId="182" fontId="36" fillId="0" borderId="14" xfId="0" applyNumberFormat="1" applyFont="1" applyFill="1" applyBorder="1"/>
    <xf numFmtId="182" fontId="36" fillId="0" borderId="38" xfId="0" applyNumberFormat="1" applyFont="1" applyFill="1" applyBorder="1"/>
    <xf numFmtId="182" fontId="36" fillId="0" borderId="147" xfId="0" applyNumberFormat="1" applyFont="1" applyFill="1" applyBorder="1"/>
    <xf numFmtId="182" fontId="36" fillId="0" borderId="148" xfId="0" applyNumberFormat="1" applyFont="1" applyFill="1" applyBorder="1"/>
    <xf numFmtId="182" fontId="36" fillId="0" borderId="68" xfId="0" applyNumberFormat="1" applyFont="1" applyFill="1" applyBorder="1"/>
    <xf numFmtId="182" fontId="36" fillId="0" borderId="52" xfId="0" applyNumberFormat="1" applyFont="1" applyFill="1" applyBorder="1"/>
    <xf numFmtId="182" fontId="36" fillId="0" borderId="28" xfId="0" applyNumberFormat="1" applyFont="1" applyFill="1" applyBorder="1"/>
    <xf numFmtId="0" fontId="12" fillId="23" borderId="151" xfId="0" applyFont="1" applyFill="1" applyBorder="1" applyAlignment="1">
      <alignment horizontal="centerContinuous"/>
    </xf>
    <xf numFmtId="0" fontId="12" fillId="23" borderId="152" xfId="0" applyFont="1" applyFill="1" applyBorder="1" applyAlignment="1">
      <alignment horizontal="centerContinuous"/>
    </xf>
    <xf numFmtId="0" fontId="12" fillId="23" borderId="153" xfId="0" applyFont="1" applyFill="1" applyBorder="1" applyAlignment="1">
      <alignment horizontal="centerContinuous"/>
    </xf>
    <xf numFmtId="0" fontId="20" fillId="24" borderId="1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12" fillId="24" borderId="5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22" borderId="14" xfId="0" applyFont="1" applyFill="1" applyBorder="1" applyAlignment="1">
      <alignment horizontal="center"/>
    </xf>
    <xf numFmtId="0" fontId="20" fillId="23" borderId="37" xfId="0" applyFont="1" applyFill="1" applyBorder="1" applyAlignment="1">
      <alignment horizontal="center"/>
    </xf>
    <xf numFmtId="0" fontId="20" fillId="24" borderId="37" xfId="0" applyFont="1" applyFill="1" applyBorder="1" applyAlignment="1">
      <alignment horizontal="center"/>
    </xf>
    <xf numFmtId="0" fontId="12" fillId="22" borderId="146" xfId="0" applyFont="1" applyFill="1" applyBorder="1" applyAlignment="1">
      <alignment horizontal="center"/>
    </xf>
    <xf numFmtId="0" fontId="20" fillId="23" borderId="38" xfId="0" applyFont="1" applyFill="1" applyBorder="1" applyAlignment="1">
      <alignment horizontal="center"/>
    </xf>
    <xf numFmtId="0" fontId="20" fillId="24" borderId="38" xfId="0" applyFont="1" applyFill="1" applyBorder="1" applyAlignment="1">
      <alignment horizontal="center"/>
    </xf>
    <xf numFmtId="0" fontId="12" fillId="22" borderId="68" xfId="0" applyFont="1" applyFill="1" applyBorder="1" applyAlignment="1">
      <alignment horizontal="center"/>
    </xf>
    <xf numFmtId="0" fontId="20" fillId="23" borderId="63" xfId="0" applyFont="1" applyFill="1" applyBorder="1" applyAlignment="1">
      <alignment horizontal="center"/>
    </xf>
    <xf numFmtId="0" fontId="20" fillId="24" borderId="63" xfId="0" applyFont="1" applyFill="1" applyBorder="1" applyAlignment="1">
      <alignment horizontal="center"/>
    </xf>
    <xf numFmtId="3" fontId="36" fillId="0" borderId="37" xfId="0" applyNumberFormat="1" applyFont="1" applyFill="1" applyBorder="1"/>
    <xf numFmtId="3" fontId="36" fillId="0" borderId="38" xfId="0" applyNumberFormat="1" applyFont="1" applyFill="1" applyBorder="1"/>
    <xf numFmtId="3" fontId="36" fillId="0" borderId="148" xfId="0" applyNumberFormat="1" applyFont="1" applyFill="1" applyBorder="1"/>
    <xf numFmtId="3" fontId="36" fillId="0" borderId="63" xfId="0" applyNumberFormat="1" applyFont="1" applyFill="1" applyBorder="1"/>
    <xf numFmtId="3" fontId="36" fillId="0" borderId="28" xfId="0" applyNumberFormat="1" applyFont="1" applyFill="1" applyBorder="1"/>
    <xf numFmtId="0" fontId="5" fillId="8" borderId="0" xfId="1" applyFont="1" applyFill="1" applyProtection="1"/>
    <xf numFmtId="0" fontId="4" fillId="8" borderId="0" xfId="1" applyFont="1" applyFill="1" applyProtection="1"/>
    <xf numFmtId="0" fontId="4" fillId="8" borderId="10" xfId="1" applyFont="1" applyFill="1" applyBorder="1" applyAlignment="1" applyProtection="1"/>
    <xf numFmtId="0" fontId="4" fillId="8" borderId="13" xfId="1" applyFont="1" applyFill="1" applyBorder="1" applyAlignment="1" applyProtection="1"/>
    <xf numFmtId="0" fontId="12" fillId="8" borderId="14" xfId="1" applyFont="1" applyFill="1" applyBorder="1" applyAlignment="1" applyProtection="1">
      <alignment horizontal="center"/>
    </xf>
    <xf numFmtId="0" fontId="12" fillId="8" borderId="154" xfId="1" applyFont="1" applyFill="1" applyBorder="1" applyAlignment="1" applyProtection="1">
      <alignment horizontal="center"/>
    </xf>
    <xf numFmtId="0" fontId="12" fillId="8" borderId="155" xfId="1" applyFont="1" applyFill="1" applyBorder="1" applyAlignment="1" applyProtection="1">
      <alignment horizontal="centerContinuous"/>
    </xf>
    <xf numFmtId="0" fontId="12" fillId="8" borderId="156" xfId="1" applyFont="1" applyFill="1" applyBorder="1" applyAlignment="1" applyProtection="1">
      <alignment horizontal="centerContinuous"/>
    </xf>
    <xf numFmtId="0" fontId="12" fillId="8" borderId="157" xfId="1" applyFont="1" applyFill="1" applyBorder="1" applyAlignment="1" applyProtection="1">
      <alignment horizontal="centerContinuous"/>
    </xf>
    <xf numFmtId="0" fontId="10" fillId="8" borderId="33" xfId="1" applyFont="1" applyFill="1" applyBorder="1" applyAlignment="1" applyProtection="1">
      <alignment horizontal="centerContinuous"/>
    </xf>
    <xf numFmtId="0" fontId="4" fillId="8" borderId="51" xfId="1" applyFont="1" applyFill="1" applyBorder="1" applyAlignment="1" applyProtection="1">
      <alignment horizontal="centerContinuous"/>
    </xf>
    <xf numFmtId="0" fontId="12" fillId="8" borderId="146" xfId="1" applyFont="1" applyFill="1" applyBorder="1" applyAlignment="1" applyProtection="1">
      <alignment horizontal="center"/>
    </xf>
    <xf numFmtId="0" fontId="12" fillId="8" borderId="65" xfId="1" applyFont="1" applyFill="1" applyBorder="1" applyProtection="1">
      <protection locked="0"/>
    </xf>
    <xf numFmtId="0" fontId="12" fillId="8" borderId="65" xfId="1" applyFont="1" applyFill="1" applyBorder="1" applyProtection="1"/>
    <xf numFmtId="0" fontId="12" fillId="8" borderId="66" xfId="1" applyFont="1" applyFill="1" applyBorder="1" applyProtection="1"/>
    <xf numFmtId="0" fontId="4" fillId="8" borderId="47" xfId="1" applyFont="1" applyFill="1" applyBorder="1" applyAlignment="1" applyProtection="1"/>
    <xf numFmtId="0" fontId="4" fillId="8" borderId="19" xfId="1" applyFont="1" applyFill="1" applyBorder="1" applyAlignment="1" applyProtection="1"/>
    <xf numFmtId="0" fontId="12" fillId="8" borderId="0" xfId="1" applyFont="1" applyFill="1" applyProtection="1"/>
    <xf numFmtId="49" fontId="12" fillId="8" borderId="146" xfId="1" applyNumberFormat="1" applyFont="1" applyFill="1" applyBorder="1" applyAlignment="1" applyProtection="1">
      <alignment horizontal="center" vertical="center"/>
    </xf>
    <xf numFmtId="0" fontId="12" fillId="8" borderId="159" xfId="1" applyFont="1" applyFill="1" applyBorder="1" applyAlignment="1" applyProtection="1">
      <alignment horizontal="center"/>
    </xf>
    <xf numFmtId="0" fontId="12" fillId="8" borderId="30" xfId="1" applyFont="1" applyFill="1" applyBorder="1" applyAlignment="1" applyProtection="1">
      <alignment horizontal="centerContinuous"/>
    </xf>
    <xf numFmtId="0" fontId="12" fillId="8" borderId="31" xfId="1" applyFont="1" applyFill="1" applyBorder="1" applyAlignment="1" applyProtection="1">
      <alignment horizontal="centerContinuous"/>
    </xf>
    <xf numFmtId="0" fontId="4" fillId="8" borderId="0" xfId="1" applyNumberFormat="1" applyFont="1" applyFill="1" applyProtection="1"/>
    <xf numFmtId="0" fontId="12" fillId="8" borderId="160" xfId="1" applyFont="1" applyFill="1" applyBorder="1" applyProtection="1"/>
    <xf numFmtId="0" fontId="12" fillId="8" borderId="10" xfId="1" applyFont="1" applyFill="1" applyBorder="1" applyProtection="1"/>
    <xf numFmtId="0" fontId="12" fillId="8" borderId="12" xfId="1" applyFont="1" applyFill="1" applyBorder="1" applyProtection="1"/>
    <xf numFmtId="0" fontId="12" fillId="8" borderId="161" xfId="1" applyFont="1" applyFill="1" applyBorder="1" applyProtection="1"/>
    <xf numFmtId="0" fontId="12" fillId="8" borderId="45" xfId="1" applyFont="1" applyFill="1" applyBorder="1" applyProtection="1"/>
    <xf numFmtId="0" fontId="12" fillId="8" borderId="33" xfId="1" applyFont="1" applyFill="1" applyBorder="1" applyProtection="1"/>
    <xf numFmtId="0" fontId="12" fillId="8" borderId="0" xfId="1" applyFont="1" applyFill="1" applyBorder="1" applyProtection="1"/>
    <xf numFmtId="0" fontId="12" fillId="8" borderId="41" xfId="1" applyFont="1" applyFill="1" applyBorder="1" applyProtection="1"/>
    <xf numFmtId="0" fontId="12" fillId="8" borderId="162" xfId="1" applyFont="1" applyFill="1" applyBorder="1" applyProtection="1"/>
    <xf numFmtId="0" fontId="12" fillId="8" borderId="47" xfId="1" applyFont="1" applyFill="1" applyBorder="1" applyProtection="1"/>
    <xf numFmtId="0" fontId="12" fillId="8" borderId="91" xfId="1" applyFont="1" applyFill="1" applyBorder="1" applyProtection="1"/>
    <xf numFmtId="0" fontId="12" fillId="8" borderId="163" xfId="1" applyFont="1" applyFill="1" applyBorder="1" applyProtection="1"/>
    <xf numFmtId="49" fontId="12" fillId="8" borderId="147" xfId="1" applyNumberFormat="1" applyFont="1" applyFill="1" applyBorder="1" applyAlignment="1" applyProtection="1">
      <alignment horizontal="center" vertical="center"/>
    </xf>
    <xf numFmtId="0" fontId="12" fillId="8" borderId="64" xfId="1" applyFont="1" applyFill="1" applyBorder="1" applyProtection="1"/>
    <xf numFmtId="0" fontId="12" fillId="8" borderId="164" xfId="1" applyFont="1" applyFill="1" applyBorder="1" applyProtection="1"/>
    <xf numFmtId="49" fontId="12" fillId="8" borderId="68" xfId="1" applyNumberFormat="1" applyFont="1" applyFill="1" applyBorder="1" applyAlignment="1" applyProtection="1">
      <alignment horizontal="center" vertical="center"/>
    </xf>
    <xf numFmtId="0" fontId="12" fillId="8" borderId="15" xfId="1" applyFont="1" applyFill="1" applyBorder="1" applyAlignment="1" applyProtection="1"/>
    <xf numFmtId="0" fontId="5" fillId="0" borderId="0" xfId="10" applyFont="1" applyFill="1"/>
    <xf numFmtId="0" fontId="4" fillId="0" borderId="0" xfId="11" applyFont="1" applyFill="1">
      <alignment vertical="center"/>
    </xf>
    <xf numFmtId="49" fontId="4" fillId="0" borderId="0" xfId="12" applyNumberFormat="1" applyFont="1" applyFill="1" applyBorder="1" applyAlignment="1">
      <alignment horizontal="center"/>
    </xf>
    <xf numFmtId="0" fontId="4" fillId="0" borderId="41" xfId="12" applyFont="1" applyFill="1" applyBorder="1" applyAlignment="1">
      <alignment horizontal="center"/>
    </xf>
    <xf numFmtId="49" fontId="4" fillId="0" borderId="65" xfId="12" applyNumberFormat="1" applyFont="1" applyFill="1" applyBorder="1" applyAlignment="1">
      <alignment horizontal="center" vertical="center" wrapText="1"/>
    </xf>
    <xf numFmtId="0" fontId="4" fillId="0" borderId="66" xfId="12" applyFont="1" applyFill="1" applyBorder="1" applyAlignment="1">
      <alignment horizontal="distributed" vertical="center" wrapText="1"/>
    </xf>
    <xf numFmtId="49" fontId="4" fillId="0" borderId="172" xfId="12" applyNumberFormat="1" applyFont="1" applyFill="1" applyBorder="1" applyAlignment="1">
      <alignment horizontal="center"/>
    </xf>
    <xf numFmtId="191" fontId="4" fillId="0" borderId="165" xfId="12" applyNumberFormat="1" applyFont="1" applyFill="1" applyBorder="1"/>
    <xf numFmtId="191" fontId="4" fillId="0" borderId="166" xfId="12" applyNumberFormat="1" applyFont="1" applyFill="1" applyBorder="1"/>
    <xf numFmtId="191" fontId="4" fillId="0" borderId="168" xfId="12" applyNumberFormat="1" applyFont="1" applyFill="1" applyBorder="1"/>
    <xf numFmtId="49" fontId="4" fillId="0" borderId="174" xfId="12" applyNumberFormat="1" applyFont="1" applyFill="1" applyBorder="1" applyAlignment="1">
      <alignment horizontal="center"/>
    </xf>
    <xf numFmtId="191" fontId="4" fillId="0" borderId="176" xfId="12" applyNumberFormat="1" applyFont="1" applyFill="1" applyBorder="1"/>
    <xf numFmtId="191" fontId="4" fillId="0" borderId="177" xfId="12" applyNumberFormat="1" applyFont="1" applyFill="1" applyBorder="1"/>
    <xf numFmtId="191" fontId="4" fillId="0" borderId="179" xfId="12" applyNumberFormat="1" applyFont="1" applyFill="1" applyBorder="1"/>
    <xf numFmtId="49" fontId="4" fillId="0" borderId="180" xfId="12" applyNumberFormat="1" applyFont="1" applyFill="1" applyBorder="1" applyAlignment="1">
      <alignment horizontal="center"/>
    </xf>
    <xf numFmtId="191" fontId="4" fillId="0" borderId="182" xfId="12" applyNumberFormat="1" applyFont="1" applyFill="1" applyBorder="1"/>
    <xf numFmtId="191" fontId="4" fillId="0" borderId="183" xfId="12" applyNumberFormat="1" applyFont="1" applyFill="1" applyBorder="1"/>
    <xf numFmtId="191" fontId="4" fillId="0" borderId="184" xfId="12" applyNumberFormat="1" applyFont="1" applyFill="1" applyBorder="1"/>
    <xf numFmtId="49" fontId="4" fillId="0" borderId="185" xfId="12" applyNumberFormat="1" applyFont="1" applyFill="1" applyBorder="1" applyAlignment="1">
      <alignment horizontal="center"/>
    </xf>
    <xf numFmtId="191" fontId="4" fillId="0" borderId="187" xfId="12" applyNumberFormat="1" applyFont="1" applyFill="1" applyBorder="1"/>
    <xf numFmtId="191" fontId="4" fillId="0" borderId="188" xfId="12" applyNumberFormat="1" applyFont="1" applyFill="1" applyBorder="1"/>
    <xf numFmtId="191" fontId="4" fillId="0" borderId="189" xfId="12" applyNumberFormat="1" applyFont="1" applyFill="1" applyBorder="1"/>
    <xf numFmtId="49" fontId="4" fillId="0" borderId="190" xfId="12" applyNumberFormat="1" applyFont="1" applyFill="1" applyBorder="1" applyAlignment="1">
      <alignment horizontal="center"/>
    </xf>
    <xf numFmtId="49" fontId="4" fillId="0" borderId="198" xfId="12" applyNumberFormat="1" applyFont="1" applyFill="1" applyBorder="1" applyAlignment="1">
      <alignment horizontal="center"/>
    </xf>
    <xf numFmtId="191" fontId="4" fillId="0" borderId="158" xfId="12" applyNumberFormat="1" applyFont="1" applyFill="1" applyBorder="1"/>
    <xf numFmtId="191" fontId="4" fillId="0" borderId="200" xfId="12" applyNumberFormat="1" applyFont="1" applyFill="1" applyBorder="1"/>
    <xf numFmtId="191" fontId="4" fillId="0" borderId="201" xfId="12" applyNumberFormat="1" applyFont="1" applyFill="1" applyBorder="1"/>
    <xf numFmtId="49" fontId="4" fillId="0" borderId="202" xfId="12" applyNumberFormat="1" applyFont="1" applyFill="1" applyBorder="1" applyAlignment="1">
      <alignment horizontal="center"/>
    </xf>
    <xf numFmtId="191" fontId="4" fillId="0" borderId="159" xfId="12" applyNumberFormat="1" applyFont="1" applyFill="1" applyBorder="1"/>
    <xf numFmtId="191" fontId="4" fillId="0" borderId="204" xfId="12" applyNumberFormat="1" applyFont="1" applyFill="1" applyBorder="1"/>
    <xf numFmtId="191" fontId="4" fillId="0" borderId="205" xfId="12" applyNumberFormat="1" applyFont="1" applyFill="1" applyBorder="1"/>
    <xf numFmtId="0" fontId="7" fillId="0" borderId="0" xfId="12" applyFont="1" applyFill="1"/>
    <xf numFmtId="0" fontId="41" fillId="0" borderId="0" xfId="12" applyFont="1" applyFill="1"/>
    <xf numFmtId="192" fontId="41" fillId="0" borderId="0" xfId="3" applyNumberFormat="1" applyFont="1" applyFill="1" applyAlignment="1"/>
    <xf numFmtId="191" fontId="4" fillId="0" borderId="169" xfId="12" applyNumberFormat="1" applyFont="1" applyFill="1" applyBorder="1"/>
    <xf numFmtId="191" fontId="4" fillId="0" borderId="171" xfId="12" applyNumberFormat="1" applyFont="1" applyFill="1" applyBorder="1"/>
    <xf numFmtId="191" fontId="7" fillId="0" borderId="0" xfId="12" applyNumberFormat="1" applyFont="1" applyFill="1"/>
    <xf numFmtId="191" fontId="4" fillId="0" borderId="211" xfId="12" applyNumberFormat="1" applyFont="1" applyFill="1" applyBorder="1"/>
    <xf numFmtId="191" fontId="4" fillId="0" borderId="212" xfId="12" applyNumberFormat="1" applyFont="1" applyFill="1" applyBorder="1"/>
    <xf numFmtId="0" fontId="5" fillId="0" borderId="0" xfId="10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center" vertical="center"/>
    </xf>
    <xf numFmtId="191" fontId="8" fillId="0" borderId="0" xfId="10" applyNumberFormat="1" applyFont="1" applyFill="1" applyBorder="1" applyAlignment="1">
      <alignment horizontal="center" vertical="center"/>
    </xf>
    <xf numFmtId="0" fontId="7" fillId="0" borderId="0" xfId="10" applyFont="1" applyFill="1"/>
    <xf numFmtId="49" fontId="8" fillId="0" borderId="65" xfId="10" applyNumberFormat="1" applyFont="1" applyFill="1" applyBorder="1" applyAlignment="1">
      <alignment horizontal="center" vertical="center" wrapText="1"/>
    </xf>
    <xf numFmtId="0" fontId="8" fillId="0" borderId="65" xfId="10" applyFont="1" applyFill="1" applyBorder="1" applyAlignment="1">
      <alignment horizontal="distributed" vertical="center" wrapText="1"/>
    </xf>
    <xf numFmtId="0" fontId="8" fillId="0" borderId="65" xfId="10" quotePrefix="1" applyFont="1" applyFill="1" applyBorder="1" applyAlignment="1" applyProtection="1">
      <alignment horizontal="left" vertical="top" wrapText="1"/>
    </xf>
    <xf numFmtId="0" fontId="8" fillId="0" borderId="65" xfId="10" applyFont="1" applyFill="1" applyBorder="1" applyAlignment="1" applyProtection="1">
      <alignment horizontal="left" vertical="top" wrapText="1"/>
    </xf>
    <xf numFmtId="1" fontId="8" fillId="0" borderId="176" xfId="10" applyNumberFormat="1" applyFont="1" applyFill="1" applyBorder="1" applyAlignment="1">
      <alignment horizontal="center"/>
    </xf>
    <xf numFmtId="1" fontId="8" fillId="0" borderId="177" xfId="10" applyNumberFormat="1" applyFont="1" applyFill="1" applyBorder="1" applyAlignment="1">
      <alignment horizontal="center"/>
    </xf>
    <xf numFmtId="1" fontId="8" fillId="0" borderId="178" xfId="10" applyNumberFormat="1" applyFont="1" applyFill="1" applyBorder="1" applyAlignment="1">
      <alignment horizontal="center"/>
    </xf>
    <xf numFmtId="1" fontId="8" fillId="0" borderId="166" xfId="10" applyNumberFormat="1" applyFont="1" applyFill="1" applyBorder="1" applyAlignment="1">
      <alignment horizontal="center"/>
    </xf>
    <xf numFmtId="1" fontId="8" fillId="0" borderId="168" xfId="10" applyNumberFormat="1" applyFont="1" applyFill="1" applyBorder="1" applyAlignment="1">
      <alignment horizontal="center"/>
    </xf>
    <xf numFmtId="49" fontId="8" fillId="0" borderId="172" xfId="10" applyNumberFormat="1" applyFont="1" applyFill="1" applyBorder="1" applyAlignment="1">
      <alignment horizontal="center"/>
    </xf>
    <xf numFmtId="191" fontId="8" fillId="0" borderId="165" xfId="10" applyNumberFormat="1" applyFont="1" applyFill="1" applyBorder="1"/>
    <xf numFmtId="191" fontId="8" fillId="0" borderId="166" xfId="10" applyNumberFormat="1" applyFont="1" applyFill="1" applyBorder="1"/>
    <xf numFmtId="191" fontId="8" fillId="0" borderId="168" xfId="10" applyNumberFormat="1" applyFont="1" applyFill="1" applyBorder="1"/>
    <xf numFmtId="49" fontId="8" fillId="0" borderId="174" xfId="10" applyNumberFormat="1" applyFont="1" applyFill="1" applyBorder="1" applyAlignment="1">
      <alignment horizontal="center"/>
    </xf>
    <xf numFmtId="191" fontId="8" fillId="0" borderId="176" xfId="10" applyNumberFormat="1" applyFont="1" applyFill="1" applyBorder="1"/>
    <xf numFmtId="191" fontId="8" fillId="0" borderId="177" xfId="10" applyNumberFormat="1" applyFont="1" applyFill="1" applyBorder="1"/>
    <xf numFmtId="191" fontId="8" fillId="0" borderId="179" xfId="10" applyNumberFormat="1" applyFont="1" applyFill="1" applyBorder="1"/>
    <xf numFmtId="49" fontId="8" fillId="0" borderId="180" xfId="10" applyNumberFormat="1" applyFont="1" applyFill="1" applyBorder="1" applyAlignment="1">
      <alignment horizontal="center"/>
    </xf>
    <xf numFmtId="191" fontId="8" fillId="0" borderId="182" xfId="10" applyNumberFormat="1" applyFont="1" applyFill="1" applyBorder="1"/>
    <xf numFmtId="191" fontId="8" fillId="0" borderId="183" xfId="10" applyNumberFormat="1" applyFont="1" applyFill="1" applyBorder="1"/>
    <xf numFmtId="191" fontId="8" fillId="0" borderId="184" xfId="10" applyNumberFormat="1" applyFont="1" applyFill="1" applyBorder="1"/>
    <xf numFmtId="49" fontId="8" fillId="0" borderId="185" xfId="10" applyNumberFormat="1" applyFont="1" applyFill="1" applyBorder="1" applyAlignment="1">
      <alignment horizontal="center"/>
    </xf>
    <xf numFmtId="191" fontId="8" fillId="0" borderId="187" xfId="10" applyNumberFormat="1" applyFont="1" applyFill="1" applyBorder="1"/>
    <xf numFmtId="191" fontId="8" fillId="0" borderId="188" xfId="10" applyNumberFormat="1" applyFont="1" applyFill="1" applyBorder="1"/>
    <xf numFmtId="191" fontId="8" fillId="0" borderId="189" xfId="10" applyNumberFormat="1" applyFont="1" applyFill="1" applyBorder="1"/>
    <xf numFmtId="49" fontId="8" fillId="0" borderId="216" xfId="10" applyNumberFormat="1" applyFont="1" applyFill="1" applyBorder="1" applyAlignment="1">
      <alignment horizontal="center"/>
    </xf>
    <xf numFmtId="191" fontId="8" fillId="0" borderId="46" xfId="10" applyNumberFormat="1" applyFont="1" applyFill="1" applyBorder="1"/>
    <xf numFmtId="191" fontId="8" fillId="0" borderId="146" xfId="10" applyNumberFormat="1" applyFont="1" applyFill="1" applyBorder="1"/>
    <xf numFmtId="191" fontId="8" fillId="0" borderId="192" xfId="10" applyNumberFormat="1" applyFont="1" applyFill="1" applyBorder="1"/>
    <xf numFmtId="49" fontId="8" fillId="0" borderId="193" xfId="10" applyNumberFormat="1" applyFont="1" applyFill="1" applyBorder="1" applyAlignment="1">
      <alignment horizontal="center"/>
    </xf>
    <xf numFmtId="191" fontId="8" fillId="0" borderId="195" xfId="10" applyNumberFormat="1" applyFont="1" applyFill="1" applyBorder="1"/>
    <xf numFmtId="191" fontId="8" fillId="0" borderId="196" xfId="10" applyNumberFormat="1" applyFont="1" applyFill="1" applyBorder="1"/>
    <xf numFmtId="191" fontId="8" fillId="0" borderId="197" xfId="10" applyNumberFormat="1" applyFont="1" applyFill="1" applyBorder="1"/>
    <xf numFmtId="49" fontId="8" fillId="0" borderId="198" xfId="10" applyNumberFormat="1" applyFont="1" applyFill="1" applyBorder="1" applyAlignment="1">
      <alignment horizontal="center"/>
    </xf>
    <xf numFmtId="191" fontId="8" fillId="0" borderId="158" xfId="10" applyNumberFormat="1" applyFont="1" applyFill="1" applyBorder="1"/>
    <xf numFmtId="191" fontId="8" fillId="0" borderId="200" xfId="10" applyNumberFormat="1" applyFont="1" applyFill="1" applyBorder="1"/>
    <xf numFmtId="191" fontId="8" fillId="0" borderId="201" xfId="10" applyNumberFormat="1" applyFont="1" applyFill="1" applyBorder="1"/>
    <xf numFmtId="49" fontId="8" fillId="0" borderId="202" xfId="10" applyNumberFormat="1" applyFont="1" applyFill="1" applyBorder="1" applyAlignment="1">
      <alignment horizontal="center"/>
    </xf>
    <xf numFmtId="191" fontId="8" fillId="0" borderId="159" xfId="10" applyNumberFormat="1" applyFont="1" applyFill="1" applyBorder="1"/>
    <xf numFmtId="191" fontId="8" fillId="0" borderId="204" xfId="10" applyNumberFormat="1" applyFont="1" applyFill="1" applyBorder="1"/>
    <xf numFmtId="191" fontId="8" fillId="0" borderId="205" xfId="10" applyNumberFormat="1" applyFont="1" applyFill="1" applyBorder="1"/>
    <xf numFmtId="49" fontId="4" fillId="0" borderId="221" xfId="12" applyNumberFormat="1" applyFont="1" applyFill="1" applyBorder="1" applyAlignment="1">
      <alignment horizontal="center"/>
    </xf>
    <xf numFmtId="49" fontId="4" fillId="0" borderId="224" xfId="12" applyNumberFormat="1" applyFont="1" applyFill="1" applyBorder="1" applyAlignment="1">
      <alignment horizontal="center"/>
    </xf>
    <xf numFmtId="49" fontId="4" fillId="0" borderId="226" xfId="12" applyNumberFormat="1" applyFont="1" applyFill="1" applyBorder="1" applyAlignment="1">
      <alignment horizontal="center"/>
    </xf>
    <xf numFmtId="49" fontId="4" fillId="0" borderId="227" xfId="12" applyNumberFormat="1" applyFont="1" applyFill="1" applyBorder="1" applyAlignment="1">
      <alignment horizontal="center"/>
    </xf>
    <xf numFmtId="191" fontId="4" fillId="0" borderId="231" xfId="12" applyNumberFormat="1" applyFont="1" applyFill="1" applyBorder="1"/>
    <xf numFmtId="191" fontId="4" fillId="0" borderId="232" xfId="12" applyNumberFormat="1" applyFont="1" applyFill="1" applyBorder="1"/>
    <xf numFmtId="191" fontId="4" fillId="0" borderId="150" xfId="12" applyNumberFormat="1" applyFont="1" applyFill="1" applyBorder="1"/>
    <xf numFmtId="191" fontId="4" fillId="0" borderId="233" xfId="12" applyNumberFormat="1" applyFont="1" applyFill="1" applyBorder="1"/>
    <xf numFmtId="191" fontId="4" fillId="0" borderId="234" xfId="12" applyNumberFormat="1" applyFont="1" applyFill="1" applyBorder="1"/>
    <xf numFmtId="191" fontId="4" fillId="0" borderId="147" xfId="12" applyNumberFormat="1" applyFont="1" applyFill="1" applyBorder="1"/>
    <xf numFmtId="191" fontId="4" fillId="0" borderId="235" xfId="12" applyNumberFormat="1" applyFont="1" applyFill="1" applyBorder="1"/>
    <xf numFmtId="191" fontId="4" fillId="0" borderId="170" xfId="12" applyNumberFormat="1" applyFont="1" applyFill="1" applyBorder="1"/>
    <xf numFmtId="191" fontId="4" fillId="0" borderId="206" xfId="12" applyNumberFormat="1" applyFont="1" applyFill="1" applyBorder="1"/>
    <xf numFmtId="191" fontId="4" fillId="0" borderId="236" xfId="12" applyNumberFormat="1" applyFont="1" applyFill="1" applyBorder="1"/>
    <xf numFmtId="191" fontId="4" fillId="0" borderId="207" xfId="12" applyNumberFormat="1" applyFont="1" applyFill="1" applyBorder="1"/>
    <xf numFmtId="191" fontId="4" fillId="0" borderId="208" xfId="12" applyNumberFormat="1" applyFont="1" applyFill="1" applyBorder="1"/>
    <xf numFmtId="191" fontId="4" fillId="0" borderId="237" xfId="12" applyNumberFormat="1" applyFont="1" applyFill="1" applyBorder="1"/>
    <xf numFmtId="191" fontId="4" fillId="0" borderId="210" xfId="12" applyNumberFormat="1" applyFont="1" applyFill="1" applyBorder="1"/>
    <xf numFmtId="191" fontId="4" fillId="0" borderId="238" xfId="12" applyNumberFormat="1" applyFont="1" applyFill="1" applyBorder="1"/>
    <xf numFmtId="191" fontId="4" fillId="0" borderId="239" xfId="12" applyNumberFormat="1" applyFont="1" applyFill="1" applyBorder="1"/>
    <xf numFmtId="191" fontId="4" fillId="0" borderId="215" xfId="12" applyNumberFormat="1" applyFont="1" applyFill="1" applyBorder="1"/>
    <xf numFmtId="191" fontId="4" fillId="0" borderId="240" xfId="12" applyNumberFormat="1" applyFont="1" applyFill="1" applyBorder="1"/>
    <xf numFmtId="190" fontId="12" fillId="0" borderId="14" xfId="1" applyNumberFormat="1" applyFont="1" applyFill="1" applyBorder="1" applyAlignment="1" applyProtection="1">
      <alignment horizontal="right"/>
    </xf>
    <xf numFmtId="0" fontId="12" fillId="8" borderId="23" xfId="1" applyFont="1" applyFill="1" applyBorder="1" applyAlignment="1" applyProtection="1"/>
    <xf numFmtId="0" fontId="4" fillId="8" borderId="146" xfId="1" applyFont="1" applyFill="1" applyBorder="1" applyAlignment="1" applyProtection="1">
      <alignment horizontal="center"/>
    </xf>
    <xf numFmtId="190" fontId="12" fillId="0" borderId="146" xfId="1" applyNumberFormat="1" applyFont="1" applyFill="1" applyBorder="1" applyAlignment="1" applyProtection="1">
      <alignment horizontal="right"/>
    </xf>
    <xf numFmtId="190" fontId="12" fillId="0" borderId="52" xfId="1" applyNumberFormat="1" applyFont="1" applyFill="1" applyBorder="1" applyAlignment="1" applyProtection="1">
      <alignment horizontal="right"/>
    </xf>
    <xf numFmtId="190" fontId="12" fillId="0" borderId="150" xfId="1" applyNumberFormat="1" applyFont="1" applyFill="1" applyBorder="1" applyAlignment="1" applyProtection="1">
      <alignment horizontal="right"/>
    </xf>
    <xf numFmtId="190" fontId="12" fillId="0" borderId="147" xfId="1" applyNumberFormat="1" applyFont="1" applyFill="1" applyBorder="1" applyAlignment="1" applyProtection="1">
      <alignment horizontal="right"/>
    </xf>
    <xf numFmtId="184" fontId="31" fillId="0" borderId="47" xfId="6" applyNumberFormat="1" applyFont="1" applyFill="1" applyBorder="1" applyAlignment="1" applyProtection="1">
      <alignment horizontal="centerContinuous" vertical="center"/>
    </xf>
    <xf numFmtId="184" fontId="31" fillId="0" borderId="91" xfId="0" applyNumberFormat="1" applyFont="1" applyFill="1" applyBorder="1" applyAlignment="1" applyProtection="1">
      <alignment horizontal="centerContinuous" vertical="center"/>
    </xf>
    <xf numFmtId="184" fontId="31" fillId="0" borderId="19" xfId="0" applyNumberFormat="1" applyFont="1" applyFill="1" applyBorder="1" applyAlignment="1" applyProtection="1">
      <alignment horizontal="centerContinuous" vertical="center"/>
    </xf>
    <xf numFmtId="185" fontId="31" fillId="0" borderId="12" xfId="6" applyNumberFormat="1" applyFont="1" applyFill="1" applyBorder="1" applyAlignment="1" applyProtection="1">
      <alignment horizontal="left" vertical="center"/>
    </xf>
    <xf numFmtId="187" fontId="31" fillId="0" borderId="47" xfId="6" applyNumberFormat="1" applyFont="1" applyFill="1" applyBorder="1" applyAlignment="1" applyProtection="1">
      <alignment horizontal="centerContinuous" vertical="center"/>
    </xf>
    <xf numFmtId="187" fontId="31" fillId="0" borderId="91" xfId="6" applyNumberFormat="1" applyFont="1" applyFill="1" applyBorder="1" applyAlignment="1" applyProtection="1">
      <alignment horizontal="centerContinuous" vertical="center"/>
    </xf>
    <xf numFmtId="0" fontId="31" fillId="0" borderId="19" xfId="0" applyFont="1" applyFill="1" applyBorder="1" applyAlignment="1" applyProtection="1">
      <alignment horizontal="centerContinuous" vertical="center"/>
    </xf>
    <xf numFmtId="0" fontId="4" fillId="0" borderId="91" xfId="0" applyFont="1" applyFill="1" applyBorder="1" applyAlignment="1">
      <alignment horizontal="centerContinuous"/>
    </xf>
    <xf numFmtId="0" fontId="4" fillId="0" borderId="19" xfId="0" applyFont="1" applyFill="1" applyBorder="1" applyAlignment="1">
      <alignment horizontal="centerContinuous"/>
    </xf>
    <xf numFmtId="184" fontId="31" fillId="0" borderId="47" xfId="0" applyNumberFormat="1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185" fontId="31" fillId="0" borderId="47" xfId="0" applyNumberFormat="1" applyFont="1" applyFill="1" applyBorder="1" applyAlignment="1" applyProtection="1">
      <alignment horizontal="centerContinuous" vertical="center"/>
    </xf>
    <xf numFmtId="0" fontId="4" fillId="0" borderId="91" xfId="0" applyFont="1" applyFill="1" applyBorder="1" applyAlignment="1">
      <alignment horizontal="centerContinuous" vertical="center"/>
    </xf>
    <xf numFmtId="188" fontId="31" fillId="0" borderId="47" xfId="6" applyNumberFormat="1" applyFont="1" applyFill="1" applyBorder="1" applyAlignment="1" applyProtection="1">
      <alignment horizontal="centerContinuous" vertical="center"/>
    </xf>
    <xf numFmtId="0" fontId="31" fillId="0" borderId="91" xfId="0" applyFont="1" applyFill="1" applyBorder="1" applyAlignment="1" applyProtection="1">
      <alignment horizontal="centerContinuous"/>
    </xf>
    <xf numFmtId="0" fontId="31" fillId="0" borderId="110" xfId="0" applyFont="1" applyFill="1" applyBorder="1" applyAlignment="1" applyProtection="1">
      <alignment horizontal="centerContinuous"/>
    </xf>
    <xf numFmtId="187" fontId="12" fillId="0" borderId="47" xfId="6" applyNumberFormat="1" applyFont="1" applyFill="1" applyBorder="1" applyAlignment="1" applyProtection="1">
      <alignment horizontal="centerContinuous" vertical="center"/>
    </xf>
    <xf numFmtId="0" fontId="12" fillId="0" borderId="91" xfId="0" applyFont="1" applyFill="1" applyBorder="1" applyAlignment="1" applyProtection="1">
      <alignment horizontal="centerContinuous"/>
    </xf>
    <xf numFmtId="0" fontId="12" fillId="0" borderId="110" xfId="0" applyFont="1" applyFill="1" applyBorder="1" applyAlignment="1" applyProtection="1">
      <alignment horizontal="centerContinuous"/>
    </xf>
    <xf numFmtId="0" fontId="31" fillId="0" borderId="19" xfId="0" applyFont="1" applyFill="1" applyBorder="1" applyAlignment="1" applyProtection="1">
      <alignment horizontal="centerContinuous"/>
    </xf>
    <xf numFmtId="0" fontId="4" fillId="0" borderId="110" xfId="0" applyFont="1" applyFill="1" applyBorder="1" applyAlignment="1">
      <alignment horizontal="centerContinuous" vertical="center"/>
    </xf>
    <xf numFmtId="187" fontId="31" fillId="0" borderId="120" xfId="6" applyNumberFormat="1" applyFont="1" applyFill="1" applyBorder="1" applyAlignment="1" applyProtection="1">
      <alignment horizontal="centerContinuous" vertical="center"/>
    </xf>
    <xf numFmtId="49" fontId="12" fillId="0" borderId="51" xfId="0" applyNumberFormat="1" applyFont="1" applyBorder="1" applyAlignment="1">
      <alignment vertical="center"/>
    </xf>
    <xf numFmtId="49" fontId="12" fillId="0" borderId="119" xfId="0" applyNumberFormat="1" applyFont="1" applyBorder="1" applyAlignment="1">
      <alignment vertical="center"/>
    </xf>
    <xf numFmtId="49" fontId="12" fillId="0" borderId="14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/>
    </xf>
    <xf numFmtId="49" fontId="12" fillId="8" borderId="0" xfId="1" applyNumberFormat="1" applyFont="1" applyFill="1" applyBorder="1" applyAlignment="1" applyProtection="1">
      <alignment vertical="center"/>
    </xf>
    <xf numFmtId="49" fontId="12" fillId="8" borderId="118" xfId="1" applyNumberFormat="1" applyFont="1" applyFill="1" applyBorder="1" applyAlignment="1" applyProtection="1">
      <alignment vertical="center"/>
    </xf>
    <xf numFmtId="49" fontId="12" fillId="8" borderId="241" xfId="1" applyNumberFormat="1" applyFont="1" applyFill="1" applyBorder="1" applyAlignment="1" applyProtection="1">
      <alignment vertical="center"/>
    </xf>
    <xf numFmtId="49" fontId="12" fillId="8" borderId="91" xfId="1" applyNumberFormat="1" applyFont="1" applyFill="1" applyBorder="1" applyAlignment="1" applyProtection="1">
      <alignment vertical="center"/>
    </xf>
    <xf numFmtId="49" fontId="4" fillId="0" borderId="218" xfId="12" applyNumberFormat="1" applyFont="1" applyFill="1" applyBorder="1"/>
    <xf numFmtId="49" fontId="4" fillId="0" borderId="219" xfId="12" applyNumberFormat="1" applyFont="1" applyFill="1" applyBorder="1"/>
    <xf numFmtId="49" fontId="4" fillId="0" borderId="219" xfId="12" applyNumberFormat="1" applyFont="1" applyFill="1" applyBorder="1" applyAlignment="1">
      <alignment horizontal="left"/>
    </xf>
    <xf numFmtId="49" fontId="4" fillId="0" borderId="219" xfId="12" quotePrefix="1" applyNumberFormat="1" applyFont="1" applyFill="1" applyBorder="1" applyAlignment="1">
      <alignment horizontal="left"/>
    </xf>
    <xf numFmtId="49" fontId="4" fillId="0" borderId="220" xfId="12" applyNumberFormat="1" applyFont="1" applyFill="1" applyBorder="1"/>
    <xf numFmtId="49" fontId="4" fillId="0" borderId="222" xfId="12" applyNumberFormat="1" applyFont="1" applyFill="1" applyBorder="1"/>
    <xf numFmtId="49" fontId="4" fillId="0" borderId="117" xfId="12" applyNumberFormat="1" applyFont="1" applyFill="1" applyBorder="1" applyAlignment="1">
      <alignment horizontal="left"/>
    </xf>
    <xf numFmtId="49" fontId="4" fillId="0" borderId="223" xfId="12" applyNumberFormat="1" applyFont="1" applyFill="1" applyBorder="1"/>
    <xf numFmtId="49" fontId="4" fillId="0" borderId="220" xfId="12" applyNumberFormat="1" applyFont="1" applyFill="1" applyBorder="1" applyAlignment="1">
      <alignment horizontal="left"/>
    </xf>
    <xf numFmtId="49" fontId="4" fillId="0" borderId="223" xfId="12" applyNumberFormat="1" applyFont="1" applyFill="1" applyBorder="1" applyAlignment="1">
      <alignment horizontal="left"/>
    </xf>
    <xf numFmtId="49" fontId="4" fillId="0" borderId="222" xfId="12" applyNumberFormat="1" applyFont="1" applyFill="1" applyBorder="1" applyAlignment="1">
      <alignment horizontal="left"/>
    </xf>
    <xf numFmtId="49" fontId="4" fillId="0" borderId="117" xfId="12" applyNumberFormat="1" applyFont="1" applyFill="1" applyBorder="1"/>
    <xf numFmtId="49" fontId="4" fillId="0" borderId="225" xfId="12" applyNumberFormat="1" applyFont="1" applyFill="1" applyBorder="1"/>
    <xf numFmtId="49" fontId="4" fillId="0" borderId="120" xfId="12" quotePrefix="1" applyNumberFormat="1" applyFont="1" applyFill="1" applyBorder="1" applyAlignment="1">
      <alignment horizontal="left"/>
    </xf>
    <xf numFmtId="49" fontId="4" fillId="0" borderId="228" xfId="12" applyNumberFormat="1" applyFont="1" applyFill="1" applyBorder="1"/>
    <xf numFmtId="49" fontId="4" fillId="0" borderId="220" xfId="12" quotePrefix="1" applyNumberFormat="1" applyFont="1" applyFill="1" applyBorder="1" applyAlignment="1">
      <alignment horizontal="left"/>
    </xf>
    <xf numFmtId="49" fontId="4" fillId="0" borderId="229" xfId="12" applyNumberFormat="1" applyFont="1" applyFill="1" applyBorder="1"/>
    <xf numFmtId="49" fontId="4" fillId="0" borderId="230" xfId="12" applyNumberFormat="1" applyFont="1" applyFill="1" applyBorder="1"/>
    <xf numFmtId="49" fontId="4" fillId="0" borderId="165" xfId="12" applyNumberFormat="1" applyFont="1" applyFill="1" applyBorder="1" applyAlignment="1">
      <alignment horizontal="center" vertical="center"/>
    </xf>
    <xf numFmtId="49" fontId="4" fillId="0" borderId="166" xfId="12" applyNumberFormat="1" applyFont="1" applyFill="1" applyBorder="1" applyAlignment="1">
      <alignment horizontal="center" vertical="center"/>
    </xf>
    <xf numFmtId="49" fontId="4" fillId="0" borderId="167" xfId="12" applyNumberFormat="1" applyFont="1" applyFill="1" applyBorder="1" applyAlignment="1">
      <alignment horizontal="center" vertical="center"/>
    </xf>
    <xf numFmtId="49" fontId="4" fillId="0" borderId="168" xfId="12" applyNumberFormat="1" applyFont="1" applyFill="1" applyBorder="1" applyAlignment="1">
      <alignment horizontal="center" vertical="center"/>
    </xf>
    <xf numFmtId="49" fontId="4" fillId="0" borderId="46" xfId="12" quotePrefix="1" applyNumberFormat="1" applyFont="1" applyFill="1" applyBorder="1" applyAlignment="1" applyProtection="1">
      <alignment horizontal="left" vertical="top" wrapText="1"/>
    </xf>
    <xf numFmtId="49" fontId="4" fillId="0" borderId="146" xfId="12" applyNumberFormat="1" applyFont="1" applyFill="1" applyBorder="1" applyAlignment="1" applyProtection="1">
      <alignment horizontal="left" vertical="top" wrapText="1"/>
    </xf>
    <xf numFmtId="49" fontId="4" fillId="0" borderId="146" xfId="12" quotePrefix="1" applyNumberFormat="1" applyFont="1" applyFill="1" applyBorder="1" applyAlignment="1" applyProtection="1">
      <alignment horizontal="left" vertical="top" wrapText="1"/>
    </xf>
    <xf numFmtId="49" fontId="4" fillId="0" borderId="33" xfId="12" applyNumberFormat="1" applyFont="1" applyFill="1" applyBorder="1" applyAlignment="1" applyProtection="1">
      <alignment horizontal="left" vertical="top" wrapText="1"/>
    </xf>
    <xf numFmtId="49" fontId="4" fillId="0" borderId="33" xfId="12" quotePrefix="1" applyNumberFormat="1" applyFont="1" applyFill="1" applyBorder="1" applyAlignment="1" applyProtection="1">
      <alignment horizontal="left" vertical="top" wrapText="1"/>
    </xf>
    <xf numFmtId="49" fontId="4" fillId="0" borderId="192" xfId="12" applyNumberFormat="1" applyFont="1" applyFill="1" applyBorder="1" applyAlignment="1" applyProtection="1">
      <alignment horizontal="left" vertical="top" wrapText="1"/>
    </xf>
    <xf numFmtId="49" fontId="4" fillId="0" borderId="169" xfId="12" quotePrefix="1" applyNumberFormat="1" applyFont="1" applyFill="1" applyBorder="1" applyAlignment="1" applyProtection="1">
      <alignment horizontal="left" vertical="top" wrapText="1"/>
    </xf>
    <xf numFmtId="49" fontId="4" fillId="0" borderId="170" xfId="12" applyNumberFormat="1" applyFont="1" applyFill="1" applyBorder="1" applyAlignment="1" applyProtection="1">
      <alignment horizontal="left" vertical="top" wrapText="1"/>
    </xf>
    <xf numFmtId="49" fontId="4" fillId="0" borderId="170" xfId="12" quotePrefix="1" applyNumberFormat="1" applyFont="1" applyFill="1" applyBorder="1" applyAlignment="1" applyProtection="1">
      <alignment horizontal="left" vertical="top" wrapText="1"/>
    </xf>
    <xf numFmtId="49" fontId="4" fillId="0" borderId="164" xfId="12" applyNumberFormat="1" applyFont="1" applyFill="1" applyBorder="1" applyAlignment="1" applyProtection="1">
      <alignment horizontal="left" vertical="top" wrapText="1"/>
    </xf>
    <xf numFmtId="49" fontId="4" fillId="0" borderId="164" xfId="12" quotePrefix="1" applyNumberFormat="1" applyFont="1" applyFill="1" applyBorder="1" applyAlignment="1" applyProtection="1">
      <alignment horizontal="left" vertical="top" wrapText="1"/>
    </xf>
    <xf numFmtId="49" fontId="8" fillId="0" borderId="173" xfId="10" applyNumberFormat="1" applyFont="1" applyFill="1" applyBorder="1"/>
    <xf numFmtId="49" fontId="8" fillId="0" borderId="175" xfId="10" applyNumberFormat="1" applyFont="1" applyFill="1" applyBorder="1"/>
    <xf numFmtId="49" fontId="8" fillId="0" borderId="175" xfId="10" applyNumberFormat="1" applyFont="1" applyFill="1" applyBorder="1" applyAlignment="1">
      <alignment horizontal="left"/>
    </xf>
    <xf numFmtId="49" fontId="8" fillId="0" borderId="175" xfId="10" quotePrefix="1" applyNumberFormat="1" applyFont="1" applyFill="1" applyBorder="1" applyAlignment="1">
      <alignment horizontal="left"/>
    </xf>
    <xf numFmtId="49" fontId="8" fillId="0" borderId="181" xfId="10" applyNumberFormat="1" applyFont="1" applyFill="1" applyBorder="1"/>
    <xf numFmtId="49" fontId="8" fillId="0" borderId="186" xfId="10" applyNumberFormat="1" applyFont="1" applyFill="1" applyBorder="1"/>
    <xf numFmtId="49" fontId="8" fillId="0" borderId="181" xfId="10" applyNumberFormat="1" applyFont="1" applyFill="1" applyBorder="1" applyAlignment="1">
      <alignment horizontal="left"/>
    </xf>
    <xf numFmtId="49" fontId="8" fillId="0" borderId="186" xfId="10" applyNumberFormat="1" applyFont="1" applyFill="1" applyBorder="1" applyAlignment="1">
      <alignment horizontal="left"/>
    </xf>
    <xf numFmtId="49" fontId="8" fillId="0" borderId="217" xfId="10" applyNumberFormat="1" applyFont="1" applyFill="1" applyBorder="1"/>
    <xf numFmtId="49" fontId="8" fillId="0" borderId="194" xfId="10" quotePrefix="1" applyNumberFormat="1" applyFont="1" applyFill="1" applyBorder="1" applyAlignment="1">
      <alignment horizontal="left"/>
    </xf>
    <xf numFmtId="49" fontId="8" fillId="0" borderId="199" xfId="10" applyNumberFormat="1" applyFont="1" applyFill="1" applyBorder="1"/>
    <xf numFmtId="49" fontId="8" fillId="0" borderId="181" xfId="10" quotePrefix="1" applyNumberFormat="1" applyFont="1" applyFill="1" applyBorder="1" applyAlignment="1">
      <alignment horizontal="left"/>
    </xf>
    <xf numFmtId="49" fontId="8" fillId="0" borderId="203" xfId="10" applyNumberFormat="1" applyFont="1" applyFill="1" applyBorder="1"/>
    <xf numFmtId="3" fontId="12" fillId="0" borderId="158" xfId="1" applyNumberFormat="1" applyFont="1" applyFill="1" applyBorder="1" applyProtection="1"/>
    <xf numFmtId="191" fontId="8" fillId="0" borderId="176" xfId="10" applyNumberFormat="1" applyFont="1" applyFill="1" applyBorder="1" applyAlignment="1">
      <alignment horizontal="left" vertical="top" wrapText="1"/>
    </xf>
    <xf numFmtId="191" fontId="8" fillId="0" borderId="177" xfId="10" applyNumberFormat="1" applyFont="1" applyFill="1" applyBorder="1" applyAlignment="1">
      <alignment horizontal="left" vertical="top" wrapText="1"/>
    </xf>
    <xf numFmtId="191" fontId="8" fillId="0" borderId="178" xfId="10" applyNumberFormat="1" applyFont="1" applyFill="1" applyBorder="1" applyAlignment="1">
      <alignment horizontal="left" vertical="top" wrapText="1"/>
    </xf>
    <xf numFmtId="191" fontId="8" fillId="0" borderId="212" xfId="10" applyNumberFormat="1" applyFont="1" applyFill="1" applyBorder="1" applyAlignment="1">
      <alignment horizontal="left" vertical="top" wrapText="1"/>
    </xf>
    <xf numFmtId="191" fontId="8" fillId="0" borderId="179" xfId="10" applyNumberFormat="1" applyFont="1" applyFill="1" applyBorder="1" applyAlignment="1">
      <alignment horizontal="left" vertical="top" wrapText="1"/>
    </xf>
    <xf numFmtId="0" fontId="7" fillId="0" borderId="0" xfId="10" applyFont="1" applyFill="1" applyAlignment="1">
      <alignment horizontal="left" vertical="top"/>
    </xf>
    <xf numFmtId="49" fontId="4" fillId="0" borderId="172" xfId="12" applyNumberFormat="1" applyFont="1" applyFill="1" applyBorder="1" applyAlignment="1">
      <alignment horizontal="center" vertical="center"/>
    </xf>
    <xf numFmtId="49" fontId="4" fillId="0" borderId="173" xfId="12" applyNumberFormat="1" applyFont="1" applyFill="1" applyBorder="1" applyAlignment="1">
      <alignment vertical="center"/>
    </xf>
    <xf numFmtId="49" fontId="4" fillId="0" borderId="174" xfId="12" applyNumberFormat="1" applyFont="1" applyFill="1" applyBorder="1" applyAlignment="1">
      <alignment horizontal="center" vertical="center"/>
    </xf>
    <xf numFmtId="49" fontId="4" fillId="0" borderId="175" xfId="12" applyNumberFormat="1" applyFont="1" applyFill="1" applyBorder="1" applyAlignment="1">
      <alignment vertical="center"/>
    </xf>
    <xf numFmtId="49" fontId="4" fillId="0" borderId="175" xfId="12" applyNumberFormat="1" applyFont="1" applyFill="1" applyBorder="1" applyAlignment="1">
      <alignment horizontal="left" vertical="center"/>
    </xf>
    <xf numFmtId="49" fontId="4" fillId="0" borderId="175" xfId="12" quotePrefix="1" applyNumberFormat="1" applyFont="1" applyFill="1" applyBorder="1" applyAlignment="1">
      <alignment horizontal="left" vertical="center"/>
    </xf>
    <xf numFmtId="49" fontId="4" fillId="0" borderId="180" xfId="12" applyNumberFormat="1" applyFont="1" applyFill="1" applyBorder="1" applyAlignment="1">
      <alignment horizontal="center" vertical="center"/>
    </xf>
    <xf numFmtId="49" fontId="4" fillId="0" borderId="181" xfId="12" applyNumberFormat="1" applyFont="1" applyFill="1" applyBorder="1" applyAlignment="1">
      <alignment vertical="center"/>
    </xf>
    <xf numFmtId="49" fontId="4" fillId="0" borderId="185" xfId="12" applyNumberFormat="1" applyFont="1" applyFill="1" applyBorder="1" applyAlignment="1">
      <alignment horizontal="center" vertical="center"/>
    </xf>
    <xf numFmtId="49" fontId="4" fillId="0" borderId="186" xfId="12" applyNumberFormat="1" applyFont="1" applyFill="1" applyBorder="1" applyAlignment="1">
      <alignment vertical="center"/>
    </xf>
    <xf numFmtId="49" fontId="4" fillId="0" borderId="181" xfId="12" applyNumberFormat="1" applyFont="1" applyFill="1" applyBorder="1" applyAlignment="1">
      <alignment horizontal="left" vertical="center"/>
    </xf>
    <xf numFmtId="49" fontId="4" fillId="0" borderId="186" xfId="12" applyNumberFormat="1" applyFont="1" applyFill="1" applyBorder="1" applyAlignment="1">
      <alignment horizontal="left" vertical="center"/>
    </xf>
    <xf numFmtId="49" fontId="4" fillId="0" borderId="190" xfId="12" applyNumberFormat="1" applyFont="1" applyFill="1" applyBorder="1" applyAlignment="1">
      <alignment horizontal="center" vertical="center"/>
    </xf>
    <xf numFmtId="49" fontId="4" fillId="0" borderId="191" xfId="12" applyNumberFormat="1" applyFont="1" applyFill="1" applyBorder="1" applyAlignment="1">
      <alignment vertical="center"/>
    </xf>
    <xf numFmtId="49" fontId="4" fillId="0" borderId="193" xfId="12" applyNumberFormat="1" applyFont="1" applyFill="1" applyBorder="1" applyAlignment="1">
      <alignment horizontal="center" vertical="center"/>
    </xf>
    <xf numFmtId="49" fontId="4" fillId="0" borderId="194" xfId="12" quotePrefix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vertical="center" wrapText="1"/>
    </xf>
    <xf numFmtId="0" fontId="7" fillId="2" borderId="2" xfId="0" applyFont="1" applyFill="1" applyBorder="1" applyAlignment="1">
      <alignment vertical="center"/>
    </xf>
    <xf numFmtId="49" fontId="12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8" fillId="3" borderId="10" xfId="2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8" borderId="53" xfId="0" applyFont="1" applyFill="1" applyBorder="1" applyAlignment="1" applyProtection="1">
      <alignment vertical="top" wrapText="1"/>
      <protection locked="0"/>
    </xf>
    <xf numFmtId="0" fontId="8" fillId="0" borderId="54" xfId="0" applyFont="1" applyBorder="1" applyAlignment="1" applyProtection="1">
      <protection locked="0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57" xfId="0" applyFont="1" applyBorder="1" applyAlignment="1" applyProtection="1">
      <protection locked="0"/>
    </xf>
    <xf numFmtId="0" fontId="8" fillId="0" borderId="58" xfId="0" applyFont="1" applyBorder="1" applyAlignment="1" applyProtection="1">
      <protection locked="0"/>
    </xf>
    <xf numFmtId="0" fontId="8" fillId="0" borderId="59" xfId="0" applyFont="1" applyBorder="1" applyAlignment="1" applyProtection="1">
      <protection locked="0"/>
    </xf>
    <xf numFmtId="0" fontId="8" fillId="0" borderId="60" xfId="0" applyFont="1" applyBorder="1" applyAlignment="1" applyProtection="1">
      <protection locked="0"/>
    </xf>
    <xf numFmtId="178" fontId="10" fillId="8" borderId="73" xfId="4" applyNumberFormat="1" applyFont="1" applyFill="1" applyBorder="1" applyAlignment="1" applyProtection="1">
      <alignment horizontal="left" vertical="center"/>
    </xf>
    <xf numFmtId="178" fontId="10" fillId="8" borderId="0" xfId="4" applyNumberFormat="1" applyFont="1" applyFill="1" applyBorder="1" applyAlignment="1" applyProtection="1">
      <alignment horizontal="left" vertical="center"/>
    </xf>
    <xf numFmtId="178" fontId="10" fillId="8" borderId="74" xfId="4" applyNumberFormat="1" applyFont="1" applyFill="1" applyBorder="1" applyAlignment="1" applyProtection="1">
      <alignment horizontal="left" vertical="center"/>
    </xf>
    <xf numFmtId="178" fontId="10" fillId="8" borderId="75" xfId="4" applyNumberFormat="1" applyFont="1" applyFill="1" applyBorder="1" applyAlignment="1" applyProtection="1">
      <alignment horizontal="left" vertical="center"/>
    </xf>
    <xf numFmtId="178" fontId="10" fillId="8" borderId="76" xfId="4" applyNumberFormat="1" applyFont="1" applyFill="1" applyBorder="1" applyAlignment="1" applyProtection="1">
      <alignment horizontal="left" vertical="center"/>
    </xf>
    <xf numFmtId="178" fontId="10" fillId="8" borderId="77" xfId="4" applyNumberFormat="1" applyFont="1" applyFill="1" applyBorder="1" applyAlignment="1" applyProtection="1">
      <alignment horizontal="left" vertical="center"/>
    </xf>
    <xf numFmtId="0" fontId="12" fillId="8" borderId="70" xfId="4" applyFont="1" applyFill="1" applyBorder="1" applyAlignment="1" applyProtection="1">
      <alignment horizontal="left" vertical="center" wrapText="1"/>
    </xf>
    <xf numFmtId="0" fontId="12" fillId="0" borderId="71" xfId="0" applyFont="1" applyBorder="1" applyAlignment="1" applyProtection="1">
      <alignment vertical="center" wrapText="1"/>
    </xf>
    <xf numFmtId="0" fontId="12" fillId="0" borderId="72" xfId="0" applyFont="1" applyBorder="1" applyAlignment="1" applyProtection="1">
      <alignment vertical="center" wrapText="1"/>
    </xf>
    <xf numFmtId="0" fontId="12" fillId="0" borderId="73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2" fillId="0" borderId="74" xfId="0" applyFont="1" applyBorder="1" applyAlignment="1" applyProtection="1">
      <alignment vertical="center" wrapText="1"/>
    </xf>
    <xf numFmtId="0" fontId="12" fillId="0" borderId="75" xfId="0" applyFont="1" applyBorder="1" applyAlignment="1" applyProtection="1">
      <alignment vertical="center" wrapText="1"/>
    </xf>
    <xf numFmtId="0" fontId="12" fillId="0" borderId="76" xfId="0" applyFont="1" applyBorder="1" applyAlignment="1" applyProtection="1">
      <alignment vertical="center" wrapText="1"/>
    </xf>
    <xf numFmtId="0" fontId="12" fillId="0" borderId="77" xfId="0" applyFont="1" applyBorder="1" applyAlignment="1" applyProtection="1">
      <alignment vertical="center" wrapText="1"/>
    </xf>
    <xf numFmtId="0" fontId="12" fillId="8" borderId="78" xfId="4" applyFont="1" applyFill="1" applyBorder="1" applyAlignment="1" applyProtection="1">
      <alignment vertical="center"/>
      <protection locked="0"/>
    </xf>
    <xf numFmtId="0" fontId="12" fillId="8" borderId="79" xfId="4" applyFont="1" applyFill="1" applyBorder="1" applyAlignment="1" applyProtection="1">
      <alignment vertical="center"/>
      <protection locked="0"/>
    </xf>
    <xf numFmtId="0" fontId="4" fillId="0" borderId="80" xfId="0" applyFont="1" applyBorder="1" applyAlignment="1">
      <alignment vertical="center"/>
    </xf>
    <xf numFmtId="0" fontId="12" fillId="8" borderId="82" xfId="4" applyFont="1" applyFill="1" applyBorder="1" applyAlignment="1" applyProtection="1">
      <alignment vertical="center"/>
    </xf>
    <xf numFmtId="0" fontId="12" fillId="8" borderId="83" xfId="4" applyFont="1" applyFill="1" applyBorder="1" applyAlignment="1" applyProtection="1">
      <alignment vertical="center"/>
    </xf>
    <xf numFmtId="0" fontId="4" fillId="0" borderId="84" xfId="0" applyFont="1" applyBorder="1" applyAlignment="1">
      <alignment vertical="center"/>
    </xf>
    <xf numFmtId="0" fontId="12" fillId="11" borderId="15" xfId="4" applyFont="1" applyFill="1" applyBorder="1" applyAlignment="1" applyProtection="1">
      <alignment horizontal="center" vertical="center"/>
    </xf>
    <xf numFmtId="0" fontId="12" fillId="11" borderId="23" xfId="4" applyFont="1" applyFill="1" applyBorder="1" applyAlignment="1" applyProtection="1">
      <alignment horizontal="center" vertical="center"/>
    </xf>
    <xf numFmtId="0" fontId="12" fillId="11" borderId="11" xfId="4" applyFont="1" applyFill="1" applyBorder="1" applyAlignment="1" applyProtection="1">
      <alignment horizontal="center" vertical="center"/>
    </xf>
    <xf numFmtId="183" fontId="10" fillId="8" borderId="10" xfId="6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3" fontId="8" fillId="8" borderId="12" xfId="6" applyNumberFormat="1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183" fontId="10" fillId="8" borderId="10" xfId="6" applyNumberFormat="1" applyFont="1" applyFill="1" applyBorder="1" applyAlignment="1" applyProtection="1">
      <alignment horizontal="center" vertical="center"/>
    </xf>
    <xf numFmtId="0" fontId="8" fillId="8" borderId="95" xfId="0" applyFont="1" applyFill="1" applyBorder="1" applyAlignment="1">
      <alignment horizontal="right" vertical="top" wrapText="1"/>
    </xf>
    <xf numFmtId="0" fontId="8" fillId="0" borderId="95" xfId="0" applyFont="1" applyBorder="1" applyAlignment="1">
      <alignment vertical="top"/>
    </xf>
    <xf numFmtId="0" fontId="4" fillId="0" borderId="95" xfId="0" applyFont="1" applyBorder="1" applyAlignment="1">
      <alignment vertical="top"/>
    </xf>
    <xf numFmtId="184" fontId="31" fillId="0" borderId="12" xfId="6" applyNumberFormat="1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vertical="center"/>
    </xf>
    <xf numFmtId="183" fontId="8" fillId="8" borderId="96" xfId="6" applyNumberFormat="1" applyFont="1" applyFill="1" applyBorder="1" applyAlignment="1" applyProtection="1">
      <alignment horizontal="left" vertical="center"/>
    </xf>
    <xf numFmtId="0" fontId="4" fillId="0" borderId="97" xfId="0" applyFont="1" applyBorder="1" applyAlignment="1"/>
    <xf numFmtId="0" fontId="4" fillId="0" borderId="105" xfId="0" applyFont="1" applyBorder="1" applyAlignment="1">
      <alignment vertical="center"/>
    </xf>
    <xf numFmtId="0" fontId="4" fillId="0" borderId="91" xfId="0" applyFont="1" applyBorder="1" applyAlignment="1"/>
    <xf numFmtId="183" fontId="8" fillId="8" borderId="97" xfId="6" applyNumberFormat="1" applyFont="1" applyFill="1" applyBorder="1" applyAlignment="1" applyProtection="1">
      <alignment horizontal="right" vertical="center"/>
    </xf>
    <xf numFmtId="0" fontId="4" fillId="0" borderId="0" xfId="0" applyFont="1" applyAlignment="1"/>
    <xf numFmtId="183" fontId="8" fillId="8" borderId="10" xfId="6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33" xfId="0" applyFont="1" applyBorder="1" applyAlignment="1"/>
    <xf numFmtId="0" fontId="4" fillId="0" borderId="51" xfId="0" applyFont="1" applyBorder="1" applyAlignment="1"/>
    <xf numFmtId="183" fontId="8" fillId="8" borderId="10" xfId="6" applyNumberFormat="1" applyFont="1" applyFill="1" applyBorder="1" applyAlignment="1" applyProtection="1">
      <alignment horizontal="left" vertical="center" wrapText="1"/>
    </xf>
    <xf numFmtId="0" fontId="4" fillId="8" borderId="12" xfId="0" applyFont="1" applyFill="1" applyBorder="1" applyAlignment="1" applyProtection="1"/>
    <xf numFmtId="0" fontId="4" fillId="8" borderId="13" xfId="0" applyFont="1" applyFill="1" applyBorder="1" applyAlignment="1" applyProtection="1"/>
    <xf numFmtId="183" fontId="8" fillId="8" borderId="13" xfId="6" applyNumberFormat="1" applyFont="1" applyFill="1" applyBorder="1" applyAlignment="1" applyProtection="1">
      <alignment horizontal="center" vertical="center" wrapText="1"/>
    </xf>
    <xf numFmtId="183" fontId="8" fillId="8" borderId="33" xfId="6" applyNumberFormat="1" applyFont="1" applyFill="1" applyBorder="1" applyAlignment="1" applyProtection="1">
      <alignment horizontal="center" vertical="center" wrapText="1"/>
    </xf>
    <xf numFmtId="183" fontId="8" fillId="8" borderId="51" xfId="6" applyNumberFormat="1" applyFont="1" applyFill="1" applyBorder="1" applyAlignment="1" applyProtection="1">
      <alignment horizontal="center" vertical="center" wrapText="1"/>
    </xf>
    <xf numFmtId="0" fontId="4" fillId="8" borderId="13" xfId="0" applyFont="1" applyFill="1" applyBorder="1" applyAlignment="1" applyProtection="1">
      <alignment horizontal="center" vertical="center" wrapText="1"/>
    </xf>
    <xf numFmtId="0" fontId="4" fillId="8" borderId="33" xfId="0" applyFont="1" applyFill="1" applyBorder="1" applyAlignment="1" applyProtection="1">
      <alignment horizontal="center" vertical="center" wrapText="1"/>
    </xf>
    <xf numFmtId="0" fontId="4" fillId="8" borderId="51" xfId="0" applyFont="1" applyFill="1" applyBorder="1" applyAlignment="1" applyProtection="1">
      <alignment horizontal="center" vertical="center" wrapText="1"/>
    </xf>
    <xf numFmtId="0" fontId="4" fillId="8" borderId="33" xfId="0" applyFont="1" applyFill="1" applyBorder="1" applyAlignment="1" applyProtection="1"/>
    <xf numFmtId="0" fontId="4" fillId="8" borderId="51" xfId="0" applyFont="1" applyFill="1" applyBorder="1" applyAlignment="1" applyProtection="1"/>
    <xf numFmtId="183" fontId="8" fillId="8" borderId="10" xfId="6" applyNumberFormat="1" applyFont="1" applyFill="1" applyBorder="1" applyAlignment="1" applyProtection="1">
      <alignment horizontal="center" wrapText="1"/>
    </xf>
    <xf numFmtId="183" fontId="12" fillId="8" borderId="10" xfId="6" applyNumberFormat="1" applyFont="1" applyFill="1" applyBorder="1" applyAlignment="1" applyProtection="1">
      <alignment horizontal="center" vertical="center" wrapText="1"/>
    </xf>
    <xf numFmtId="0" fontId="12" fillId="0" borderId="12" xfId="0" applyFont="1" applyBorder="1" applyProtection="1"/>
    <xf numFmtId="0" fontId="12" fillId="0" borderId="106" xfId="0" applyFont="1" applyBorder="1" applyProtection="1"/>
    <xf numFmtId="0" fontId="12" fillId="0" borderId="33" xfId="0" applyFont="1" applyBorder="1" applyProtection="1"/>
    <xf numFmtId="0" fontId="12" fillId="0" borderId="0" xfId="0" applyFont="1" applyProtection="1"/>
    <xf numFmtId="0" fontId="12" fillId="0" borderId="108" xfId="0" applyFont="1" applyBorder="1" applyProtection="1"/>
    <xf numFmtId="183" fontId="8" fillId="8" borderId="107" xfId="6" applyNumberFormat="1" applyFont="1" applyFill="1" applyBorder="1" applyAlignment="1" applyProtection="1">
      <alignment horizontal="center" vertical="center" textRotation="255" wrapText="1"/>
    </xf>
    <xf numFmtId="0" fontId="4" fillId="0" borderId="109" xfId="0" applyFont="1" applyBorder="1" applyProtection="1"/>
    <xf numFmtId="0" fontId="4" fillId="0" borderId="111" xfId="0" applyFont="1" applyBorder="1" applyProtection="1"/>
    <xf numFmtId="0" fontId="12" fillId="0" borderId="12" xfId="0" applyFont="1" applyBorder="1" applyAlignment="1" applyProtection="1"/>
    <xf numFmtId="0" fontId="12" fillId="0" borderId="13" xfId="0" applyFont="1" applyBorder="1" applyAlignment="1" applyProtection="1"/>
    <xf numFmtId="0" fontId="12" fillId="0" borderId="33" xfId="0" applyFont="1" applyBorder="1" applyAlignment="1" applyProtection="1"/>
    <xf numFmtId="0" fontId="12" fillId="0" borderId="0" xfId="0" applyFont="1" applyBorder="1" applyAlignment="1" applyProtection="1"/>
    <xf numFmtId="0" fontId="12" fillId="0" borderId="51" xfId="0" applyFont="1" applyBorder="1" applyAlignment="1" applyProtection="1"/>
    <xf numFmtId="183" fontId="8" fillId="8" borderId="10" xfId="6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/>
    <xf numFmtId="183" fontId="12" fillId="8" borderId="10" xfId="6" applyNumberFormat="1" applyFont="1" applyFill="1" applyBorder="1" applyAlignment="1" applyProtection="1">
      <alignment horizontal="center" vertical="center"/>
    </xf>
    <xf numFmtId="183" fontId="8" fillId="8" borderId="117" xfId="6" applyNumberFormat="1" applyFont="1" applyFill="1" applyBorder="1" applyAlignment="1" applyProtection="1">
      <alignment horizontal="center" vertical="center" shrinkToFit="1"/>
    </xf>
    <xf numFmtId="0" fontId="4" fillId="8" borderId="118" xfId="0" applyFont="1" applyFill="1" applyBorder="1" applyAlignment="1" applyProtection="1"/>
    <xf numFmtId="0" fontId="4" fillId="8" borderId="119" xfId="0" applyFont="1" applyFill="1" applyBorder="1" applyAlignment="1" applyProtection="1"/>
    <xf numFmtId="0" fontId="12" fillId="0" borderId="106" xfId="0" applyFont="1" applyBorder="1" applyAlignment="1" applyProtection="1"/>
    <xf numFmtId="0" fontId="12" fillId="0" borderId="0" xfId="0" applyFont="1" applyAlignment="1" applyProtection="1"/>
    <xf numFmtId="0" fontId="12" fillId="0" borderId="108" xfId="0" applyFont="1" applyBorder="1" applyAlignment="1" applyProtection="1"/>
    <xf numFmtId="183" fontId="12" fillId="8" borderId="107" xfId="6" applyNumberFormat="1" applyFont="1" applyFill="1" applyBorder="1" applyAlignment="1" applyProtection="1">
      <alignment horizontal="center" vertical="center" textRotation="255" wrapText="1"/>
    </xf>
    <xf numFmtId="0" fontId="12" fillId="0" borderId="109" xfId="0" applyFont="1" applyBorder="1" applyAlignment="1" applyProtection="1">
      <alignment horizontal="center" vertical="center"/>
    </xf>
    <xf numFmtId="0" fontId="12" fillId="0" borderId="111" xfId="0" applyFont="1" applyBorder="1" applyAlignment="1" applyProtection="1">
      <alignment horizontal="center" vertical="center"/>
    </xf>
    <xf numFmtId="183" fontId="8" fillId="8" borderId="117" xfId="6" applyNumberFormat="1" applyFont="1" applyFill="1" applyBorder="1" applyAlignment="1" applyProtection="1">
      <alignment horizontal="center" vertical="center" wrapText="1"/>
    </xf>
    <xf numFmtId="0" fontId="12" fillId="8" borderId="52" xfId="8" applyFont="1" applyFill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vertical="center" wrapText="1"/>
    </xf>
    <xf numFmtId="0" fontId="12" fillId="8" borderId="15" xfId="8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wrapText="1"/>
    </xf>
    <xf numFmtId="0" fontId="12" fillId="0" borderId="52" xfId="8" applyFont="1" applyFill="1" applyBorder="1" applyAlignment="1" applyProtection="1">
      <alignment horizontal="center" vertical="center" wrapText="1"/>
    </xf>
    <xf numFmtId="0" fontId="12" fillId="8" borderId="15" xfId="8" applyFont="1" applyFill="1" applyBorder="1" applyAlignment="1" applyProtection="1">
      <alignment vertical="center" wrapText="1"/>
    </xf>
    <xf numFmtId="0" fontId="4" fillId="0" borderId="23" xfId="9" applyFont="1" applyBorder="1" applyAlignment="1" applyProtection="1">
      <alignment vertical="center" wrapText="1"/>
    </xf>
    <xf numFmtId="0" fontId="4" fillId="0" borderId="11" xfId="9" applyFont="1" applyBorder="1" applyAlignment="1" applyProtection="1">
      <alignment vertical="center" wrapText="1"/>
    </xf>
    <xf numFmtId="0" fontId="12" fillId="0" borderId="15" xfId="9" applyFont="1" applyBorder="1" applyAlignment="1" applyProtection="1">
      <alignment vertical="center" wrapText="1"/>
    </xf>
    <xf numFmtId="183" fontId="12" fillId="8" borderId="15" xfId="6" applyNumberFormat="1" applyFont="1" applyFill="1" applyBorder="1" applyAlignment="1" applyProtection="1">
      <alignment vertical="center" wrapText="1"/>
    </xf>
    <xf numFmtId="183" fontId="12" fillId="8" borderId="23" xfId="6" applyNumberFormat="1" applyFont="1" applyFill="1" applyBorder="1" applyAlignment="1" applyProtection="1">
      <alignment vertical="center" wrapText="1"/>
    </xf>
    <xf numFmtId="183" fontId="12" fillId="8" borderId="11" xfId="6" applyNumberFormat="1" applyFont="1" applyFill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 wrapText="1"/>
    </xf>
    <xf numFmtId="49" fontId="4" fillId="0" borderId="206" xfId="12" applyNumberFormat="1" applyFont="1" applyFill="1" applyBorder="1" applyAlignment="1">
      <alignment horizontal="center" vertical="center"/>
    </xf>
    <xf numFmtId="0" fontId="4" fillId="0" borderId="169" xfId="12" applyFont="1" applyFill="1" applyBorder="1" applyAlignment="1">
      <alignment horizontal="center" vertical="center"/>
    </xf>
    <xf numFmtId="49" fontId="4" fillId="0" borderId="207" xfId="12" applyNumberFormat="1" applyFont="1" applyFill="1" applyBorder="1" applyAlignment="1">
      <alignment horizontal="center" vertical="center"/>
    </xf>
    <xf numFmtId="0" fontId="4" fillId="0" borderId="171" xfId="12" applyFont="1" applyFill="1" applyBorder="1" applyAlignment="1">
      <alignment horizontal="center" vertical="center"/>
    </xf>
    <xf numFmtId="49" fontId="4" fillId="0" borderId="39" xfId="12" applyNumberFormat="1" applyFont="1" applyFill="1" applyBorder="1" applyAlignment="1">
      <alignment horizontal="center" vertical="center"/>
    </xf>
    <xf numFmtId="49" fontId="4" fillId="0" borderId="213" xfId="12" applyNumberFormat="1" applyFont="1" applyFill="1" applyBorder="1" applyAlignment="1">
      <alignment horizontal="center" vertical="center"/>
    </xf>
    <xf numFmtId="49" fontId="4" fillId="0" borderId="209" xfId="12" applyNumberFormat="1" applyFont="1" applyFill="1" applyBorder="1" applyAlignment="1">
      <alignment horizontal="center" vertical="center"/>
    </xf>
    <xf numFmtId="49" fontId="4" fillId="0" borderId="210" xfId="12" applyNumberFormat="1" applyFont="1" applyFill="1" applyBorder="1" applyAlignment="1">
      <alignment horizontal="center" vertical="center"/>
    </xf>
    <xf numFmtId="49" fontId="8" fillId="0" borderId="39" xfId="10" applyNumberFormat="1" applyFont="1" applyFill="1" applyBorder="1" applyAlignment="1">
      <alignment horizontal="center" vertical="center"/>
    </xf>
    <xf numFmtId="0" fontId="4" fillId="0" borderId="213" xfId="0" applyFont="1" applyFill="1" applyBorder="1" applyAlignment="1">
      <alignment horizontal="center" vertical="center"/>
    </xf>
    <xf numFmtId="0" fontId="4" fillId="0" borderId="214" xfId="0" applyFont="1" applyFill="1" applyBorder="1" applyAlignment="1">
      <alignment horizontal="center" vertical="center"/>
    </xf>
    <xf numFmtId="0" fontId="4" fillId="0" borderId="215" xfId="0" applyFont="1" applyFill="1" applyBorder="1" applyAlignment="1">
      <alignment horizontal="center" vertical="center"/>
    </xf>
  </cellXfs>
  <cellStyles count="13">
    <cellStyle name="桁区切り" xfId="3" builtinId="6"/>
    <cellStyle name="標準" xfId="0" builtinId="0"/>
    <cellStyle name="標準_34部門分析（新）" xfId="4"/>
    <cellStyle name="標準_H16juyou41" xfId="1"/>
    <cellStyle name="標準_H17juyou43" xfId="11"/>
    <cellStyle name="標準_juyou41" xfId="9"/>
    <cellStyle name="標準_概念と利用の手引き" xfId="7"/>
    <cellStyle name="標準_熊本県（需要増加）　３２部門" xfId="2"/>
    <cellStyle name="標準_計数41" xfId="12"/>
    <cellStyle name="標準_広島県　１３部門" xfId="5"/>
    <cellStyle name="標準_国体県７-15分析ツール" xfId="8"/>
    <cellStyle name="標準_図１　生産フロー_34部門分析（新）" xfId="6"/>
    <cellStyle name="標準_波及効果（４１部門表）" xfId="10"/>
  </cellStyles>
  <dxfs count="1">
    <dxf>
      <fill>
        <patternFill>
          <bgColor indexed="43"/>
        </patternFill>
      </fill>
    </dxf>
  </dxfs>
  <tableStyles count="0" defaultTableStyle="TableStyleMedium2" defaultPivotStyle="PivotStyleMedium9"/>
  <colors>
    <mruColors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経済波及効果の測定結果</a:t>
            </a:r>
          </a:p>
        </c:rich>
      </c:tx>
      <c:layout>
        <c:manualLayout>
          <c:xMode val="edge"/>
          <c:yMode val="edge"/>
          <c:x val="0.38794435857805254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34157650695522E-2"/>
          <c:y val="0.18686960853460649"/>
          <c:w val="0.89489953632148378"/>
          <c:h val="0.67172048473250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総括表!$B$28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総括表!$C$28:$F$28</c:f>
              <c:numCache>
                <c:formatCode>#,##0.0;[Red]\-#,##0.0</c:formatCode>
                <c:ptCount val="4"/>
                <c:pt idx="0">
                  <c:v>59.26499116829293</c:v>
                </c:pt>
                <c:pt idx="1">
                  <c:v>23.257976917924314</c:v>
                </c:pt>
                <c:pt idx="2">
                  <c:v>13.786551797346451</c:v>
                </c:pt>
                <c:pt idx="3">
                  <c:v>96.309519883563695</c:v>
                </c:pt>
              </c:numCache>
            </c:numRef>
          </c:val>
        </c:ser>
        <c:ser>
          <c:idx val="1"/>
          <c:order val="1"/>
          <c:tx>
            <c:strRef>
              <c:f>総括表!$B$29</c:f>
              <c:strCache>
                <c:ptCount val="1"/>
                <c:pt idx="0">
                  <c:v>粗付加価値誘発額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7784444255132901E-3"/>
                  <c:y val="1.4284578064105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146113497791139E-3"/>
                  <c:y val="1.1827460961319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160944719622567E-3"/>
                  <c:y val="1.99347808796627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総括表!$C$29:$F$29</c:f>
              <c:numCache>
                <c:formatCode>#,##0.0;[Red]\-#,##0.0</c:formatCode>
                <c:ptCount val="4"/>
                <c:pt idx="0">
                  <c:v>31.129861640043412</c:v>
                </c:pt>
                <c:pt idx="1">
                  <c:v>14.264937271355564</c:v>
                </c:pt>
                <c:pt idx="2">
                  <c:v>9.2985665418068457</c:v>
                </c:pt>
                <c:pt idx="3">
                  <c:v>54.693365453205828</c:v>
                </c:pt>
              </c:numCache>
            </c:numRef>
          </c:val>
        </c:ser>
        <c:ser>
          <c:idx val="2"/>
          <c:order val="2"/>
          <c:tx>
            <c:strRef>
              <c:f>総括表!$B$30</c:f>
              <c:strCache>
                <c:ptCount val="1"/>
                <c:pt idx="0">
                  <c:v>雇用者所得誘発額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126434543440957E-3"/>
                  <c:y val="1.5862032397465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96037840710406E-3"/>
                  <c:y val="1.49659322887669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533084253185507E-4"/>
                  <c:y val="1.43561600254513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10869062541835E-3"/>
                  <c:y val="1.25247222885018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総括表!$C$30:$F$30</c:f>
              <c:numCache>
                <c:formatCode>#,##0.0;[Red]\-#,##0.0</c:formatCode>
                <c:ptCount val="4"/>
                <c:pt idx="0">
                  <c:v>19.60567139985994</c:v>
                </c:pt>
                <c:pt idx="1">
                  <c:v>6.1338165886701566</c:v>
                </c:pt>
                <c:pt idx="2">
                  <c:v>3.2636765387251647</c:v>
                </c:pt>
                <c:pt idx="3">
                  <c:v>29.003164527255262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1140584"/>
        <c:axId val="621141760"/>
      </c:barChart>
      <c:catAx>
        <c:axId val="6211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41760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05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1777434312210202"/>
          <c:y val="0.19697075744319839"/>
          <c:w val="0.16383307573415762"/>
          <c:h val="0.247475807948248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雇用創出効果の測定結果</a:t>
            </a:r>
          </a:p>
        </c:rich>
      </c:tx>
      <c:layout>
        <c:manualLayout>
          <c:xMode val="edge"/>
          <c:yMode val="edge"/>
          <c:x val="0.38366750381163833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00827219781644E-2"/>
          <c:y val="0.19444549937879438"/>
          <c:w val="0.89368326096884398"/>
          <c:h val="0.65000352649482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総括表!$B$31</c:f>
              <c:strCache>
                <c:ptCount val="1"/>
                <c:pt idx="0">
                  <c:v>就業誘発者数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4540838580387161E-4"/>
                  <c:y val="-6.79968763330737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562081834446385E-4"/>
                  <c:y val="1.0016908326491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総括表!$C$31:$F$31</c:f>
              <c:numCache>
                <c:formatCode>#,##0_);[Red]\(#,##0\)</c:formatCode>
                <c:ptCount val="4"/>
                <c:pt idx="0">
                  <c:v>524.02956083556705</c:v>
                </c:pt>
                <c:pt idx="1">
                  <c:v>157.24782465509989</c:v>
                </c:pt>
                <c:pt idx="2">
                  <c:v>101.39402789073596</c:v>
                </c:pt>
                <c:pt idx="3">
                  <c:v>782.67141338140289</c:v>
                </c:pt>
              </c:numCache>
            </c:numRef>
          </c:val>
        </c:ser>
        <c:ser>
          <c:idx val="2"/>
          <c:order val="1"/>
          <c:tx>
            <c:strRef>
              <c:f>総括表!$B$32</c:f>
              <c:strCache>
                <c:ptCount val="1"/>
                <c:pt idx="0">
                  <c:v>雇用誘発者数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0541319600898391E-3"/>
                  <c:y val="-8.9805068542645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159744398912772E-4"/>
                  <c:y val="6.8901598778688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総括表!$C$27:$F$27</c:f>
              <c:strCache>
                <c:ptCount val="4"/>
                <c:pt idx="0">
                  <c:v>直接効果</c:v>
                </c:pt>
                <c:pt idx="1">
                  <c:v>一次波及効果</c:v>
                </c:pt>
                <c:pt idx="2">
                  <c:v>二次波及効果</c:v>
                </c:pt>
                <c:pt idx="3">
                  <c:v>合計（総合効果）</c:v>
                </c:pt>
              </c:strCache>
            </c:strRef>
          </c:cat>
          <c:val>
            <c:numRef>
              <c:f>総括表!$C$32:$F$32</c:f>
              <c:numCache>
                <c:formatCode>#,##0_);[Red]\(#,##0\)</c:formatCode>
                <c:ptCount val="4"/>
                <c:pt idx="0">
                  <c:v>457.62833991570108</c:v>
                </c:pt>
                <c:pt idx="1">
                  <c:v>146.85216227096129</c:v>
                </c:pt>
                <c:pt idx="2">
                  <c:v>90.902680323586253</c:v>
                </c:pt>
                <c:pt idx="3">
                  <c:v>695.38318251024862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1141368"/>
        <c:axId val="621142544"/>
      </c:barChart>
      <c:catAx>
        <c:axId val="62114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4254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141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466904464368759"/>
          <c:y val="0.23333449985418489"/>
          <c:w val="0.12943005390890083"/>
          <c:h val="0.18333449985418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342900</xdr:rowOff>
        </xdr:from>
        <xdr:to>
          <xdr:col>2</xdr:col>
          <xdr:colOff>2057400</xdr:colOff>
          <xdr:row>8</xdr:row>
          <xdr:rowOff>19050</xdr:rowOff>
        </xdr:to>
        <xdr:sp macro="" textlink="">
          <xdr:nvSpPr>
            <xdr:cNvPr id="1026" name="ComboBox2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6</xdr:col>
          <xdr:colOff>866775</xdr:colOff>
          <xdr:row>8</xdr:row>
          <xdr:rowOff>57150</xdr:rowOff>
        </xdr:to>
        <xdr:sp macro="" textlink="">
          <xdr:nvSpPr>
            <xdr:cNvPr id="1027" name="ComboBox2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276225</xdr:rowOff>
        </xdr:from>
        <xdr:to>
          <xdr:col>12</xdr:col>
          <xdr:colOff>1066800</xdr:colOff>
          <xdr:row>8</xdr:row>
          <xdr:rowOff>85725</xdr:rowOff>
        </xdr:to>
        <xdr:sp macro="" textlink="">
          <xdr:nvSpPr>
            <xdr:cNvPr id="1029" name="ComboBox2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76200</xdr:rowOff>
        </xdr:from>
        <xdr:to>
          <xdr:col>12</xdr:col>
          <xdr:colOff>752475</xdr:colOff>
          <xdr:row>25</xdr:row>
          <xdr:rowOff>9525</xdr:rowOff>
        </xdr:to>
        <xdr:sp macro="" textlink="">
          <xdr:nvSpPr>
            <xdr:cNvPr id="1031" name="ComboBox2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1305719</xdr:colOff>
      <xdr:row>7</xdr:row>
      <xdr:rowOff>231775</xdr:rowOff>
    </xdr:from>
    <xdr:to>
      <xdr:col>2</xdr:col>
      <xdr:colOff>1781969</xdr:colOff>
      <xdr:row>8</xdr:row>
      <xdr:rowOff>104775</xdr:rowOff>
    </xdr:to>
    <xdr:sp macro="" textlink="">
      <xdr:nvSpPr>
        <xdr:cNvPr id="9" name="Freeform 37"/>
        <xdr:cNvSpPr>
          <a:spLocks/>
        </xdr:cNvSpPr>
      </xdr:nvSpPr>
      <xdr:spPr bwMode="auto">
        <a:xfrm>
          <a:off x="1781969" y="1978025"/>
          <a:ext cx="476250" cy="119063"/>
        </a:xfrm>
        <a:custGeom>
          <a:avLst/>
          <a:gdLst>
            <a:gd name="T0" fmla="*/ 2147483647 w 42"/>
            <a:gd name="T1" fmla="*/ 2147483647 h 16"/>
            <a:gd name="T2" fmla="*/ 0 w 42"/>
            <a:gd name="T3" fmla="*/ 0 h 16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2" h="16">
              <a:moveTo>
                <a:pt x="42" y="16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1762125</xdr:colOff>
      <xdr:row>8</xdr:row>
      <xdr:rowOff>59531</xdr:rowOff>
    </xdr:from>
    <xdr:to>
      <xdr:col>5</xdr:col>
      <xdr:colOff>852488</xdr:colOff>
      <xdr:row>9</xdr:row>
      <xdr:rowOff>78581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2286000" y="2059781"/>
          <a:ext cx="2709863" cy="1857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プルダウンで下の事業分類表から選択してください。</a:t>
          </a:r>
        </a:p>
      </xdr:txBody>
    </xdr:sp>
    <xdr:clientData/>
  </xdr:twoCellAnchor>
  <xdr:twoCellAnchor>
    <xdr:from>
      <xdr:col>12</xdr:col>
      <xdr:colOff>1059658</xdr:colOff>
      <xdr:row>7</xdr:row>
      <xdr:rowOff>114301</xdr:rowOff>
    </xdr:from>
    <xdr:to>
      <xdr:col>13</xdr:col>
      <xdr:colOff>240508</xdr:colOff>
      <xdr:row>7</xdr:row>
      <xdr:rowOff>123826</xdr:rowOff>
    </xdr:to>
    <xdr:sp macro="" textlink="">
      <xdr:nvSpPr>
        <xdr:cNvPr id="13" name="Freeform 33"/>
        <xdr:cNvSpPr>
          <a:spLocks/>
        </xdr:cNvSpPr>
      </xdr:nvSpPr>
      <xdr:spPr bwMode="auto">
        <a:xfrm>
          <a:off x="9691689" y="1864520"/>
          <a:ext cx="335757" cy="9525"/>
        </a:xfrm>
        <a:custGeom>
          <a:avLst/>
          <a:gdLst>
            <a:gd name="T0" fmla="*/ 2147483647 w 35"/>
            <a:gd name="T1" fmla="*/ 0 h 1"/>
            <a:gd name="T2" fmla="*/ 0 w 35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5" h="1">
              <a:moveTo>
                <a:pt x="35" y="0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333376</xdr:colOff>
      <xdr:row>6</xdr:row>
      <xdr:rowOff>214313</xdr:rowOff>
    </xdr:from>
    <xdr:to>
      <xdr:col>15</xdr:col>
      <xdr:colOff>457201</xdr:colOff>
      <xdr:row>8</xdr:row>
      <xdr:rowOff>119063</xdr:rowOff>
    </xdr:to>
    <xdr:sp macro="" textlink="">
      <xdr:nvSpPr>
        <xdr:cNvPr id="14" name="Text Box 34"/>
        <xdr:cNvSpPr txBox="1">
          <a:spLocks noChangeArrowheads="1"/>
        </xdr:cNvSpPr>
      </xdr:nvSpPr>
      <xdr:spPr bwMode="auto">
        <a:xfrm>
          <a:off x="10120314" y="1607344"/>
          <a:ext cx="1112043" cy="511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12</xdr:col>
      <xdr:colOff>809626</xdr:colOff>
      <xdr:row>23</xdr:row>
      <xdr:rowOff>92870</xdr:rowOff>
    </xdr:from>
    <xdr:to>
      <xdr:col>12</xdr:col>
      <xdr:colOff>1986643</xdr:colOff>
      <xdr:row>24</xdr:row>
      <xdr:rowOff>13607</xdr:rowOff>
    </xdr:to>
    <xdr:sp macro="" textlink="">
      <xdr:nvSpPr>
        <xdr:cNvPr id="15" name="Freeform 35"/>
        <xdr:cNvSpPr>
          <a:spLocks/>
        </xdr:cNvSpPr>
      </xdr:nvSpPr>
      <xdr:spPr bwMode="auto">
        <a:xfrm>
          <a:off x="10919733" y="4406334"/>
          <a:ext cx="1177017" cy="111237"/>
        </a:xfrm>
        <a:custGeom>
          <a:avLst/>
          <a:gdLst>
            <a:gd name="T0" fmla="*/ 2147483647 w 35"/>
            <a:gd name="T1" fmla="*/ 0 h 1"/>
            <a:gd name="T2" fmla="*/ 0 w 35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5" h="1">
              <a:moveTo>
                <a:pt x="35" y="0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47626</xdr:colOff>
      <xdr:row>22</xdr:row>
      <xdr:rowOff>35720</xdr:rowOff>
    </xdr:from>
    <xdr:to>
      <xdr:col>15</xdr:col>
      <xdr:colOff>323851</xdr:colOff>
      <xdr:row>24</xdr:row>
      <xdr:rowOff>95251</xdr:rowOff>
    </xdr:to>
    <xdr:sp macro="" textlink="">
      <xdr:nvSpPr>
        <xdr:cNvPr id="16" name="Text Box 36"/>
        <xdr:cNvSpPr txBox="1">
          <a:spLocks noChangeArrowheads="1"/>
        </xdr:cNvSpPr>
      </xdr:nvSpPr>
      <xdr:spPr bwMode="auto">
        <a:xfrm>
          <a:off x="9834564" y="4238626"/>
          <a:ext cx="1264443" cy="4048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プルダウンで下記のリストから選択</a:t>
          </a:r>
        </a:p>
      </xdr:txBody>
    </xdr:sp>
    <xdr:clientData/>
  </xdr:twoCellAnchor>
  <xdr:twoCellAnchor>
    <xdr:from>
      <xdr:col>10</xdr:col>
      <xdr:colOff>680357</xdr:colOff>
      <xdr:row>0</xdr:row>
      <xdr:rowOff>136072</xdr:rowOff>
    </xdr:from>
    <xdr:to>
      <xdr:col>15</xdr:col>
      <xdr:colOff>808055</xdr:colOff>
      <xdr:row>0</xdr:row>
      <xdr:rowOff>598714</xdr:rowOff>
    </xdr:to>
    <xdr:sp macro="" textlink="">
      <xdr:nvSpPr>
        <xdr:cNvPr id="12" name="テキスト ボックス 11"/>
        <xdr:cNvSpPr txBox="1"/>
      </xdr:nvSpPr>
      <xdr:spPr>
        <a:xfrm>
          <a:off x="9266464" y="136072"/>
          <a:ext cx="4658877" cy="462642"/>
        </a:xfrm>
        <a:prstGeom prst="rect">
          <a:avLst/>
        </a:prstGeom>
        <a:solidFill>
          <a:srgbClr val="3366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 i="0" u="none" strike="noStrike" baseline="0" smtClean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④大規模建設プロジェクトによる波及効果シート</a:t>
          </a:r>
          <a:endParaRPr kumimoji="1" lang="ja-JP" altLang="en-US" sz="1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247650</xdr:rowOff>
    </xdr:from>
    <xdr:to>
      <xdr:col>5</xdr:col>
      <xdr:colOff>1028700</xdr:colOff>
      <xdr:row>25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33</xdr:row>
      <xdr:rowOff>200025</xdr:rowOff>
    </xdr:from>
    <xdr:to>
      <xdr:col>5</xdr:col>
      <xdr:colOff>1019175</xdr:colOff>
      <xdr:row>41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7</xdr:row>
      <xdr:rowOff>0</xdr:rowOff>
    </xdr:from>
    <xdr:to>
      <xdr:col>9</xdr:col>
      <xdr:colOff>38100</xdr:colOff>
      <xdr:row>11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343150" y="14192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323850</xdr:colOff>
      <xdr:row>7</xdr:row>
      <xdr:rowOff>0</xdr:rowOff>
    </xdr:from>
    <xdr:to>
      <xdr:col>18</xdr:col>
      <xdr:colOff>323850</xdr:colOff>
      <xdr:row>11</xdr:row>
      <xdr:rowOff>9525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>
          <a:off x="5962650" y="14192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390525</xdr:colOff>
      <xdr:row>7</xdr:row>
      <xdr:rowOff>0</xdr:rowOff>
    </xdr:from>
    <xdr:to>
      <xdr:col>28</xdr:col>
      <xdr:colOff>390525</xdr:colOff>
      <xdr:row>11</xdr:row>
      <xdr:rowOff>9525</xdr:rowOff>
    </xdr:to>
    <xdr:sp macro="" textlink="">
      <xdr:nvSpPr>
        <xdr:cNvPr id="4" name="Line 25"/>
        <xdr:cNvSpPr>
          <a:spLocks noChangeShapeType="1"/>
        </xdr:cNvSpPr>
      </xdr:nvSpPr>
      <xdr:spPr bwMode="auto">
        <a:xfrm>
          <a:off x="9534525" y="14192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15</xdr:row>
      <xdr:rowOff>0</xdr:rowOff>
    </xdr:from>
    <xdr:to>
      <xdr:col>9</xdr:col>
      <xdr:colOff>66675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371725" y="30956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15</xdr:row>
      <xdr:rowOff>0</xdr:rowOff>
    </xdr:from>
    <xdr:to>
      <xdr:col>15</xdr:col>
      <xdr:colOff>285750</xdr:colOff>
      <xdr:row>18</xdr:row>
      <xdr:rowOff>9525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4743450" y="30956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15</xdr:row>
      <xdr:rowOff>9525</xdr:rowOff>
    </xdr:from>
    <xdr:to>
      <xdr:col>19</xdr:col>
      <xdr:colOff>9525</xdr:colOff>
      <xdr:row>19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219825" y="3105150"/>
          <a:ext cx="0" cy="8382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14</xdr:row>
      <xdr:rowOff>200025</xdr:rowOff>
    </xdr:from>
    <xdr:to>
      <xdr:col>29</xdr:col>
      <xdr:colOff>9525</xdr:colOff>
      <xdr:row>18</xdr:row>
      <xdr:rowOff>0</xdr:rowOff>
    </xdr:to>
    <xdr:sp macro="" textlink="">
      <xdr:nvSpPr>
        <xdr:cNvPr id="8" name="Line 17"/>
        <xdr:cNvSpPr>
          <a:spLocks noChangeShapeType="1"/>
        </xdr:cNvSpPr>
      </xdr:nvSpPr>
      <xdr:spPr bwMode="auto">
        <a:xfrm flipH="1">
          <a:off x="9563100" y="308610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32</xdr:col>
      <xdr:colOff>9525</xdr:colOff>
      <xdr:row>18</xdr:row>
      <xdr:rowOff>19050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 flipH="1">
          <a:off x="10915650" y="310515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21</xdr:row>
      <xdr:rowOff>0</xdr:rowOff>
    </xdr:from>
    <xdr:to>
      <xdr:col>9</xdr:col>
      <xdr:colOff>76200</xdr:colOff>
      <xdr:row>24</xdr:row>
      <xdr:rowOff>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2381250" y="43529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542925</xdr:colOff>
      <xdr:row>21</xdr:row>
      <xdr:rowOff>19050</xdr:rowOff>
    </xdr:from>
    <xdr:to>
      <xdr:col>26</xdr:col>
      <xdr:colOff>542925</xdr:colOff>
      <xdr:row>24</xdr:row>
      <xdr:rowOff>19050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8715375" y="437197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26</xdr:row>
      <xdr:rowOff>200025</xdr:rowOff>
    </xdr:from>
    <xdr:to>
      <xdr:col>9</xdr:col>
      <xdr:colOff>76200</xdr:colOff>
      <xdr:row>30</xdr:row>
      <xdr:rowOff>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2381250" y="5600700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33</xdr:row>
      <xdr:rowOff>9525</xdr:rowOff>
    </xdr:from>
    <xdr:to>
      <xdr:col>7</xdr:col>
      <xdr:colOff>28575</xdr:colOff>
      <xdr:row>36</xdr:row>
      <xdr:rowOff>9525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1209675" y="6877050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33</xdr:row>
      <xdr:rowOff>9525</xdr:rowOff>
    </xdr:from>
    <xdr:to>
      <xdr:col>9</xdr:col>
      <xdr:colOff>152400</xdr:colOff>
      <xdr:row>37</xdr:row>
      <xdr:rowOff>19050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2457450" y="6877050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295275</xdr:colOff>
      <xdr:row>33</xdr:row>
      <xdr:rowOff>0</xdr:rowOff>
    </xdr:from>
    <xdr:to>
      <xdr:col>15</xdr:col>
      <xdr:colOff>295275</xdr:colOff>
      <xdr:row>36</xdr:row>
      <xdr:rowOff>9525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H="1">
          <a:off x="4752975" y="68675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228600</xdr:colOff>
      <xdr:row>33</xdr:row>
      <xdr:rowOff>0</xdr:rowOff>
    </xdr:from>
    <xdr:to>
      <xdr:col>18</xdr:col>
      <xdr:colOff>228600</xdr:colOff>
      <xdr:row>36</xdr:row>
      <xdr:rowOff>9525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H="1">
          <a:off x="5867400" y="68675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26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17" name="Line 12"/>
        <xdr:cNvSpPr>
          <a:spLocks noChangeShapeType="1"/>
        </xdr:cNvSpPr>
      </xdr:nvSpPr>
      <xdr:spPr bwMode="auto">
        <a:xfrm>
          <a:off x="6553200" y="5400675"/>
          <a:ext cx="228600" cy="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26</xdr:row>
      <xdr:rowOff>0</xdr:rowOff>
    </xdr:from>
    <xdr:to>
      <xdr:col>20</xdr:col>
      <xdr:colOff>123825</xdr:colOff>
      <xdr:row>39</xdr:row>
      <xdr:rowOff>133350</xdr:rowOff>
    </xdr:to>
    <xdr:sp macro="" textlink="">
      <xdr:nvSpPr>
        <xdr:cNvPr id="18" name="Line 13"/>
        <xdr:cNvSpPr>
          <a:spLocks noChangeShapeType="1"/>
        </xdr:cNvSpPr>
      </xdr:nvSpPr>
      <xdr:spPr bwMode="auto">
        <a:xfrm flipH="1">
          <a:off x="6553200" y="5400675"/>
          <a:ext cx="9525" cy="28575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39</xdr:row>
      <xdr:rowOff>0</xdr:rowOff>
    </xdr:from>
    <xdr:to>
      <xdr:col>14</xdr:col>
      <xdr:colOff>9525</xdr:colOff>
      <xdr:row>39</xdr:row>
      <xdr:rowOff>114300</xdr:rowOff>
    </xdr:to>
    <xdr:sp macro="" textlink="">
      <xdr:nvSpPr>
        <xdr:cNvPr id="19" name="Line 14"/>
        <xdr:cNvSpPr>
          <a:spLocks noChangeShapeType="1"/>
        </xdr:cNvSpPr>
      </xdr:nvSpPr>
      <xdr:spPr bwMode="auto">
        <a:xfrm>
          <a:off x="3676650" y="8124825"/>
          <a:ext cx="552450" cy="11430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39</xdr:row>
      <xdr:rowOff>114300</xdr:rowOff>
    </xdr:from>
    <xdr:to>
      <xdr:col>20</xdr:col>
      <xdr:colOff>142875</xdr:colOff>
      <xdr:row>39</xdr:row>
      <xdr:rowOff>123825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4229100" y="8239125"/>
          <a:ext cx="2352675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27</xdr:row>
      <xdr:rowOff>0</xdr:rowOff>
    </xdr:from>
    <xdr:to>
      <xdr:col>27</xdr:col>
      <xdr:colOff>9525</xdr:colOff>
      <xdr:row>30</xdr:row>
      <xdr:rowOff>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8734425" y="56102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</xdr:colOff>
      <xdr:row>33</xdr:row>
      <xdr:rowOff>0</xdr:rowOff>
    </xdr:from>
    <xdr:to>
      <xdr:col>27</xdr:col>
      <xdr:colOff>28575</xdr:colOff>
      <xdr:row>36</xdr:row>
      <xdr:rowOff>0</xdr:rowOff>
    </xdr:to>
    <xdr:sp macro="" textlink="">
      <xdr:nvSpPr>
        <xdr:cNvPr id="22" name="Line 11"/>
        <xdr:cNvSpPr>
          <a:spLocks noChangeShapeType="1"/>
        </xdr:cNvSpPr>
      </xdr:nvSpPr>
      <xdr:spPr bwMode="auto">
        <a:xfrm>
          <a:off x="8753475" y="68675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28575</xdr:colOff>
      <xdr:row>39</xdr:row>
      <xdr:rowOff>0</xdr:rowOff>
    </xdr:from>
    <xdr:to>
      <xdr:col>27</xdr:col>
      <xdr:colOff>28575</xdr:colOff>
      <xdr:row>42</xdr:row>
      <xdr:rowOff>0</xdr:rowOff>
    </xdr:to>
    <xdr:sp macro="" textlink="">
      <xdr:nvSpPr>
        <xdr:cNvPr id="23" name="Line 16"/>
        <xdr:cNvSpPr>
          <a:spLocks noChangeShapeType="1"/>
        </xdr:cNvSpPr>
      </xdr:nvSpPr>
      <xdr:spPr bwMode="auto">
        <a:xfrm>
          <a:off x="8753475" y="81248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43</xdr:row>
      <xdr:rowOff>0</xdr:rowOff>
    </xdr:from>
    <xdr:to>
      <xdr:col>21</xdr:col>
      <xdr:colOff>104775</xdr:colOff>
      <xdr:row>43</xdr:row>
      <xdr:rowOff>9525</xdr:rowOff>
    </xdr:to>
    <xdr:sp macro="" textlink="">
      <xdr:nvSpPr>
        <xdr:cNvPr id="24" name="Line 15"/>
        <xdr:cNvSpPr>
          <a:spLocks noChangeShapeType="1"/>
        </xdr:cNvSpPr>
      </xdr:nvSpPr>
      <xdr:spPr bwMode="auto">
        <a:xfrm>
          <a:off x="5305425" y="8963025"/>
          <a:ext cx="1581150" cy="95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219075</xdr:colOff>
      <xdr:row>45</xdr:row>
      <xdr:rowOff>0</xdr:rowOff>
    </xdr:from>
    <xdr:to>
      <xdr:col>13</xdr:col>
      <xdr:colOff>219075</xdr:colOff>
      <xdr:row>48</xdr:row>
      <xdr:rowOff>9525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 flipH="1">
          <a:off x="3895725" y="93821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533400</xdr:colOff>
      <xdr:row>45</xdr:row>
      <xdr:rowOff>0</xdr:rowOff>
    </xdr:from>
    <xdr:to>
      <xdr:col>15</xdr:col>
      <xdr:colOff>533400</xdr:colOff>
      <xdr:row>48</xdr:row>
      <xdr:rowOff>9525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>
          <a:off x="4991100" y="9382125"/>
          <a:ext cx="0" cy="63817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48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181100" y="9382125"/>
          <a:ext cx="0" cy="628650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45</xdr:row>
      <xdr:rowOff>0</xdr:rowOff>
    </xdr:from>
    <xdr:to>
      <xdr:col>9</xdr:col>
      <xdr:colOff>114300</xdr:colOff>
      <xdr:row>49</xdr:row>
      <xdr:rowOff>9525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419350" y="9382125"/>
          <a:ext cx="0" cy="847725"/>
        </a:xfrm>
        <a:prstGeom prst="line">
          <a:avLst/>
        </a:prstGeom>
        <a:noFill/>
        <a:ln w="24765">
          <a:pattFill prst="pct75">
            <a:fgClr>
              <a:srgbClr xmlns:mc="http://schemas.openxmlformats.org/markup-compatibility/2006" xmlns:a14="http://schemas.microsoft.com/office/drawing/2010/main" val="000000" mc:Ignorable="a14" a14:legacySpreadsheetColorIndex="8"/>
            </a:fgClr>
            <a:bgClr>
              <a:srgbClr val="FFFFFF"/>
            </a:bgClr>
          </a:patt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13</xdr:col>
      <xdr:colOff>9525</xdr:colOff>
      <xdr:row>4</xdr:row>
      <xdr:rowOff>9525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6524625" y="304800"/>
          <a:ext cx="1381125" cy="600075"/>
        </a:xfrm>
        <a:custGeom>
          <a:avLst/>
          <a:gdLst>
            <a:gd name="T0" fmla="*/ 0 w 160"/>
            <a:gd name="T1" fmla="*/ 2147483647 h 46"/>
            <a:gd name="T2" fmla="*/ 2147483647 w 160"/>
            <a:gd name="T3" fmla="*/ 2147483647 h 46"/>
            <a:gd name="T4" fmla="*/ 2147483647 w 160"/>
            <a:gd name="T5" fmla="*/ 0 h 46"/>
            <a:gd name="T6" fmla="*/ 2147483647 w 160"/>
            <a:gd name="T7" fmla="*/ 2147483647 h 4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60" h="46">
              <a:moveTo>
                <a:pt x="0" y="46"/>
              </a:moveTo>
              <a:lnTo>
                <a:pt x="37" y="1"/>
              </a:lnTo>
              <a:lnTo>
                <a:pt x="147" y="0"/>
              </a:lnTo>
              <a:lnTo>
                <a:pt x="160" y="9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95"/>
  <sheetViews>
    <sheetView showGridLines="0" tabSelected="1" zoomScale="70" zoomScaleNormal="70" workbookViewId="0"/>
  </sheetViews>
  <sheetFormatPr defaultRowHeight="13.5"/>
  <cols>
    <col min="1" max="1" width="1.625" style="9" customWidth="1"/>
    <col min="2" max="2" width="5.25" style="9" customWidth="1"/>
    <col min="3" max="3" width="36.625" style="9" customWidth="1"/>
    <col min="4" max="8" width="12.625" style="9" customWidth="1"/>
    <col min="9" max="9" width="3.625" style="9" customWidth="1"/>
    <col min="10" max="10" width="2.25" style="9" customWidth="1"/>
    <col min="11" max="11" width="9.75" style="9" customWidth="1"/>
    <col min="12" max="12" width="10.25" style="9" customWidth="1"/>
    <col min="13" max="13" width="26.625" style="9" customWidth="1"/>
    <col min="14" max="14" width="9.5" style="9" customWidth="1"/>
    <col min="15" max="15" width="3.375" style="9" customWidth="1"/>
    <col min="16" max="16" width="11.75" style="9" customWidth="1"/>
    <col min="17" max="17" width="5.875" style="9" customWidth="1"/>
    <col min="18" max="18" width="12.375" style="9" customWidth="1"/>
    <col min="19" max="20" width="3.875" style="9" customWidth="1"/>
    <col min="21" max="256" width="9" style="9"/>
    <col min="257" max="257" width="1.625" style="9" customWidth="1"/>
    <col min="258" max="258" width="5.25" style="9" customWidth="1"/>
    <col min="259" max="259" width="26.5" style="9" customWidth="1"/>
    <col min="260" max="260" width="10.875" style="9" customWidth="1"/>
    <col min="261" max="261" width="10" style="9" customWidth="1"/>
    <col min="262" max="262" width="12.25" style="9" customWidth="1"/>
    <col min="263" max="263" width="11.25" style="9" customWidth="1"/>
    <col min="264" max="264" width="9.625" style="9" customWidth="1"/>
    <col min="265" max="265" width="3.625" style="9" customWidth="1"/>
    <col min="266" max="266" width="2.25" style="9" customWidth="1"/>
    <col min="267" max="267" width="9.75" style="9" customWidth="1"/>
    <col min="268" max="268" width="10.25" style="9" customWidth="1"/>
    <col min="269" max="269" width="15.125" style="9" customWidth="1"/>
    <col min="270" max="270" width="9.5" style="9" customWidth="1"/>
    <col min="271" max="271" width="3.375" style="9" customWidth="1"/>
    <col min="272" max="272" width="11.75" style="9" customWidth="1"/>
    <col min="273" max="273" width="5.875" style="9" customWidth="1"/>
    <col min="274" max="274" width="12.375" style="9" customWidth="1"/>
    <col min="275" max="276" width="3.875" style="9" customWidth="1"/>
    <col min="277" max="512" width="9" style="9"/>
    <col min="513" max="513" width="1.625" style="9" customWidth="1"/>
    <col min="514" max="514" width="5.25" style="9" customWidth="1"/>
    <col min="515" max="515" width="26.5" style="9" customWidth="1"/>
    <col min="516" max="516" width="10.875" style="9" customWidth="1"/>
    <col min="517" max="517" width="10" style="9" customWidth="1"/>
    <col min="518" max="518" width="12.25" style="9" customWidth="1"/>
    <col min="519" max="519" width="11.25" style="9" customWidth="1"/>
    <col min="520" max="520" width="9.625" style="9" customWidth="1"/>
    <col min="521" max="521" width="3.625" style="9" customWidth="1"/>
    <col min="522" max="522" width="2.25" style="9" customWidth="1"/>
    <col min="523" max="523" width="9.75" style="9" customWidth="1"/>
    <col min="524" max="524" width="10.25" style="9" customWidth="1"/>
    <col min="525" max="525" width="15.125" style="9" customWidth="1"/>
    <col min="526" max="526" width="9.5" style="9" customWidth="1"/>
    <col min="527" max="527" width="3.375" style="9" customWidth="1"/>
    <col min="528" max="528" width="11.75" style="9" customWidth="1"/>
    <col min="529" max="529" width="5.875" style="9" customWidth="1"/>
    <col min="530" max="530" width="12.375" style="9" customWidth="1"/>
    <col min="531" max="532" width="3.875" style="9" customWidth="1"/>
    <col min="533" max="768" width="9" style="9"/>
    <col min="769" max="769" width="1.625" style="9" customWidth="1"/>
    <col min="770" max="770" width="5.25" style="9" customWidth="1"/>
    <col min="771" max="771" width="26.5" style="9" customWidth="1"/>
    <col min="772" max="772" width="10.875" style="9" customWidth="1"/>
    <col min="773" max="773" width="10" style="9" customWidth="1"/>
    <col min="774" max="774" width="12.25" style="9" customWidth="1"/>
    <col min="775" max="775" width="11.25" style="9" customWidth="1"/>
    <col min="776" max="776" width="9.625" style="9" customWidth="1"/>
    <col min="777" max="777" width="3.625" style="9" customWidth="1"/>
    <col min="778" max="778" width="2.25" style="9" customWidth="1"/>
    <col min="779" max="779" width="9.75" style="9" customWidth="1"/>
    <col min="780" max="780" width="10.25" style="9" customWidth="1"/>
    <col min="781" max="781" width="15.125" style="9" customWidth="1"/>
    <col min="782" max="782" width="9.5" style="9" customWidth="1"/>
    <col min="783" max="783" width="3.375" style="9" customWidth="1"/>
    <col min="784" max="784" width="11.75" style="9" customWidth="1"/>
    <col min="785" max="785" width="5.875" style="9" customWidth="1"/>
    <col min="786" max="786" width="12.375" style="9" customWidth="1"/>
    <col min="787" max="788" width="3.875" style="9" customWidth="1"/>
    <col min="789" max="1024" width="9" style="9"/>
    <col min="1025" max="1025" width="1.625" style="9" customWidth="1"/>
    <col min="1026" max="1026" width="5.25" style="9" customWidth="1"/>
    <col min="1027" max="1027" width="26.5" style="9" customWidth="1"/>
    <col min="1028" max="1028" width="10.875" style="9" customWidth="1"/>
    <col min="1029" max="1029" width="10" style="9" customWidth="1"/>
    <col min="1030" max="1030" width="12.25" style="9" customWidth="1"/>
    <col min="1031" max="1031" width="11.25" style="9" customWidth="1"/>
    <col min="1032" max="1032" width="9.625" style="9" customWidth="1"/>
    <col min="1033" max="1033" width="3.625" style="9" customWidth="1"/>
    <col min="1034" max="1034" width="2.25" style="9" customWidth="1"/>
    <col min="1035" max="1035" width="9.75" style="9" customWidth="1"/>
    <col min="1036" max="1036" width="10.25" style="9" customWidth="1"/>
    <col min="1037" max="1037" width="15.125" style="9" customWidth="1"/>
    <col min="1038" max="1038" width="9.5" style="9" customWidth="1"/>
    <col min="1039" max="1039" width="3.375" style="9" customWidth="1"/>
    <col min="1040" max="1040" width="11.75" style="9" customWidth="1"/>
    <col min="1041" max="1041" width="5.875" style="9" customWidth="1"/>
    <col min="1042" max="1042" width="12.375" style="9" customWidth="1"/>
    <col min="1043" max="1044" width="3.875" style="9" customWidth="1"/>
    <col min="1045" max="1280" width="9" style="9"/>
    <col min="1281" max="1281" width="1.625" style="9" customWidth="1"/>
    <col min="1282" max="1282" width="5.25" style="9" customWidth="1"/>
    <col min="1283" max="1283" width="26.5" style="9" customWidth="1"/>
    <col min="1284" max="1284" width="10.875" style="9" customWidth="1"/>
    <col min="1285" max="1285" width="10" style="9" customWidth="1"/>
    <col min="1286" max="1286" width="12.25" style="9" customWidth="1"/>
    <col min="1287" max="1287" width="11.25" style="9" customWidth="1"/>
    <col min="1288" max="1288" width="9.625" style="9" customWidth="1"/>
    <col min="1289" max="1289" width="3.625" style="9" customWidth="1"/>
    <col min="1290" max="1290" width="2.25" style="9" customWidth="1"/>
    <col min="1291" max="1291" width="9.75" style="9" customWidth="1"/>
    <col min="1292" max="1292" width="10.25" style="9" customWidth="1"/>
    <col min="1293" max="1293" width="15.125" style="9" customWidth="1"/>
    <col min="1294" max="1294" width="9.5" style="9" customWidth="1"/>
    <col min="1295" max="1295" width="3.375" style="9" customWidth="1"/>
    <col min="1296" max="1296" width="11.75" style="9" customWidth="1"/>
    <col min="1297" max="1297" width="5.875" style="9" customWidth="1"/>
    <col min="1298" max="1298" width="12.375" style="9" customWidth="1"/>
    <col min="1299" max="1300" width="3.875" style="9" customWidth="1"/>
    <col min="1301" max="1536" width="9" style="9"/>
    <col min="1537" max="1537" width="1.625" style="9" customWidth="1"/>
    <col min="1538" max="1538" width="5.25" style="9" customWidth="1"/>
    <col min="1539" max="1539" width="26.5" style="9" customWidth="1"/>
    <col min="1540" max="1540" width="10.875" style="9" customWidth="1"/>
    <col min="1541" max="1541" width="10" style="9" customWidth="1"/>
    <col min="1542" max="1542" width="12.25" style="9" customWidth="1"/>
    <col min="1543" max="1543" width="11.25" style="9" customWidth="1"/>
    <col min="1544" max="1544" width="9.625" style="9" customWidth="1"/>
    <col min="1545" max="1545" width="3.625" style="9" customWidth="1"/>
    <col min="1546" max="1546" width="2.25" style="9" customWidth="1"/>
    <col min="1547" max="1547" width="9.75" style="9" customWidth="1"/>
    <col min="1548" max="1548" width="10.25" style="9" customWidth="1"/>
    <col min="1549" max="1549" width="15.125" style="9" customWidth="1"/>
    <col min="1550" max="1550" width="9.5" style="9" customWidth="1"/>
    <col min="1551" max="1551" width="3.375" style="9" customWidth="1"/>
    <col min="1552" max="1552" width="11.75" style="9" customWidth="1"/>
    <col min="1553" max="1553" width="5.875" style="9" customWidth="1"/>
    <col min="1554" max="1554" width="12.375" style="9" customWidth="1"/>
    <col min="1555" max="1556" width="3.875" style="9" customWidth="1"/>
    <col min="1557" max="1792" width="9" style="9"/>
    <col min="1793" max="1793" width="1.625" style="9" customWidth="1"/>
    <col min="1794" max="1794" width="5.25" style="9" customWidth="1"/>
    <col min="1795" max="1795" width="26.5" style="9" customWidth="1"/>
    <col min="1796" max="1796" width="10.875" style="9" customWidth="1"/>
    <col min="1797" max="1797" width="10" style="9" customWidth="1"/>
    <col min="1798" max="1798" width="12.25" style="9" customWidth="1"/>
    <col min="1799" max="1799" width="11.25" style="9" customWidth="1"/>
    <col min="1800" max="1800" width="9.625" style="9" customWidth="1"/>
    <col min="1801" max="1801" width="3.625" style="9" customWidth="1"/>
    <col min="1802" max="1802" width="2.25" style="9" customWidth="1"/>
    <col min="1803" max="1803" width="9.75" style="9" customWidth="1"/>
    <col min="1804" max="1804" width="10.25" style="9" customWidth="1"/>
    <col min="1805" max="1805" width="15.125" style="9" customWidth="1"/>
    <col min="1806" max="1806" width="9.5" style="9" customWidth="1"/>
    <col min="1807" max="1807" width="3.375" style="9" customWidth="1"/>
    <col min="1808" max="1808" width="11.75" style="9" customWidth="1"/>
    <col min="1809" max="1809" width="5.875" style="9" customWidth="1"/>
    <col min="1810" max="1810" width="12.375" style="9" customWidth="1"/>
    <col min="1811" max="1812" width="3.875" style="9" customWidth="1"/>
    <col min="1813" max="2048" width="9" style="9"/>
    <col min="2049" max="2049" width="1.625" style="9" customWidth="1"/>
    <col min="2050" max="2050" width="5.25" style="9" customWidth="1"/>
    <col min="2051" max="2051" width="26.5" style="9" customWidth="1"/>
    <col min="2052" max="2052" width="10.875" style="9" customWidth="1"/>
    <col min="2053" max="2053" width="10" style="9" customWidth="1"/>
    <col min="2054" max="2054" width="12.25" style="9" customWidth="1"/>
    <col min="2055" max="2055" width="11.25" style="9" customWidth="1"/>
    <col min="2056" max="2056" width="9.625" style="9" customWidth="1"/>
    <col min="2057" max="2057" width="3.625" style="9" customWidth="1"/>
    <col min="2058" max="2058" width="2.25" style="9" customWidth="1"/>
    <col min="2059" max="2059" width="9.75" style="9" customWidth="1"/>
    <col min="2060" max="2060" width="10.25" style="9" customWidth="1"/>
    <col min="2061" max="2061" width="15.125" style="9" customWidth="1"/>
    <col min="2062" max="2062" width="9.5" style="9" customWidth="1"/>
    <col min="2063" max="2063" width="3.375" style="9" customWidth="1"/>
    <col min="2064" max="2064" width="11.75" style="9" customWidth="1"/>
    <col min="2065" max="2065" width="5.875" style="9" customWidth="1"/>
    <col min="2066" max="2066" width="12.375" style="9" customWidth="1"/>
    <col min="2067" max="2068" width="3.875" style="9" customWidth="1"/>
    <col min="2069" max="2304" width="9" style="9"/>
    <col min="2305" max="2305" width="1.625" style="9" customWidth="1"/>
    <col min="2306" max="2306" width="5.25" style="9" customWidth="1"/>
    <col min="2307" max="2307" width="26.5" style="9" customWidth="1"/>
    <col min="2308" max="2308" width="10.875" style="9" customWidth="1"/>
    <col min="2309" max="2309" width="10" style="9" customWidth="1"/>
    <col min="2310" max="2310" width="12.25" style="9" customWidth="1"/>
    <col min="2311" max="2311" width="11.25" style="9" customWidth="1"/>
    <col min="2312" max="2312" width="9.625" style="9" customWidth="1"/>
    <col min="2313" max="2313" width="3.625" style="9" customWidth="1"/>
    <col min="2314" max="2314" width="2.25" style="9" customWidth="1"/>
    <col min="2315" max="2315" width="9.75" style="9" customWidth="1"/>
    <col min="2316" max="2316" width="10.25" style="9" customWidth="1"/>
    <col min="2317" max="2317" width="15.125" style="9" customWidth="1"/>
    <col min="2318" max="2318" width="9.5" style="9" customWidth="1"/>
    <col min="2319" max="2319" width="3.375" style="9" customWidth="1"/>
    <col min="2320" max="2320" width="11.75" style="9" customWidth="1"/>
    <col min="2321" max="2321" width="5.875" style="9" customWidth="1"/>
    <col min="2322" max="2322" width="12.375" style="9" customWidth="1"/>
    <col min="2323" max="2324" width="3.875" style="9" customWidth="1"/>
    <col min="2325" max="2560" width="9" style="9"/>
    <col min="2561" max="2561" width="1.625" style="9" customWidth="1"/>
    <col min="2562" max="2562" width="5.25" style="9" customWidth="1"/>
    <col min="2563" max="2563" width="26.5" style="9" customWidth="1"/>
    <col min="2564" max="2564" width="10.875" style="9" customWidth="1"/>
    <col min="2565" max="2565" width="10" style="9" customWidth="1"/>
    <col min="2566" max="2566" width="12.25" style="9" customWidth="1"/>
    <col min="2567" max="2567" width="11.25" style="9" customWidth="1"/>
    <col min="2568" max="2568" width="9.625" style="9" customWidth="1"/>
    <col min="2569" max="2569" width="3.625" style="9" customWidth="1"/>
    <col min="2570" max="2570" width="2.25" style="9" customWidth="1"/>
    <col min="2571" max="2571" width="9.75" style="9" customWidth="1"/>
    <col min="2572" max="2572" width="10.25" style="9" customWidth="1"/>
    <col min="2573" max="2573" width="15.125" style="9" customWidth="1"/>
    <col min="2574" max="2574" width="9.5" style="9" customWidth="1"/>
    <col min="2575" max="2575" width="3.375" style="9" customWidth="1"/>
    <col min="2576" max="2576" width="11.75" style="9" customWidth="1"/>
    <col min="2577" max="2577" width="5.875" style="9" customWidth="1"/>
    <col min="2578" max="2578" width="12.375" style="9" customWidth="1"/>
    <col min="2579" max="2580" width="3.875" style="9" customWidth="1"/>
    <col min="2581" max="2816" width="9" style="9"/>
    <col min="2817" max="2817" width="1.625" style="9" customWidth="1"/>
    <col min="2818" max="2818" width="5.25" style="9" customWidth="1"/>
    <col min="2819" max="2819" width="26.5" style="9" customWidth="1"/>
    <col min="2820" max="2820" width="10.875" style="9" customWidth="1"/>
    <col min="2821" max="2821" width="10" style="9" customWidth="1"/>
    <col min="2822" max="2822" width="12.25" style="9" customWidth="1"/>
    <col min="2823" max="2823" width="11.25" style="9" customWidth="1"/>
    <col min="2824" max="2824" width="9.625" style="9" customWidth="1"/>
    <col min="2825" max="2825" width="3.625" style="9" customWidth="1"/>
    <col min="2826" max="2826" width="2.25" style="9" customWidth="1"/>
    <col min="2827" max="2827" width="9.75" style="9" customWidth="1"/>
    <col min="2828" max="2828" width="10.25" style="9" customWidth="1"/>
    <col min="2829" max="2829" width="15.125" style="9" customWidth="1"/>
    <col min="2830" max="2830" width="9.5" style="9" customWidth="1"/>
    <col min="2831" max="2831" width="3.375" style="9" customWidth="1"/>
    <col min="2832" max="2832" width="11.75" style="9" customWidth="1"/>
    <col min="2833" max="2833" width="5.875" style="9" customWidth="1"/>
    <col min="2834" max="2834" width="12.375" style="9" customWidth="1"/>
    <col min="2835" max="2836" width="3.875" style="9" customWidth="1"/>
    <col min="2837" max="3072" width="9" style="9"/>
    <col min="3073" max="3073" width="1.625" style="9" customWidth="1"/>
    <col min="3074" max="3074" width="5.25" style="9" customWidth="1"/>
    <col min="3075" max="3075" width="26.5" style="9" customWidth="1"/>
    <col min="3076" max="3076" width="10.875" style="9" customWidth="1"/>
    <col min="3077" max="3077" width="10" style="9" customWidth="1"/>
    <col min="3078" max="3078" width="12.25" style="9" customWidth="1"/>
    <col min="3079" max="3079" width="11.25" style="9" customWidth="1"/>
    <col min="3080" max="3080" width="9.625" style="9" customWidth="1"/>
    <col min="3081" max="3081" width="3.625" style="9" customWidth="1"/>
    <col min="3082" max="3082" width="2.25" style="9" customWidth="1"/>
    <col min="3083" max="3083" width="9.75" style="9" customWidth="1"/>
    <col min="3084" max="3084" width="10.25" style="9" customWidth="1"/>
    <col min="3085" max="3085" width="15.125" style="9" customWidth="1"/>
    <col min="3086" max="3086" width="9.5" style="9" customWidth="1"/>
    <col min="3087" max="3087" width="3.375" style="9" customWidth="1"/>
    <col min="3088" max="3088" width="11.75" style="9" customWidth="1"/>
    <col min="3089" max="3089" width="5.875" style="9" customWidth="1"/>
    <col min="3090" max="3090" width="12.375" style="9" customWidth="1"/>
    <col min="3091" max="3092" width="3.875" style="9" customWidth="1"/>
    <col min="3093" max="3328" width="9" style="9"/>
    <col min="3329" max="3329" width="1.625" style="9" customWidth="1"/>
    <col min="3330" max="3330" width="5.25" style="9" customWidth="1"/>
    <col min="3331" max="3331" width="26.5" style="9" customWidth="1"/>
    <col min="3332" max="3332" width="10.875" style="9" customWidth="1"/>
    <col min="3333" max="3333" width="10" style="9" customWidth="1"/>
    <col min="3334" max="3334" width="12.25" style="9" customWidth="1"/>
    <col min="3335" max="3335" width="11.25" style="9" customWidth="1"/>
    <col min="3336" max="3336" width="9.625" style="9" customWidth="1"/>
    <col min="3337" max="3337" width="3.625" style="9" customWidth="1"/>
    <col min="3338" max="3338" width="2.25" style="9" customWidth="1"/>
    <col min="3339" max="3339" width="9.75" style="9" customWidth="1"/>
    <col min="3340" max="3340" width="10.25" style="9" customWidth="1"/>
    <col min="3341" max="3341" width="15.125" style="9" customWidth="1"/>
    <col min="3342" max="3342" width="9.5" style="9" customWidth="1"/>
    <col min="3343" max="3343" width="3.375" style="9" customWidth="1"/>
    <col min="3344" max="3344" width="11.75" style="9" customWidth="1"/>
    <col min="3345" max="3345" width="5.875" style="9" customWidth="1"/>
    <col min="3346" max="3346" width="12.375" style="9" customWidth="1"/>
    <col min="3347" max="3348" width="3.875" style="9" customWidth="1"/>
    <col min="3349" max="3584" width="9" style="9"/>
    <col min="3585" max="3585" width="1.625" style="9" customWidth="1"/>
    <col min="3586" max="3586" width="5.25" style="9" customWidth="1"/>
    <col min="3587" max="3587" width="26.5" style="9" customWidth="1"/>
    <col min="3588" max="3588" width="10.875" style="9" customWidth="1"/>
    <col min="3589" max="3589" width="10" style="9" customWidth="1"/>
    <col min="3590" max="3590" width="12.25" style="9" customWidth="1"/>
    <col min="3591" max="3591" width="11.25" style="9" customWidth="1"/>
    <col min="3592" max="3592" width="9.625" style="9" customWidth="1"/>
    <col min="3593" max="3593" width="3.625" style="9" customWidth="1"/>
    <col min="3594" max="3594" width="2.25" style="9" customWidth="1"/>
    <col min="3595" max="3595" width="9.75" style="9" customWidth="1"/>
    <col min="3596" max="3596" width="10.25" style="9" customWidth="1"/>
    <col min="3597" max="3597" width="15.125" style="9" customWidth="1"/>
    <col min="3598" max="3598" width="9.5" style="9" customWidth="1"/>
    <col min="3599" max="3599" width="3.375" style="9" customWidth="1"/>
    <col min="3600" max="3600" width="11.75" style="9" customWidth="1"/>
    <col min="3601" max="3601" width="5.875" style="9" customWidth="1"/>
    <col min="3602" max="3602" width="12.375" style="9" customWidth="1"/>
    <col min="3603" max="3604" width="3.875" style="9" customWidth="1"/>
    <col min="3605" max="3840" width="9" style="9"/>
    <col min="3841" max="3841" width="1.625" style="9" customWidth="1"/>
    <col min="3842" max="3842" width="5.25" style="9" customWidth="1"/>
    <col min="3843" max="3843" width="26.5" style="9" customWidth="1"/>
    <col min="3844" max="3844" width="10.875" style="9" customWidth="1"/>
    <col min="3845" max="3845" width="10" style="9" customWidth="1"/>
    <col min="3846" max="3846" width="12.25" style="9" customWidth="1"/>
    <col min="3847" max="3847" width="11.25" style="9" customWidth="1"/>
    <col min="3848" max="3848" width="9.625" style="9" customWidth="1"/>
    <col min="3849" max="3849" width="3.625" style="9" customWidth="1"/>
    <col min="3850" max="3850" width="2.25" style="9" customWidth="1"/>
    <col min="3851" max="3851" width="9.75" style="9" customWidth="1"/>
    <col min="3852" max="3852" width="10.25" style="9" customWidth="1"/>
    <col min="3853" max="3853" width="15.125" style="9" customWidth="1"/>
    <col min="3854" max="3854" width="9.5" style="9" customWidth="1"/>
    <col min="3855" max="3855" width="3.375" style="9" customWidth="1"/>
    <col min="3856" max="3856" width="11.75" style="9" customWidth="1"/>
    <col min="3857" max="3857" width="5.875" style="9" customWidth="1"/>
    <col min="3858" max="3858" width="12.375" style="9" customWidth="1"/>
    <col min="3859" max="3860" width="3.875" style="9" customWidth="1"/>
    <col min="3861" max="4096" width="9" style="9"/>
    <col min="4097" max="4097" width="1.625" style="9" customWidth="1"/>
    <col min="4098" max="4098" width="5.25" style="9" customWidth="1"/>
    <col min="4099" max="4099" width="26.5" style="9" customWidth="1"/>
    <col min="4100" max="4100" width="10.875" style="9" customWidth="1"/>
    <col min="4101" max="4101" width="10" style="9" customWidth="1"/>
    <col min="4102" max="4102" width="12.25" style="9" customWidth="1"/>
    <col min="4103" max="4103" width="11.25" style="9" customWidth="1"/>
    <col min="4104" max="4104" width="9.625" style="9" customWidth="1"/>
    <col min="4105" max="4105" width="3.625" style="9" customWidth="1"/>
    <col min="4106" max="4106" width="2.25" style="9" customWidth="1"/>
    <col min="4107" max="4107" width="9.75" style="9" customWidth="1"/>
    <col min="4108" max="4108" width="10.25" style="9" customWidth="1"/>
    <col min="4109" max="4109" width="15.125" style="9" customWidth="1"/>
    <col min="4110" max="4110" width="9.5" style="9" customWidth="1"/>
    <col min="4111" max="4111" width="3.375" style="9" customWidth="1"/>
    <col min="4112" max="4112" width="11.75" style="9" customWidth="1"/>
    <col min="4113" max="4113" width="5.875" style="9" customWidth="1"/>
    <col min="4114" max="4114" width="12.375" style="9" customWidth="1"/>
    <col min="4115" max="4116" width="3.875" style="9" customWidth="1"/>
    <col min="4117" max="4352" width="9" style="9"/>
    <col min="4353" max="4353" width="1.625" style="9" customWidth="1"/>
    <col min="4354" max="4354" width="5.25" style="9" customWidth="1"/>
    <col min="4355" max="4355" width="26.5" style="9" customWidth="1"/>
    <col min="4356" max="4356" width="10.875" style="9" customWidth="1"/>
    <col min="4357" max="4357" width="10" style="9" customWidth="1"/>
    <col min="4358" max="4358" width="12.25" style="9" customWidth="1"/>
    <col min="4359" max="4359" width="11.25" style="9" customWidth="1"/>
    <col min="4360" max="4360" width="9.625" style="9" customWidth="1"/>
    <col min="4361" max="4361" width="3.625" style="9" customWidth="1"/>
    <col min="4362" max="4362" width="2.25" style="9" customWidth="1"/>
    <col min="4363" max="4363" width="9.75" style="9" customWidth="1"/>
    <col min="4364" max="4364" width="10.25" style="9" customWidth="1"/>
    <col min="4365" max="4365" width="15.125" style="9" customWidth="1"/>
    <col min="4366" max="4366" width="9.5" style="9" customWidth="1"/>
    <col min="4367" max="4367" width="3.375" style="9" customWidth="1"/>
    <col min="4368" max="4368" width="11.75" style="9" customWidth="1"/>
    <col min="4369" max="4369" width="5.875" style="9" customWidth="1"/>
    <col min="4370" max="4370" width="12.375" style="9" customWidth="1"/>
    <col min="4371" max="4372" width="3.875" style="9" customWidth="1"/>
    <col min="4373" max="4608" width="9" style="9"/>
    <col min="4609" max="4609" width="1.625" style="9" customWidth="1"/>
    <col min="4610" max="4610" width="5.25" style="9" customWidth="1"/>
    <col min="4611" max="4611" width="26.5" style="9" customWidth="1"/>
    <col min="4612" max="4612" width="10.875" style="9" customWidth="1"/>
    <col min="4613" max="4613" width="10" style="9" customWidth="1"/>
    <col min="4614" max="4614" width="12.25" style="9" customWidth="1"/>
    <col min="4615" max="4615" width="11.25" style="9" customWidth="1"/>
    <col min="4616" max="4616" width="9.625" style="9" customWidth="1"/>
    <col min="4617" max="4617" width="3.625" style="9" customWidth="1"/>
    <col min="4618" max="4618" width="2.25" style="9" customWidth="1"/>
    <col min="4619" max="4619" width="9.75" style="9" customWidth="1"/>
    <col min="4620" max="4620" width="10.25" style="9" customWidth="1"/>
    <col min="4621" max="4621" width="15.125" style="9" customWidth="1"/>
    <col min="4622" max="4622" width="9.5" style="9" customWidth="1"/>
    <col min="4623" max="4623" width="3.375" style="9" customWidth="1"/>
    <col min="4624" max="4624" width="11.75" style="9" customWidth="1"/>
    <col min="4625" max="4625" width="5.875" style="9" customWidth="1"/>
    <col min="4626" max="4626" width="12.375" style="9" customWidth="1"/>
    <col min="4627" max="4628" width="3.875" style="9" customWidth="1"/>
    <col min="4629" max="4864" width="9" style="9"/>
    <col min="4865" max="4865" width="1.625" style="9" customWidth="1"/>
    <col min="4866" max="4866" width="5.25" style="9" customWidth="1"/>
    <col min="4867" max="4867" width="26.5" style="9" customWidth="1"/>
    <col min="4868" max="4868" width="10.875" style="9" customWidth="1"/>
    <col min="4869" max="4869" width="10" style="9" customWidth="1"/>
    <col min="4870" max="4870" width="12.25" style="9" customWidth="1"/>
    <col min="4871" max="4871" width="11.25" style="9" customWidth="1"/>
    <col min="4872" max="4872" width="9.625" style="9" customWidth="1"/>
    <col min="4873" max="4873" width="3.625" style="9" customWidth="1"/>
    <col min="4874" max="4874" width="2.25" style="9" customWidth="1"/>
    <col min="4875" max="4875" width="9.75" style="9" customWidth="1"/>
    <col min="4876" max="4876" width="10.25" style="9" customWidth="1"/>
    <col min="4877" max="4877" width="15.125" style="9" customWidth="1"/>
    <col min="4878" max="4878" width="9.5" style="9" customWidth="1"/>
    <col min="4879" max="4879" width="3.375" style="9" customWidth="1"/>
    <col min="4880" max="4880" width="11.75" style="9" customWidth="1"/>
    <col min="4881" max="4881" width="5.875" style="9" customWidth="1"/>
    <col min="4882" max="4882" width="12.375" style="9" customWidth="1"/>
    <col min="4883" max="4884" width="3.875" style="9" customWidth="1"/>
    <col min="4885" max="5120" width="9" style="9"/>
    <col min="5121" max="5121" width="1.625" style="9" customWidth="1"/>
    <col min="5122" max="5122" width="5.25" style="9" customWidth="1"/>
    <col min="5123" max="5123" width="26.5" style="9" customWidth="1"/>
    <col min="5124" max="5124" width="10.875" style="9" customWidth="1"/>
    <col min="5125" max="5125" width="10" style="9" customWidth="1"/>
    <col min="5126" max="5126" width="12.25" style="9" customWidth="1"/>
    <col min="5127" max="5127" width="11.25" style="9" customWidth="1"/>
    <col min="5128" max="5128" width="9.625" style="9" customWidth="1"/>
    <col min="5129" max="5129" width="3.625" style="9" customWidth="1"/>
    <col min="5130" max="5130" width="2.25" style="9" customWidth="1"/>
    <col min="5131" max="5131" width="9.75" style="9" customWidth="1"/>
    <col min="5132" max="5132" width="10.25" style="9" customWidth="1"/>
    <col min="5133" max="5133" width="15.125" style="9" customWidth="1"/>
    <col min="5134" max="5134" width="9.5" style="9" customWidth="1"/>
    <col min="5135" max="5135" width="3.375" style="9" customWidth="1"/>
    <col min="5136" max="5136" width="11.75" style="9" customWidth="1"/>
    <col min="5137" max="5137" width="5.875" style="9" customWidth="1"/>
    <col min="5138" max="5138" width="12.375" style="9" customWidth="1"/>
    <col min="5139" max="5140" width="3.875" style="9" customWidth="1"/>
    <col min="5141" max="5376" width="9" style="9"/>
    <col min="5377" max="5377" width="1.625" style="9" customWidth="1"/>
    <col min="5378" max="5378" width="5.25" style="9" customWidth="1"/>
    <col min="5379" max="5379" width="26.5" style="9" customWidth="1"/>
    <col min="5380" max="5380" width="10.875" style="9" customWidth="1"/>
    <col min="5381" max="5381" width="10" style="9" customWidth="1"/>
    <col min="5382" max="5382" width="12.25" style="9" customWidth="1"/>
    <col min="5383" max="5383" width="11.25" style="9" customWidth="1"/>
    <col min="5384" max="5384" width="9.625" style="9" customWidth="1"/>
    <col min="5385" max="5385" width="3.625" style="9" customWidth="1"/>
    <col min="5386" max="5386" width="2.25" style="9" customWidth="1"/>
    <col min="5387" max="5387" width="9.75" style="9" customWidth="1"/>
    <col min="5388" max="5388" width="10.25" style="9" customWidth="1"/>
    <col min="5389" max="5389" width="15.125" style="9" customWidth="1"/>
    <col min="5390" max="5390" width="9.5" style="9" customWidth="1"/>
    <col min="5391" max="5391" width="3.375" style="9" customWidth="1"/>
    <col min="5392" max="5392" width="11.75" style="9" customWidth="1"/>
    <col min="5393" max="5393" width="5.875" style="9" customWidth="1"/>
    <col min="5394" max="5394" width="12.375" style="9" customWidth="1"/>
    <col min="5395" max="5396" width="3.875" style="9" customWidth="1"/>
    <col min="5397" max="5632" width="9" style="9"/>
    <col min="5633" max="5633" width="1.625" style="9" customWidth="1"/>
    <col min="5634" max="5634" width="5.25" style="9" customWidth="1"/>
    <col min="5635" max="5635" width="26.5" style="9" customWidth="1"/>
    <col min="5636" max="5636" width="10.875" style="9" customWidth="1"/>
    <col min="5637" max="5637" width="10" style="9" customWidth="1"/>
    <col min="5638" max="5638" width="12.25" style="9" customWidth="1"/>
    <col min="5639" max="5639" width="11.25" style="9" customWidth="1"/>
    <col min="5640" max="5640" width="9.625" style="9" customWidth="1"/>
    <col min="5641" max="5641" width="3.625" style="9" customWidth="1"/>
    <col min="5642" max="5642" width="2.25" style="9" customWidth="1"/>
    <col min="5643" max="5643" width="9.75" style="9" customWidth="1"/>
    <col min="5644" max="5644" width="10.25" style="9" customWidth="1"/>
    <col min="5645" max="5645" width="15.125" style="9" customWidth="1"/>
    <col min="5646" max="5646" width="9.5" style="9" customWidth="1"/>
    <col min="5647" max="5647" width="3.375" style="9" customWidth="1"/>
    <col min="5648" max="5648" width="11.75" style="9" customWidth="1"/>
    <col min="5649" max="5649" width="5.875" style="9" customWidth="1"/>
    <col min="5650" max="5650" width="12.375" style="9" customWidth="1"/>
    <col min="5651" max="5652" width="3.875" style="9" customWidth="1"/>
    <col min="5653" max="5888" width="9" style="9"/>
    <col min="5889" max="5889" width="1.625" style="9" customWidth="1"/>
    <col min="5890" max="5890" width="5.25" style="9" customWidth="1"/>
    <col min="5891" max="5891" width="26.5" style="9" customWidth="1"/>
    <col min="5892" max="5892" width="10.875" style="9" customWidth="1"/>
    <col min="5893" max="5893" width="10" style="9" customWidth="1"/>
    <col min="5894" max="5894" width="12.25" style="9" customWidth="1"/>
    <col min="5895" max="5895" width="11.25" style="9" customWidth="1"/>
    <col min="5896" max="5896" width="9.625" style="9" customWidth="1"/>
    <col min="5897" max="5897" width="3.625" style="9" customWidth="1"/>
    <col min="5898" max="5898" width="2.25" style="9" customWidth="1"/>
    <col min="5899" max="5899" width="9.75" style="9" customWidth="1"/>
    <col min="5900" max="5900" width="10.25" style="9" customWidth="1"/>
    <col min="5901" max="5901" width="15.125" style="9" customWidth="1"/>
    <col min="5902" max="5902" width="9.5" style="9" customWidth="1"/>
    <col min="5903" max="5903" width="3.375" style="9" customWidth="1"/>
    <col min="5904" max="5904" width="11.75" style="9" customWidth="1"/>
    <col min="5905" max="5905" width="5.875" style="9" customWidth="1"/>
    <col min="5906" max="5906" width="12.375" style="9" customWidth="1"/>
    <col min="5907" max="5908" width="3.875" style="9" customWidth="1"/>
    <col min="5909" max="6144" width="9" style="9"/>
    <col min="6145" max="6145" width="1.625" style="9" customWidth="1"/>
    <col min="6146" max="6146" width="5.25" style="9" customWidth="1"/>
    <col min="6147" max="6147" width="26.5" style="9" customWidth="1"/>
    <col min="6148" max="6148" width="10.875" style="9" customWidth="1"/>
    <col min="6149" max="6149" width="10" style="9" customWidth="1"/>
    <col min="6150" max="6150" width="12.25" style="9" customWidth="1"/>
    <col min="6151" max="6151" width="11.25" style="9" customWidth="1"/>
    <col min="6152" max="6152" width="9.625" style="9" customWidth="1"/>
    <col min="6153" max="6153" width="3.625" style="9" customWidth="1"/>
    <col min="6154" max="6154" width="2.25" style="9" customWidth="1"/>
    <col min="6155" max="6155" width="9.75" style="9" customWidth="1"/>
    <col min="6156" max="6156" width="10.25" style="9" customWidth="1"/>
    <col min="6157" max="6157" width="15.125" style="9" customWidth="1"/>
    <col min="6158" max="6158" width="9.5" style="9" customWidth="1"/>
    <col min="6159" max="6159" width="3.375" style="9" customWidth="1"/>
    <col min="6160" max="6160" width="11.75" style="9" customWidth="1"/>
    <col min="6161" max="6161" width="5.875" style="9" customWidth="1"/>
    <col min="6162" max="6162" width="12.375" style="9" customWidth="1"/>
    <col min="6163" max="6164" width="3.875" style="9" customWidth="1"/>
    <col min="6165" max="6400" width="9" style="9"/>
    <col min="6401" max="6401" width="1.625" style="9" customWidth="1"/>
    <col min="6402" max="6402" width="5.25" style="9" customWidth="1"/>
    <col min="6403" max="6403" width="26.5" style="9" customWidth="1"/>
    <col min="6404" max="6404" width="10.875" style="9" customWidth="1"/>
    <col min="6405" max="6405" width="10" style="9" customWidth="1"/>
    <col min="6406" max="6406" width="12.25" style="9" customWidth="1"/>
    <col min="6407" max="6407" width="11.25" style="9" customWidth="1"/>
    <col min="6408" max="6408" width="9.625" style="9" customWidth="1"/>
    <col min="6409" max="6409" width="3.625" style="9" customWidth="1"/>
    <col min="6410" max="6410" width="2.25" style="9" customWidth="1"/>
    <col min="6411" max="6411" width="9.75" style="9" customWidth="1"/>
    <col min="6412" max="6412" width="10.25" style="9" customWidth="1"/>
    <col min="6413" max="6413" width="15.125" style="9" customWidth="1"/>
    <col min="6414" max="6414" width="9.5" style="9" customWidth="1"/>
    <col min="6415" max="6415" width="3.375" style="9" customWidth="1"/>
    <col min="6416" max="6416" width="11.75" style="9" customWidth="1"/>
    <col min="6417" max="6417" width="5.875" style="9" customWidth="1"/>
    <col min="6418" max="6418" width="12.375" style="9" customWidth="1"/>
    <col min="6419" max="6420" width="3.875" style="9" customWidth="1"/>
    <col min="6421" max="6656" width="9" style="9"/>
    <col min="6657" max="6657" width="1.625" style="9" customWidth="1"/>
    <col min="6658" max="6658" width="5.25" style="9" customWidth="1"/>
    <col min="6659" max="6659" width="26.5" style="9" customWidth="1"/>
    <col min="6660" max="6660" width="10.875" style="9" customWidth="1"/>
    <col min="6661" max="6661" width="10" style="9" customWidth="1"/>
    <col min="6662" max="6662" width="12.25" style="9" customWidth="1"/>
    <col min="6663" max="6663" width="11.25" style="9" customWidth="1"/>
    <col min="6664" max="6664" width="9.625" style="9" customWidth="1"/>
    <col min="6665" max="6665" width="3.625" style="9" customWidth="1"/>
    <col min="6666" max="6666" width="2.25" style="9" customWidth="1"/>
    <col min="6667" max="6667" width="9.75" style="9" customWidth="1"/>
    <col min="6668" max="6668" width="10.25" style="9" customWidth="1"/>
    <col min="6669" max="6669" width="15.125" style="9" customWidth="1"/>
    <col min="6670" max="6670" width="9.5" style="9" customWidth="1"/>
    <col min="6671" max="6671" width="3.375" style="9" customWidth="1"/>
    <col min="6672" max="6672" width="11.75" style="9" customWidth="1"/>
    <col min="6673" max="6673" width="5.875" style="9" customWidth="1"/>
    <col min="6674" max="6674" width="12.375" style="9" customWidth="1"/>
    <col min="6675" max="6676" width="3.875" style="9" customWidth="1"/>
    <col min="6677" max="6912" width="9" style="9"/>
    <col min="6913" max="6913" width="1.625" style="9" customWidth="1"/>
    <col min="6914" max="6914" width="5.25" style="9" customWidth="1"/>
    <col min="6915" max="6915" width="26.5" style="9" customWidth="1"/>
    <col min="6916" max="6916" width="10.875" style="9" customWidth="1"/>
    <col min="6917" max="6917" width="10" style="9" customWidth="1"/>
    <col min="6918" max="6918" width="12.25" style="9" customWidth="1"/>
    <col min="6919" max="6919" width="11.25" style="9" customWidth="1"/>
    <col min="6920" max="6920" width="9.625" style="9" customWidth="1"/>
    <col min="6921" max="6921" width="3.625" style="9" customWidth="1"/>
    <col min="6922" max="6922" width="2.25" style="9" customWidth="1"/>
    <col min="6923" max="6923" width="9.75" style="9" customWidth="1"/>
    <col min="6924" max="6924" width="10.25" style="9" customWidth="1"/>
    <col min="6925" max="6925" width="15.125" style="9" customWidth="1"/>
    <col min="6926" max="6926" width="9.5" style="9" customWidth="1"/>
    <col min="6927" max="6927" width="3.375" style="9" customWidth="1"/>
    <col min="6928" max="6928" width="11.75" style="9" customWidth="1"/>
    <col min="6929" max="6929" width="5.875" style="9" customWidth="1"/>
    <col min="6930" max="6930" width="12.375" style="9" customWidth="1"/>
    <col min="6931" max="6932" width="3.875" style="9" customWidth="1"/>
    <col min="6933" max="7168" width="9" style="9"/>
    <col min="7169" max="7169" width="1.625" style="9" customWidth="1"/>
    <col min="7170" max="7170" width="5.25" style="9" customWidth="1"/>
    <col min="7171" max="7171" width="26.5" style="9" customWidth="1"/>
    <col min="7172" max="7172" width="10.875" style="9" customWidth="1"/>
    <col min="7173" max="7173" width="10" style="9" customWidth="1"/>
    <col min="7174" max="7174" width="12.25" style="9" customWidth="1"/>
    <col min="7175" max="7175" width="11.25" style="9" customWidth="1"/>
    <col min="7176" max="7176" width="9.625" style="9" customWidth="1"/>
    <col min="7177" max="7177" width="3.625" style="9" customWidth="1"/>
    <col min="7178" max="7178" width="2.25" style="9" customWidth="1"/>
    <col min="7179" max="7179" width="9.75" style="9" customWidth="1"/>
    <col min="7180" max="7180" width="10.25" style="9" customWidth="1"/>
    <col min="7181" max="7181" width="15.125" style="9" customWidth="1"/>
    <col min="7182" max="7182" width="9.5" style="9" customWidth="1"/>
    <col min="7183" max="7183" width="3.375" style="9" customWidth="1"/>
    <col min="7184" max="7184" width="11.75" style="9" customWidth="1"/>
    <col min="7185" max="7185" width="5.875" style="9" customWidth="1"/>
    <col min="7186" max="7186" width="12.375" style="9" customWidth="1"/>
    <col min="7187" max="7188" width="3.875" style="9" customWidth="1"/>
    <col min="7189" max="7424" width="9" style="9"/>
    <col min="7425" max="7425" width="1.625" style="9" customWidth="1"/>
    <col min="7426" max="7426" width="5.25" style="9" customWidth="1"/>
    <col min="7427" max="7427" width="26.5" style="9" customWidth="1"/>
    <col min="7428" max="7428" width="10.875" style="9" customWidth="1"/>
    <col min="7429" max="7429" width="10" style="9" customWidth="1"/>
    <col min="7430" max="7430" width="12.25" style="9" customWidth="1"/>
    <col min="7431" max="7431" width="11.25" style="9" customWidth="1"/>
    <col min="7432" max="7432" width="9.625" style="9" customWidth="1"/>
    <col min="7433" max="7433" width="3.625" style="9" customWidth="1"/>
    <col min="7434" max="7434" width="2.25" style="9" customWidth="1"/>
    <col min="7435" max="7435" width="9.75" style="9" customWidth="1"/>
    <col min="7436" max="7436" width="10.25" style="9" customWidth="1"/>
    <col min="7437" max="7437" width="15.125" style="9" customWidth="1"/>
    <col min="7438" max="7438" width="9.5" style="9" customWidth="1"/>
    <col min="7439" max="7439" width="3.375" style="9" customWidth="1"/>
    <col min="7440" max="7440" width="11.75" style="9" customWidth="1"/>
    <col min="7441" max="7441" width="5.875" style="9" customWidth="1"/>
    <col min="7442" max="7442" width="12.375" style="9" customWidth="1"/>
    <col min="7443" max="7444" width="3.875" style="9" customWidth="1"/>
    <col min="7445" max="7680" width="9" style="9"/>
    <col min="7681" max="7681" width="1.625" style="9" customWidth="1"/>
    <col min="7682" max="7682" width="5.25" style="9" customWidth="1"/>
    <col min="7683" max="7683" width="26.5" style="9" customWidth="1"/>
    <col min="7684" max="7684" width="10.875" style="9" customWidth="1"/>
    <col min="7685" max="7685" width="10" style="9" customWidth="1"/>
    <col min="7686" max="7686" width="12.25" style="9" customWidth="1"/>
    <col min="7687" max="7687" width="11.25" style="9" customWidth="1"/>
    <col min="7688" max="7688" width="9.625" style="9" customWidth="1"/>
    <col min="7689" max="7689" width="3.625" style="9" customWidth="1"/>
    <col min="7690" max="7690" width="2.25" style="9" customWidth="1"/>
    <col min="7691" max="7691" width="9.75" style="9" customWidth="1"/>
    <col min="7692" max="7692" width="10.25" style="9" customWidth="1"/>
    <col min="7693" max="7693" width="15.125" style="9" customWidth="1"/>
    <col min="7694" max="7694" width="9.5" style="9" customWidth="1"/>
    <col min="7695" max="7695" width="3.375" style="9" customWidth="1"/>
    <col min="7696" max="7696" width="11.75" style="9" customWidth="1"/>
    <col min="7697" max="7697" width="5.875" style="9" customWidth="1"/>
    <col min="7698" max="7698" width="12.375" style="9" customWidth="1"/>
    <col min="7699" max="7700" width="3.875" style="9" customWidth="1"/>
    <col min="7701" max="7936" width="9" style="9"/>
    <col min="7937" max="7937" width="1.625" style="9" customWidth="1"/>
    <col min="7938" max="7938" width="5.25" style="9" customWidth="1"/>
    <col min="7939" max="7939" width="26.5" style="9" customWidth="1"/>
    <col min="7940" max="7940" width="10.875" style="9" customWidth="1"/>
    <col min="7941" max="7941" width="10" style="9" customWidth="1"/>
    <col min="7942" max="7942" width="12.25" style="9" customWidth="1"/>
    <col min="7943" max="7943" width="11.25" style="9" customWidth="1"/>
    <col min="7944" max="7944" width="9.625" style="9" customWidth="1"/>
    <col min="7945" max="7945" width="3.625" style="9" customWidth="1"/>
    <col min="7946" max="7946" width="2.25" style="9" customWidth="1"/>
    <col min="7947" max="7947" width="9.75" style="9" customWidth="1"/>
    <col min="7948" max="7948" width="10.25" style="9" customWidth="1"/>
    <col min="7949" max="7949" width="15.125" style="9" customWidth="1"/>
    <col min="7950" max="7950" width="9.5" style="9" customWidth="1"/>
    <col min="7951" max="7951" width="3.375" style="9" customWidth="1"/>
    <col min="7952" max="7952" width="11.75" style="9" customWidth="1"/>
    <col min="7953" max="7953" width="5.875" style="9" customWidth="1"/>
    <col min="7954" max="7954" width="12.375" style="9" customWidth="1"/>
    <col min="7955" max="7956" width="3.875" style="9" customWidth="1"/>
    <col min="7957" max="8192" width="9" style="9"/>
    <col min="8193" max="8193" width="1.625" style="9" customWidth="1"/>
    <col min="8194" max="8194" width="5.25" style="9" customWidth="1"/>
    <col min="8195" max="8195" width="26.5" style="9" customWidth="1"/>
    <col min="8196" max="8196" width="10.875" style="9" customWidth="1"/>
    <col min="8197" max="8197" width="10" style="9" customWidth="1"/>
    <col min="8198" max="8198" width="12.25" style="9" customWidth="1"/>
    <col min="8199" max="8199" width="11.25" style="9" customWidth="1"/>
    <col min="8200" max="8200" width="9.625" style="9" customWidth="1"/>
    <col min="8201" max="8201" width="3.625" style="9" customWidth="1"/>
    <col min="8202" max="8202" width="2.25" style="9" customWidth="1"/>
    <col min="8203" max="8203" width="9.75" style="9" customWidth="1"/>
    <col min="8204" max="8204" width="10.25" style="9" customWidth="1"/>
    <col min="8205" max="8205" width="15.125" style="9" customWidth="1"/>
    <col min="8206" max="8206" width="9.5" style="9" customWidth="1"/>
    <col min="8207" max="8207" width="3.375" style="9" customWidth="1"/>
    <col min="8208" max="8208" width="11.75" style="9" customWidth="1"/>
    <col min="8209" max="8209" width="5.875" style="9" customWidth="1"/>
    <col min="8210" max="8210" width="12.375" style="9" customWidth="1"/>
    <col min="8211" max="8212" width="3.875" style="9" customWidth="1"/>
    <col min="8213" max="8448" width="9" style="9"/>
    <col min="8449" max="8449" width="1.625" style="9" customWidth="1"/>
    <col min="8450" max="8450" width="5.25" style="9" customWidth="1"/>
    <col min="8451" max="8451" width="26.5" style="9" customWidth="1"/>
    <col min="8452" max="8452" width="10.875" style="9" customWidth="1"/>
    <col min="8453" max="8453" width="10" style="9" customWidth="1"/>
    <col min="8454" max="8454" width="12.25" style="9" customWidth="1"/>
    <col min="8455" max="8455" width="11.25" style="9" customWidth="1"/>
    <col min="8456" max="8456" width="9.625" style="9" customWidth="1"/>
    <col min="8457" max="8457" width="3.625" style="9" customWidth="1"/>
    <col min="8458" max="8458" width="2.25" style="9" customWidth="1"/>
    <col min="8459" max="8459" width="9.75" style="9" customWidth="1"/>
    <col min="8460" max="8460" width="10.25" style="9" customWidth="1"/>
    <col min="8461" max="8461" width="15.125" style="9" customWidth="1"/>
    <col min="8462" max="8462" width="9.5" style="9" customWidth="1"/>
    <col min="8463" max="8463" width="3.375" style="9" customWidth="1"/>
    <col min="8464" max="8464" width="11.75" style="9" customWidth="1"/>
    <col min="8465" max="8465" width="5.875" style="9" customWidth="1"/>
    <col min="8466" max="8466" width="12.375" style="9" customWidth="1"/>
    <col min="8467" max="8468" width="3.875" style="9" customWidth="1"/>
    <col min="8469" max="8704" width="9" style="9"/>
    <col min="8705" max="8705" width="1.625" style="9" customWidth="1"/>
    <col min="8706" max="8706" width="5.25" style="9" customWidth="1"/>
    <col min="8707" max="8707" width="26.5" style="9" customWidth="1"/>
    <col min="8708" max="8708" width="10.875" style="9" customWidth="1"/>
    <col min="8709" max="8709" width="10" style="9" customWidth="1"/>
    <col min="8710" max="8710" width="12.25" style="9" customWidth="1"/>
    <col min="8711" max="8711" width="11.25" style="9" customWidth="1"/>
    <col min="8712" max="8712" width="9.625" style="9" customWidth="1"/>
    <col min="8713" max="8713" width="3.625" style="9" customWidth="1"/>
    <col min="8714" max="8714" width="2.25" style="9" customWidth="1"/>
    <col min="8715" max="8715" width="9.75" style="9" customWidth="1"/>
    <col min="8716" max="8716" width="10.25" style="9" customWidth="1"/>
    <col min="8717" max="8717" width="15.125" style="9" customWidth="1"/>
    <col min="8718" max="8718" width="9.5" style="9" customWidth="1"/>
    <col min="8719" max="8719" width="3.375" style="9" customWidth="1"/>
    <col min="8720" max="8720" width="11.75" style="9" customWidth="1"/>
    <col min="8721" max="8721" width="5.875" style="9" customWidth="1"/>
    <col min="8722" max="8722" width="12.375" style="9" customWidth="1"/>
    <col min="8723" max="8724" width="3.875" style="9" customWidth="1"/>
    <col min="8725" max="8960" width="9" style="9"/>
    <col min="8961" max="8961" width="1.625" style="9" customWidth="1"/>
    <col min="8962" max="8962" width="5.25" style="9" customWidth="1"/>
    <col min="8963" max="8963" width="26.5" style="9" customWidth="1"/>
    <col min="8964" max="8964" width="10.875" style="9" customWidth="1"/>
    <col min="8965" max="8965" width="10" style="9" customWidth="1"/>
    <col min="8966" max="8966" width="12.25" style="9" customWidth="1"/>
    <col min="8967" max="8967" width="11.25" style="9" customWidth="1"/>
    <col min="8968" max="8968" width="9.625" style="9" customWidth="1"/>
    <col min="8969" max="8969" width="3.625" style="9" customWidth="1"/>
    <col min="8970" max="8970" width="2.25" style="9" customWidth="1"/>
    <col min="8971" max="8971" width="9.75" style="9" customWidth="1"/>
    <col min="8972" max="8972" width="10.25" style="9" customWidth="1"/>
    <col min="8973" max="8973" width="15.125" style="9" customWidth="1"/>
    <col min="8974" max="8974" width="9.5" style="9" customWidth="1"/>
    <col min="8975" max="8975" width="3.375" style="9" customWidth="1"/>
    <col min="8976" max="8976" width="11.75" style="9" customWidth="1"/>
    <col min="8977" max="8977" width="5.875" style="9" customWidth="1"/>
    <col min="8978" max="8978" width="12.375" style="9" customWidth="1"/>
    <col min="8979" max="8980" width="3.875" style="9" customWidth="1"/>
    <col min="8981" max="9216" width="9" style="9"/>
    <col min="9217" max="9217" width="1.625" style="9" customWidth="1"/>
    <col min="9218" max="9218" width="5.25" style="9" customWidth="1"/>
    <col min="9219" max="9219" width="26.5" style="9" customWidth="1"/>
    <col min="9220" max="9220" width="10.875" style="9" customWidth="1"/>
    <col min="9221" max="9221" width="10" style="9" customWidth="1"/>
    <col min="9222" max="9222" width="12.25" style="9" customWidth="1"/>
    <col min="9223" max="9223" width="11.25" style="9" customWidth="1"/>
    <col min="9224" max="9224" width="9.625" style="9" customWidth="1"/>
    <col min="9225" max="9225" width="3.625" style="9" customWidth="1"/>
    <col min="9226" max="9226" width="2.25" style="9" customWidth="1"/>
    <col min="9227" max="9227" width="9.75" style="9" customWidth="1"/>
    <col min="9228" max="9228" width="10.25" style="9" customWidth="1"/>
    <col min="9229" max="9229" width="15.125" style="9" customWidth="1"/>
    <col min="9230" max="9230" width="9.5" style="9" customWidth="1"/>
    <col min="9231" max="9231" width="3.375" style="9" customWidth="1"/>
    <col min="9232" max="9232" width="11.75" style="9" customWidth="1"/>
    <col min="9233" max="9233" width="5.875" style="9" customWidth="1"/>
    <col min="9234" max="9234" width="12.375" style="9" customWidth="1"/>
    <col min="9235" max="9236" width="3.875" style="9" customWidth="1"/>
    <col min="9237" max="9472" width="9" style="9"/>
    <col min="9473" max="9473" width="1.625" style="9" customWidth="1"/>
    <col min="9474" max="9474" width="5.25" style="9" customWidth="1"/>
    <col min="9475" max="9475" width="26.5" style="9" customWidth="1"/>
    <col min="9476" max="9476" width="10.875" style="9" customWidth="1"/>
    <col min="9477" max="9477" width="10" style="9" customWidth="1"/>
    <col min="9478" max="9478" width="12.25" style="9" customWidth="1"/>
    <col min="9479" max="9479" width="11.25" style="9" customWidth="1"/>
    <col min="9480" max="9480" width="9.625" style="9" customWidth="1"/>
    <col min="9481" max="9481" width="3.625" style="9" customWidth="1"/>
    <col min="9482" max="9482" width="2.25" style="9" customWidth="1"/>
    <col min="9483" max="9483" width="9.75" style="9" customWidth="1"/>
    <col min="9484" max="9484" width="10.25" style="9" customWidth="1"/>
    <col min="9485" max="9485" width="15.125" style="9" customWidth="1"/>
    <col min="9486" max="9486" width="9.5" style="9" customWidth="1"/>
    <col min="9487" max="9487" width="3.375" style="9" customWidth="1"/>
    <col min="9488" max="9488" width="11.75" style="9" customWidth="1"/>
    <col min="9489" max="9489" width="5.875" style="9" customWidth="1"/>
    <col min="9490" max="9490" width="12.375" style="9" customWidth="1"/>
    <col min="9491" max="9492" width="3.875" style="9" customWidth="1"/>
    <col min="9493" max="9728" width="9" style="9"/>
    <col min="9729" max="9729" width="1.625" style="9" customWidth="1"/>
    <col min="9730" max="9730" width="5.25" style="9" customWidth="1"/>
    <col min="9731" max="9731" width="26.5" style="9" customWidth="1"/>
    <col min="9732" max="9732" width="10.875" style="9" customWidth="1"/>
    <col min="9733" max="9733" width="10" style="9" customWidth="1"/>
    <col min="9734" max="9734" width="12.25" style="9" customWidth="1"/>
    <col min="9735" max="9735" width="11.25" style="9" customWidth="1"/>
    <col min="9736" max="9736" width="9.625" style="9" customWidth="1"/>
    <col min="9737" max="9737" width="3.625" style="9" customWidth="1"/>
    <col min="9738" max="9738" width="2.25" style="9" customWidth="1"/>
    <col min="9739" max="9739" width="9.75" style="9" customWidth="1"/>
    <col min="9740" max="9740" width="10.25" style="9" customWidth="1"/>
    <col min="9741" max="9741" width="15.125" style="9" customWidth="1"/>
    <col min="9742" max="9742" width="9.5" style="9" customWidth="1"/>
    <col min="9743" max="9743" width="3.375" style="9" customWidth="1"/>
    <col min="9744" max="9744" width="11.75" style="9" customWidth="1"/>
    <col min="9745" max="9745" width="5.875" style="9" customWidth="1"/>
    <col min="9746" max="9746" width="12.375" style="9" customWidth="1"/>
    <col min="9747" max="9748" width="3.875" style="9" customWidth="1"/>
    <col min="9749" max="9984" width="9" style="9"/>
    <col min="9985" max="9985" width="1.625" style="9" customWidth="1"/>
    <col min="9986" max="9986" width="5.25" style="9" customWidth="1"/>
    <col min="9987" max="9987" width="26.5" style="9" customWidth="1"/>
    <col min="9988" max="9988" width="10.875" style="9" customWidth="1"/>
    <col min="9989" max="9989" width="10" style="9" customWidth="1"/>
    <col min="9990" max="9990" width="12.25" style="9" customWidth="1"/>
    <col min="9991" max="9991" width="11.25" style="9" customWidth="1"/>
    <col min="9992" max="9992" width="9.625" style="9" customWidth="1"/>
    <col min="9993" max="9993" width="3.625" style="9" customWidth="1"/>
    <col min="9994" max="9994" width="2.25" style="9" customWidth="1"/>
    <col min="9995" max="9995" width="9.75" style="9" customWidth="1"/>
    <col min="9996" max="9996" width="10.25" style="9" customWidth="1"/>
    <col min="9997" max="9997" width="15.125" style="9" customWidth="1"/>
    <col min="9998" max="9998" width="9.5" style="9" customWidth="1"/>
    <col min="9999" max="9999" width="3.375" style="9" customWidth="1"/>
    <col min="10000" max="10000" width="11.75" style="9" customWidth="1"/>
    <col min="10001" max="10001" width="5.875" style="9" customWidth="1"/>
    <col min="10002" max="10002" width="12.375" style="9" customWidth="1"/>
    <col min="10003" max="10004" width="3.875" style="9" customWidth="1"/>
    <col min="10005" max="10240" width="9" style="9"/>
    <col min="10241" max="10241" width="1.625" style="9" customWidth="1"/>
    <col min="10242" max="10242" width="5.25" style="9" customWidth="1"/>
    <col min="10243" max="10243" width="26.5" style="9" customWidth="1"/>
    <col min="10244" max="10244" width="10.875" style="9" customWidth="1"/>
    <col min="10245" max="10245" width="10" style="9" customWidth="1"/>
    <col min="10246" max="10246" width="12.25" style="9" customWidth="1"/>
    <col min="10247" max="10247" width="11.25" style="9" customWidth="1"/>
    <col min="10248" max="10248" width="9.625" style="9" customWidth="1"/>
    <col min="10249" max="10249" width="3.625" style="9" customWidth="1"/>
    <col min="10250" max="10250" width="2.25" style="9" customWidth="1"/>
    <col min="10251" max="10251" width="9.75" style="9" customWidth="1"/>
    <col min="10252" max="10252" width="10.25" style="9" customWidth="1"/>
    <col min="10253" max="10253" width="15.125" style="9" customWidth="1"/>
    <col min="10254" max="10254" width="9.5" style="9" customWidth="1"/>
    <col min="10255" max="10255" width="3.375" style="9" customWidth="1"/>
    <col min="10256" max="10256" width="11.75" style="9" customWidth="1"/>
    <col min="10257" max="10257" width="5.875" style="9" customWidth="1"/>
    <col min="10258" max="10258" width="12.375" style="9" customWidth="1"/>
    <col min="10259" max="10260" width="3.875" style="9" customWidth="1"/>
    <col min="10261" max="10496" width="9" style="9"/>
    <col min="10497" max="10497" width="1.625" style="9" customWidth="1"/>
    <col min="10498" max="10498" width="5.25" style="9" customWidth="1"/>
    <col min="10499" max="10499" width="26.5" style="9" customWidth="1"/>
    <col min="10500" max="10500" width="10.875" style="9" customWidth="1"/>
    <col min="10501" max="10501" width="10" style="9" customWidth="1"/>
    <col min="10502" max="10502" width="12.25" style="9" customWidth="1"/>
    <col min="10503" max="10503" width="11.25" style="9" customWidth="1"/>
    <col min="10504" max="10504" width="9.625" style="9" customWidth="1"/>
    <col min="10505" max="10505" width="3.625" style="9" customWidth="1"/>
    <col min="10506" max="10506" width="2.25" style="9" customWidth="1"/>
    <col min="10507" max="10507" width="9.75" style="9" customWidth="1"/>
    <col min="10508" max="10508" width="10.25" style="9" customWidth="1"/>
    <col min="10509" max="10509" width="15.125" style="9" customWidth="1"/>
    <col min="10510" max="10510" width="9.5" style="9" customWidth="1"/>
    <col min="10511" max="10511" width="3.375" style="9" customWidth="1"/>
    <col min="10512" max="10512" width="11.75" style="9" customWidth="1"/>
    <col min="10513" max="10513" width="5.875" style="9" customWidth="1"/>
    <col min="10514" max="10514" width="12.375" style="9" customWidth="1"/>
    <col min="10515" max="10516" width="3.875" style="9" customWidth="1"/>
    <col min="10517" max="10752" width="9" style="9"/>
    <col min="10753" max="10753" width="1.625" style="9" customWidth="1"/>
    <col min="10754" max="10754" width="5.25" style="9" customWidth="1"/>
    <col min="10755" max="10755" width="26.5" style="9" customWidth="1"/>
    <col min="10756" max="10756" width="10.875" style="9" customWidth="1"/>
    <col min="10757" max="10757" width="10" style="9" customWidth="1"/>
    <col min="10758" max="10758" width="12.25" style="9" customWidth="1"/>
    <col min="10759" max="10759" width="11.25" style="9" customWidth="1"/>
    <col min="10760" max="10760" width="9.625" style="9" customWidth="1"/>
    <col min="10761" max="10761" width="3.625" style="9" customWidth="1"/>
    <col min="10762" max="10762" width="2.25" style="9" customWidth="1"/>
    <col min="10763" max="10763" width="9.75" style="9" customWidth="1"/>
    <col min="10764" max="10764" width="10.25" style="9" customWidth="1"/>
    <col min="10765" max="10765" width="15.125" style="9" customWidth="1"/>
    <col min="10766" max="10766" width="9.5" style="9" customWidth="1"/>
    <col min="10767" max="10767" width="3.375" style="9" customWidth="1"/>
    <col min="10768" max="10768" width="11.75" style="9" customWidth="1"/>
    <col min="10769" max="10769" width="5.875" style="9" customWidth="1"/>
    <col min="10770" max="10770" width="12.375" style="9" customWidth="1"/>
    <col min="10771" max="10772" width="3.875" style="9" customWidth="1"/>
    <col min="10773" max="11008" width="9" style="9"/>
    <col min="11009" max="11009" width="1.625" style="9" customWidth="1"/>
    <col min="11010" max="11010" width="5.25" style="9" customWidth="1"/>
    <col min="11011" max="11011" width="26.5" style="9" customWidth="1"/>
    <col min="11012" max="11012" width="10.875" style="9" customWidth="1"/>
    <col min="11013" max="11013" width="10" style="9" customWidth="1"/>
    <col min="11014" max="11014" width="12.25" style="9" customWidth="1"/>
    <col min="11015" max="11015" width="11.25" style="9" customWidth="1"/>
    <col min="11016" max="11016" width="9.625" style="9" customWidth="1"/>
    <col min="11017" max="11017" width="3.625" style="9" customWidth="1"/>
    <col min="11018" max="11018" width="2.25" style="9" customWidth="1"/>
    <col min="11019" max="11019" width="9.75" style="9" customWidth="1"/>
    <col min="11020" max="11020" width="10.25" style="9" customWidth="1"/>
    <col min="11021" max="11021" width="15.125" style="9" customWidth="1"/>
    <col min="11022" max="11022" width="9.5" style="9" customWidth="1"/>
    <col min="11023" max="11023" width="3.375" style="9" customWidth="1"/>
    <col min="11024" max="11024" width="11.75" style="9" customWidth="1"/>
    <col min="11025" max="11025" width="5.875" style="9" customWidth="1"/>
    <col min="11026" max="11026" width="12.375" style="9" customWidth="1"/>
    <col min="11027" max="11028" width="3.875" style="9" customWidth="1"/>
    <col min="11029" max="11264" width="9" style="9"/>
    <col min="11265" max="11265" width="1.625" style="9" customWidth="1"/>
    <col min="11266" max="11266" width="5.25" style="9" customWidth="1"/>
    <col min="11267" max="11267" width="26.5" style="9" customWidth="1"/>
    <col min="11268" max="11268" width="10.875" style="9" customWidth="1"/>
    <col min="11269" max="11269" width="10" style="9" customWidth="1"/>
    <col min="11270" max="11270" width="12.25" style="9" customWidth="1"/>
    <col min="11271" max="11271" width="11.25" style="9" customWidth="1"/>
    <col min="11272" max="11272" width="9.625" style="9" customWidth="1"/>
    <col min="11273" max="11273" width="3.625" style="9" customWidth="1"/>
    <col min="11274" max="11274" width="2.25" style="9" customWidth="1"/>
    <col min="11275" max="11275" width="9.75" style="9" customWidth="1"/>
    <col min="11276" max="11276" width="10.25" style="9" customWidth="1"/>
    <col min="11277" max="11277" width="15.125" style="9" customWidth="1"/>
    <col min="11278" max="11278" width="9.5" style="9" customWidth="1"/>
    <col min="11279" max="11279" width="3.375" style="9" customWidth="1"/>
    <col min="11280" max="11280" width="11.75" style="9" customWidth="1"/>
    <col min="11281" max="11281" width="5.875" style="9" customWidth="1"/>
    <col min="11282" max="11282" width="12.375" style="9" customWidth="1"/>
    <col min="11283" max="11284" width="3.875" style="9" customWidth="1"/>
    <col min="11285" max="11520" width="9" style="9"/>
    <col min="11521" max="11521" width="1.625" style="9" customWidth="1"/>
    <col min="11522" max="11522" width="5.25" style="9" customWidth="1"/>
    <col min="11523" max="11523" width="26.5" style="9" customWidth="1"/>
    <col min="11524" max="11524" width="10.875" style="9" customWidth="1"/>
    <col min="11525" max="11525" width="10" style="9" customWidth="1"/>
    <col min="11526" max="11526" width="12.25" style="9" customWidth="1"/>
    <col min="11527" max="11527" width="11.25" style="9" customWidth="1"/>
    <col min="11528" max="11528" width="9.625" style="9" customWidth="1"/>
    <col min="11529" max="11529" width="3.625" style="9" customWidth="1"/>
    <col min="11530" max="11530" width="2.25" style="9" customWidth="1"/>
    <col min="11531" max="11531" width="9.75" style="9" customWidth="1"/>
    <col min="11532" max="11532" width="10.25" style="9" customWidth="1"/>
    <col min="11533" max="11533" width="15.125" style="9" customWidth="1"/>
    <col min="11534" max="11534" width="9.5" style="9" customWidth="1"/>
    <col min="11535" max="11535" width="3.375" style="9" customWidth="1"/>
    <col min="11536" max="11536" width="11.75" style="9" customWidth="1"/>
    <col min="11537" max="11537" width="5.875" style="9" customWidth="1"/>
    <col min="11538" max="11538" width="12.375" style="9" customWidth="1"/>
    <col min="11539" max="11540" width="3.875" style="9" customWidth="1"/>
    <col min="11541" max="11776" width="9" style="9"/>
    <col min="11777" max="11777" width="1.625" style="9" customWidth="1"/>
    <col min="11778" max="11778" width="5.25" style="9" customWidth="1"/>
    <col min="11779" max="11779" width="26.5" style="9" customWidth="1"/>
    <col min="11780" max="11780" width="10.875" style="9" customWidth="1"/>
    <col min="11781" max="11781" width="10" style="9" customWidth="1"/>
    <col min="11782" max="11782" width="12.25" style="9" customWidth="1"/>
    <col min="11783" max="11783" width="11.25" style="9" customWidth="1"/>
    <col min="11784" max="11784" width="9.625" style="9" customWidth="1"/>
    <col min="11785" max="11785" width="3.625" style="9" customWidth="1"/>
    <col min="11786" max="11786" width="2.25" style="9" customWidth="1"/>
    <col min="11787" max="11787" width="9.75" style="9" customWidth="1"/>
    <col min="11788" max="11788" width="10.25" style="9" customWidth="1"/>
    <col min="11789" max="11789" width="15.125" style="9" customWidth="1"/>
    <col min="11790" max="11790" width="9.5" style="9" customWidth="1"/>
    <col min="11791" max="11791" width="3.375" style="9" customWidth="1"/>
    <col min="11792" max="11792" width="11.75" style="9" customWidth="1"/>
    <col min="11793" max="11793" width="5.875" style="9" customWidth="1"/>
    <col min="11794" max="11794" width="12.375" style="9" customWidth="1"/>
    <col min="11795" max="11796" width="3.875" style="9" customWidth="1"/>
    <col min="11797" max="12032" width="9" style="9"/>
    <col min="12033" max="12033" width="1.625" style="9" customWidth="1"/>
    <col min="12034" max="12034" width="5.25" style="9" customWidth="1"/>
    <col min="12035" max="12035" width="26.5" style="9" customWidth="1"/>
    <col min="12036" max="12036" width="10.875" style="9" customWidth="1"/>
    <col min="12037" max="12037" width="10" style="9" customWidth="1"/>
    <col min="12038" max="12038" width="12.25" style="9" customWidth="1"/>
    <col min="12039" max="12039" width="11.25" style="9" customWidth="1"/>
    <col min="12040" max="12040" width="9.625" style="9" customWidth="1"/>
    <col min="12041" max="12041" width="3.625" style="9" customWidth="1"/>
    <col min="12042" max="12042" width="2.25" style="9" customWidth="1"/>
    <col min="12043" max="12043" width="9.75" style="9" customWidth="1"/>
    <col min="12044" max="12044" width="10.25" style="9" customWidth="1"/>
    <col min="12045" max="12045" width="15.125" style="9" customWidth="1"/>
    <col min="12046" max="12046" width="9.5" style="9" customWidth="1"/>
    <col min="12047" max="12047" width="3.375" style="9" customWidth="1"/>
    <col min="12048" max="12048" width="11.75" style="9" customWidth="1"/>
    <col min="12049" max="12049" width="5.875" style="9" customWidth="1"/>
    <col min="12050" max="12050" width="12.375" style="9" customWidth="1"/>
    <col min="12051" max="12052" width="3.875" style="9" customWidth="1"/>
    <col min="12053" max="12288" width="9" style="9"/>
    <col min="12289" max="12289" width="1.625" style="9" customWidth="1"/>
    <col min="12290" max="12290" width="5.25" style="9" customWidth="1"/>
    <col min="12291" max="12291" width="26.5" style="9" customWidth="1"/>
    <col min="12292" max="12292" width="10.875" style="9" customWidth="1"/>
    <col min="12293" max="12293" width="10" style="9" customWidth="1"/>
    <col min="12294" max="12294" width="12.25" style="9" customWidth="1"/>
    <col min="12295" max="12295" width="11.25" style="9" customWidth="1"/>
    <col min="12296" max="12296" width="9.625" style="9" customWidth="1"/>
    <col min="12297" max="12297" width="3.625" style="9" customWidth="1"/>
    <col min="12298" max="12298" width="2.25" style="9" customWidth="1"/>
    <col min="12299" max="12299" width="9.75" style="9" customWidth="1"/>
    <col min="12300" max="12300" width="10.25" style="9" customWidth="1"/>
    <col min="12301" max="12301" width="15.125" style="9" customWidth="1"/>
    <col min="12302" max="12302" width="9.5" style="9" customWidth="1"/>
    <col min="12303" max="12303" width="3.375" style="9" customWidth="1"/>
    <col min="12304" max="12304" width="11.75" style="9" customWidth="1"/>
    <col min="12305" max="12305" width="5.875" style="9" customWidth="1"/>
    <col min="12306" max="12306" width="12.375" style="9" customWidth="1"/>
    <col min="12307" max="12308" width="3.875" style="9" customWidth="1"/>
    <col min="12309" max="12544" width="9" style="9"/>
    <col min="12545" max="12545" width="1.625" style="9" customWidth="1"/>
    <col min="12546" max="12546" width="5.25" style="9" customWidth="1"/>
    <col min="12547" max="12547" width="26.5" style="9" customWidth="1"/>
    <col min="12548" max="12548" width="10.875" style="9" customWidth="1"/>
    <col min="12549" max="12549" width="10" style="9" customWidth="1"/>
    <col min="12550" max="12550" width="12.25" style="9" customWidth="1"/>
    <col min="12551" max="12551" width="11.25" style="9" customWidth="1"/>
    <col min="12552" max="12552" width="9.625" style="9" customWidth="1"/>
    <col min="12553" max="12553" width="3.625" style="9" customWidth="1"/>
    <col min="12554" max="12554" width="2.25" style="9" customWidth="1"/>
    <col min="12555" max="12555" width="9.75" style="9" customWidth="1"/>
    <col min="12556" max="12556" width="10.25" style="9" customWidth="1"/>
    <col min="12557" max="12557" width="15.125" style="9" customWidth="1"/>
    <col min="12558" max="12558" width="9.5" style="9" customWidth="1"/>
    <col min="12559" max="12559" width="3.375" style="9" customWidth="1"/>
    <col min="12560" max="12560" width="11.75" style="9" customWidth="1"/>
    <col min="12561" max="12561" width="5.875" style="9" customWidth="1"/>
    <col min="12562" max="12562" width="12.375" style="9" customWidth="1"/>
    <col min="12563" max="12564" width="3.875" style="9" customWidth="1"/>
    <col min="12565" max="12800" width="9" style="9"/>
    <col min="12801" max="12801" width="1.625" style="9" customWidth="1"/>
    <col min="12802" max="12802" width="5.25" style="9" customWidth="1"/>
    <col min="12803" max="12803" width="26.5" style="9" customWidth="1"/>
    <col min="12804" max="12804" width="10.875" style="9" customWidth="1"/>
    <col min="12805" max="12805" width="10" style="9" customWidth="1"/>
    <col min="12806" max="12806" width="12.25" style="9" customWidth="1"/>
    <col min="12807" max="12807" width="11.25" style="9" customWidth="1"/>
    <col min="12808" max="12808" width="9.625" style="9" customWidth="1"/>
    <col min="12809" max="12809" width="3.625" style="9" customWidth="1"/>
    <col min="12810" max="12810" width="2.25" style="9" customWidth="1"/>
    <col min="12811" max="12811" width="9.75" style="9" customWidth="1"/>
    <col min="12812" max="12812" width="10.25" style="9" customWidth="1"/>
    <col min="12813" max="12813" width="15.125" style="9" customWidth="1"/>
    <col min="12814" max="12814" width="9.5" style="9" customWidth="1"/>
    <col min="12815" max="12815" width="3.375" style="9" customWidth="1"/>
    <col min="12816" max="12816" width="11.75" style="9" customWidth="1"/>
    <col min="12817" max="12817" width="5.875" style="9" customWidth="1"/>
    <col min="12818" max="12818" width="12.375" style="9" customWidth="1"/>
    <col min="12819" max="12820" width="3.875" style="9" customWidth="1"/>
    <col min="12821" max="13056" width="9" style="9"/>
    <col min="13057" max="13057" width="1.625" style="9" customWidth="1"/>
    <col min="13058" max="13058" width="5.25" style="9" customWidth="1"/>
    <col min="13059" max="13059" width="26.5" style="9" customWidth="1"/>
    <col min="13060" max="13060" width="10.875" style="9" customWidth="1"/>
    <col min="13061" max="13061" width="10" style="9" customWidth="1"/>
    <col min="13062" max="13062" width="12.25" style="9" customWidth="1"/>
    <col min="13063" max="13063" width="11.25" style="9" customWidth="1"/>
    <col min="13064" max="13064" width="9.625" style="9" customWidth="1"/>
    <col min="13065" max="13065" width="3.625" style="9" customWidth="1"/>
    <col min="13066" max="13066" width="2.25" style="9" customWidth="1"/>
    <col min="13067" max="13067" width="9.75" style="9" customWidth="1"/>
    <col min="13068" max="13068" width="10.25" style="9" customWidth="1"/>
    <col min="13069" max="13069" width="15.125" style="9" customWidth="1"/>
    <col min="13070" max="13070" width="9.5" style="9" customWidth="1"/>
    <col min="13071" max="13071" width="3.375" style="9" customWidth="1"/>
    <col min="13072" max="13072" width="11.75" style="9" customWidth="1"/>
    <col min="13073" max="13073" width="5.875" style="9" customWidth="1"/>
    <col min="13074" max="13074" width="12.375" style="9" customWidth="1"/>
    <col min="13075" max="13076" width="3.875" style="9" customWidth="1"/>
    <col min="13077" max="13312" width="9" style="9"/>
    <col min="13313" max="13313" width="1.625" style="9" customWidth="1"/>
    <col min="13314" max="13314" width="5.25" style="9" customWidth="1"/>
    <col min="13315" max="13315" width="26.5" style="9" customWidth="1"/>
    <col min="13316" max="13316" width="10.875" style="9" customWidth="1"/>
    <col min="13317" max="13317" width="10" style="9" customWidth="1"/>
    <col min="13318" max="13318" width="12.25" style="9" customWidth="1"/>
    <col min="13319" max="13319" width="11.25" style="9" customWidth="1"/>
    <col min="13320" max="13320" width="9.625" style="9" customWidth="1"/>
    <col min="13321" max="13321" width="3.625" style="9" customWidth="1"/>
    <col min="13322" max="13322" width="2.25" style="9" customWidth="1"/>
    <col min="13323" max="13323" width="9.75" style="9" customWidth="1"/>
    <col min="13324" max="13324" width="10.25" style="9" customWidth="1"/>
    <col min="13325" max="13325" width="15.125" style="9" customWidth="1"/>
    <col min="13326" max="13326" width="9.5" style="9" customWidth="1"/>
    <col min="13327" max="13327" width="3.375" style="9" customWidth="1"/>
    <col min="13328" max="13328" width="11.75" style="9" customWidth="1"/>
    <col min="13329" max="13329" width="5.875" style="9" customWidth="1"/>
    <col min="13330" max="13330" width="12.375" style="9" customWidth="1"/>
    <col min="13331" max="13332" width="3.875" style="9" customWidth="1"/>
    <col min="13333" max="13568" width="9" style="9"/>
    <col min="13569" max="13569" width="1.625" style="9" customWidth="1"/>
    <col min="13570" max="13570" width="5.25" style="9" customWidth="1"/>
    <col min="13571" max="13571" width="26.5" style="9" customWidth="1"/>
    <col min="13572" max="13572" width="10.875" style="9" customWidth="1"/>
    <col min="13573" max="13573" width="10" style="9" customWidth="1"/>
    <col min="13574" max="13574" width="12.25" style="9" customWidth="1"/>
    <col min="13575" max="13575" width="11.25" style="9" customWidth="1"/>
    <col min="13576" max="13576" width="9.625" style="9" customWidth="1"/>
    <col min="13577" max="13577" width="3.625" style="9" customWidth="1"/>
    <col min="13578" max="13578" width="2.25" style="9" customWidth="1"/>
    <col min="13579" max="13579" width="9.75" style="9" customWidth="1"/>
    <col min="13580" max="13580" width="10.25" style="9" customWidth="1"/>
    <col min="13581" max="13581" width="15.125" style="9" customWidth="1"/>
    <col min="13582" max="13582" width="9.5" style="9" customWidth="1"/>
    <col min="13583" max="13583" width="3.375" style="9" customWidth="1"/>
    <col min="13584" max="13584" width="11.75" style="9" customWidth="1"/>
    <col min="13585" max="13585" width="5.875" style="9" customWidth="1"/>
    <col min="13586" max="13586" width="12.375" style="9" customWidth="1"/>
    <col min="13587" max="13588" width="3.875" style="9" customWidth="1"/>
    <col min="13589" max="13824" width="9" style="9"/>
    <col min="13825" max="13825" width="1.625" style="9" customWidth="1"/>
    <col min="13826" max="13826" width="5.25" style="9" customWidth="1"/>
    <col min="13827" max="13827" width="26.5" style="9" customWidth="1"/>
    <col min="13828" max="13828" width="10.875" style="9" customWidth="1"/>
    <col min="13829" max="13829" width="10" style="9" customWidth="1"/>
    <col min="13830" max="13830" width="12.25" style="9" customWidth="1"/>
    <col min="13831" max="13831" width="11.25" style="9" customWidth="1"/>
    <col min="13832" max="13832" width="9.625" style="9" customWidth="1"/>
    <col min="13833" max="13833" width="3.625" style="9" customWidth="1"/>
    <col min="13834" max="13834" width="2.25" style="9" customWidth="1"/>
    <col min="13835" max="13835" width="9.75" style="9" customWidth="1"/>
    <col min="13836" max="13836" width="10.25" style="9" customWidth="1"/>
    <col min="13837" max="13837" width="15.125" style="9" customWidth="1"/>
    <col min="13838" max="13838" width="9.5" style="9" customWidth="1"/>
    <col min="13839" max="13839" width="3.375" style="9" customWidth="1"/>
    <col min="13840" max="13840" width="11.75" style="9" customWidth="1"/>
    <col min="13841" max="13841" width="5.875" style="9" customWidth="1"/>
    <col min="13842" max="13842" width="12.375" style="9" customWidth="1"/>
    <col min="13843" max="13844" width="3.875" style="9" customWidth="1"/>
    <col min="13845" max="14080" width="9" style="9"/>
    <col min="14081" max="14081" width="1.625" style="9" customWidth="1"/>
    <col min="14082" max="14082" width="5.25" style="9" customWidth="1"/>
    <col min="14083" max="14083" width="26.5" style="9" customWidth="1"/>
    <col min="14084" max="14084" width="10.875" style="9" customWidth="1"/>
    <col min="14085" max="14085" width="10" style="9" customWidth="1"/>
    <col min="14086" max="14086" width="12.25" style="9" customWidth="1"/>
    <col min="14087" max="14087" width="11.25" style="9" customWidth="1"/>
    <col min="14088" max="14088" width="9.625" style="9" customWidth="1"/>
    <col min="14089" max="14089" width="3.625" style="9" customWidth="1"/>
    <col min="14090" max="14090" width="2.25" style="9" customWidth="1"/>
    <col min="14091" max="14091" width="9.75" style="9" customWidth="1"/>
    <col min="14092" max="14092" width="10.25" style="9" customWidth="1"/>
    <col min="14093" max="14093" width="15.125" style="9" customWidth="1"/>
    <col min="14094" max="14094" width="9.5" style="9" customWidth="1"/>
    <col min="14095" max="14095" width="3.375" style="9" customWidth="1"/>
    <col min="14096" max="14096" width="11.75" style="9" customWidth="1"/>
    <col min="14097" max="14097" width="5.875" style="9" customWidth="1"/>
    <col min="14098" max="14098" width="12.375" style="9" customWidth="1"/>
    <col min="14099" max="14100" width="3.875" style="9" customWidth="1"/>
    <col min="14101" max="14336" width="9" style="9"/>
    <col min="14337" max="14337" width="1.625" style="9" customWidth="1"/>
    <col min="14338" max="14338" width="5.25" style="9" customWidth="1"/>
    <col min="14339" max="14339" width="26.5" style="9" customWidth="1"/>
    <col min="14340" max="14340" width="10.875" style="9" customWidth="1"/>
    <col min="14341" max="14341" width="10" style="9" customWidth="1"/>
    <col min="14342" max="14342" width="12.25" style="9" customWidth="1"/>
    <col min="14343" max="14343" width="11.25" style="9" customWidth="1"/>
    <col min="14344" max="14344" width="9.625" style="9" customWidth="1"/>
    <col min="14345" max="14345" width="3.625" style="9" customWidth="1"/>
    <col min="14346" max="14346" width="2.25" style="9" customWidth="1"/>
    <col min="14347" max="14347" width="9.75" style="9" customWidth="1"/>
    <col min="14348" max="14348" width="10.25" style="9" customWidth="1"/>
    <col min="14349" max="14349" width="15.125" style="9" customWidth="1"/>
    <col min="14350" max="14350" width="9.5" style="9" customWidth="1"/>
    <col min="14351" max="14351" width="3.375" style="9" customWidth="1"/>
    <col min="14352" max="14352" width="11.75" style="9" customWidth="1"/>
    <col min="14353" max="14353" width="5.875" style="9" customWidth="1"/>
    <col min="14354" max="14354" width="12.375" style="9" customWidth="1"/>
    <col min="14355" max="14356" width="3.875" style="9" customWidth="1"/>
    <col min="14357" max="14592" width="9" style="9"/>
    <col min="14593" max="14593" width="1.625" style="9" customWidth="1"/>
    <col min="14594" max="14594" width="5.25" style="9" customWidth="1"/>
    <col min="14595" max="14595" width="26.5" style="9" customWidth="1"/>
    <col min="14596" max="14596" width="10.875" style="9" customWidth="1"/>
    <col min="14597" max="14597" width="10" style="9" customWidth="1"/>
    <col min="14598" max="14598" width="12.25" style="9" customWidth="1"/>
    <col min="14599" max="14599" width="11.25" style="9" customWidth="1"/>
    <col min="14600" max="14600" width="9.625" style="9" customWidth="1"/>
    <col min="14601" max="14601" width="3.625" style="9" customWidth="1"/>
    <col min="14602" max="14602" width="2.25" style="9" customWidth="1"/>
    <col min="14603" max="14603" width="9.75" style="9" customWidth="1"/>
    <col min="14604" max="14604" width="10.25" style="9" customWidth="1"/>
    <col min="14605" max="14605" width="15.125" style="9" customWidth="1"/>
    <col min="14606" max="14606" width="9.5" style="9" customWidth="1"/>
    <col min="14607" max="14607" width="3.375" style="9" customWidth="1"/>
    <col min="14608" max="14608" width="11.75" style="9" customWidth="1"/>
    <col min="14609" max="14609" width="5.875" style="9" customWidth="1"/>
    <col min="14610" max="14610" width="12.375" style="9" customWidth="1"/>
    <col min="14611" max="14612" width="3.875" style="9" customWidth="1"/>
    <col min="14613" max="14848" width="9" style="9"/>
    <col min="14849" max="14849" width="1.625" style="9" customWidth="1"/>
    <col min="14850" max="14850" width="5.25" style="9" customWidth="1"/>
    <col min="14851" max="14851" width="26.5" style="9" customWidth="1"/>
    <col min="14852" max="14852" width="10.875" style="9" customWidth="1"/>
    <col min="14853" max="14853" width="10" style="9" customWidth="1"/>
    <col min="14854" max="14854" width="12.25" style="9" customWidth="1"/>
    <col min="14855" max="14855" width="11.25" style="9" customWidth="1"/>
    <col min="14856" max="14856" width="9.625" style="9" customWidth="1"/>
    <col min="14857" max="14857" width="3.625" style="9" customWidth="1"/>
    <col min="14858" max="14858" width="2.25" style="9" customWidth="1"/>
    <col min="14859" max="14859" width="9.75" style="9" customWidth="1"/>
    <col min="14860" max="14860" width="10.25" style="9" customWidth="1"/>
    <col min="14861" max="14861" width="15.125" style="9" customWidth="1"/>
    <col min="14862" max="14862" width="9.5" style="9" customWidth="1"/>
    <col min="14863" max="14863" width="3.375" style="9" customWidth="1"/>
    <col min="14864" max="14864" width="11.75" style="9" customWidth="1"/>
    <col min="14865" max="14865" width="5.875" style="9" customWidth="1"/>
    <col min="14866" max="14866" width="12.375" style="9" customWidth="1"/>
    <col min="14867" max="14868" width="3.875" style="9" customWidth="1"/>
    <col min="14869" max="15104" width="9" style="9"/>
    <col min="15105" max="15105" width="1.625" style="9" customWidth="1"/>
    <col min="15106" max="15106" width="5.25" style="9" customWidth="1"/>
    <col min="15107" max="15107" width="26.5" style="9" customWidth="1"/>
    <col min="15108" max="15108" width="10.875" style="9" customWidth="1"/>
    <col min="15109" max="15109" width="10" style="9" customWidth="1"/>
    <col min="15110" max="15110" width="12.25" style="9" customWidth="1"/>
    <col min="15111" max="15111" width="11.25" style="9" customWidth="1"/>
    <col min="15112" max="15112" width="9.625" style="9" customWidth="1"/>
    <col min="15113" max="15113" width="3.625" style="9" customWidth="1"/>
    <col min="15114" max="15114" width="2.25" style="9" customWidth="1"/>
    <col min="15115" max="15115" width="9.75" style="9" customWidth="1"/>
    <col min="15116" max="15116" width="10.25" style="9" customWidth="1"/>
    <col min="15117" max="15117" width="15.125" style="9" customWidth="1"/>
    <col min="15118" max="15118" width="9.5" style="9" customWidth="1"/>
    <col min="15119" max="15119" width="3.375" style="9" customWidth="1"/>
    <col min="15120" max="15120" width="11.75" style="9" customWidth="1"/>
    <col min="15121" max="15121" width="5.875" style="9" customWidth="1"/>
    <col min="15122" max="15122" width="12.375" style="9" customWidth="1"/>
    <col min="15123" max="15124" width="3.875" style="9" customWidth="1"/>
    <col min="15125" max="15360" width="9" style="9"/>
    <col min="15361" max="15361" width="1.625" style="9" customWidth="1"/>
    <col min="15362" max="15362" width="5.25" style="9" customWidth="1"/>
    <col min="15363" max="15363" width="26.5" style="9" customWidth="1"/>
    <col min="15364" max="15364" width="10.875" style="9" customWidth="1"/>
    <col min="15365" max="15365" width="10" style="9" customWidth="1"/>
    <col min="15366" max="15366" width="12.25" style="9" customWidth="1"/>
    <col min="15367" max="15367" width="11.25" style="9" customWidth="1"/>
    <col min="15368" max="15368" width="9.625" style="9" customWidth="1"/>
    <col min="15369" max="15369" width="3.625" style="9" customWidth="1"/>
    <col min="15370" max="15370" width="2.25" style="9" customWidth="1"/>
    <col min="15371" max="15371" width="9.75" style="9" customWidth="1"/>
    <col min="15372" max="15372" width="10.25" style="9" customWidth="1"/>
    <col min="15373" max="15373" width="15.125" style="9" customWidth="1"/>
    <col min="15374" max="15374" width="9.5" style="9" customWidth="1"/>
    <col min="15375" max="15375" width="3.375" style="9" customWidth="1"/>
    <col min="15376" max="15376" width="11.75" style="9" customWidth="1"/>
    <col min="15377" max="15377" width="5.875" style="9" customWidth="1"/>
    <col min="15378" max="15378" width="12.375" style="9" customWidth="1"/>
    <col min="15379" max="15380" width="3.875" style="9" customWidth="1"/>
    <col min="15381" max="15616" width="9" style="9"/>
    <col min="15617" max="15617" width="1.625" style="9" customWidth="1"/>
    <col min="15618" max="15618" width="5.25" style="9" customWidth="1"/>
    <col min="15619" max="15619" width="26.5" style="9" customWidth="1"/>
    <col min="15620" max="15620" width="10.875" style="9" customWidth="1"/>
    <col min="15621" max="15621" width="10" style="9" customWidth="1"/>
    <col min="15622" max="15622" width="12.25" style="9" customWidth="1"/>
    <col min="15623" max="15623" width="11.25" style="9" customWidth="1"/>
    <col min="15624" max="15624" width="9.625" style="9" customWidth="1"/>
    <col min="15625" max="15625" width="3.625" style="9" customWidth="1"/>
    <col min="15626" max="15626" width="2.25" style="9" customWidth="1"/>
    <col min="15627" max="15627" width="9.75" style="9" customWidth="1"/>
    <col min="15628" max="15628" width="10.25" style="9" customWidth="1"/>
    <col min="15629" max="15629" width="15.125" style="9" customWidth="1"/>
    <col min="15630" max="15630" width="9.5" style="9" customWidth="1"/>
    <col min="15631" max="15631" width="3.375" style="9" customWidth="1"/>
    <col min="15632" max="15632" width="11.75" style="9" customWidth="1"/>
    <col min="15633" max="15633" width="5.875" style="9" customWidth="1"/>
    <col min="15634" max="15634" width="12.375" style="9" customWidth="1"/>
    <col min="15635" max="15636" width="3.875" style="9" customWidth="1"/>
    <col min="15637" max="15872" width="9" style="9"/>
    <col min="15873" max="15873" width="1.625" style="9" customWidth="1"/>
    <col min="15874" max="15874" width="5.25" style="9" customWidth="1"/>
    <col min="15875" max="15875" width="26.5" style="9" customWidth="1"/>
    <col min="15876" max="15876" width="10.875" style="9" customWidth="1"/>
    <col min="15877" max="15877" width="10" style="9" customWidth="1"/>
    <col min="15878" max="15878" width="12.25" style="9" customWidth="1"/>
    <col min="15879" max="15879" width="11.25" style="9" customWidth="1"/>
    <col min="15880" max="15880" width="9.625" style="9" customWidth="1"/>
    <col min="15881" max="15881" width="3.625" style="9" customWidth="1"/>
    <col min="15882" max="15882" width="2.25" style="9" customWidth="1"/>
    <col min="15883" max="15883" width="9.75" style="9" customWidth="1"/>
    <col min="15884" max="15884" width="10.25" style="9" customWidth="1"/>
    <col min="15885" max="15885" width="15.125" style="9" customWidth="1"/>
    <col min="15886" max="15886" width="9.5" style="9" customWidth="1"/>
    <col min="15887" max="15887" width="3.375" style="9" customWidth="1"/>
    <col min="15888" max="15888" width="11.75" style="9" customWidth="1"/>
    <col min="15889" max="15889" width="5.875" style="9" customWidth="1"/>
    <col min="15890" max="15890" width="12.375" style="9" customWidth="1"/>
    <col min="15891" max="15892" width="3.875" style="9" customWidth="1"/>
    <col min="15893" max="16128" width="9" style="9"/>
    <col min="16129" max="16129" width="1.625" style="9" customWidth="1"/>
    <col min="16130" max="16130" width="5.25" style="9" customWidth="1"/>
    <col min="16131" max="16131" width="26.5" style="9" customWidth="1"/>
    <col min="16132" max="16132" width="10.875" style="9" customWidth="1"/>
    <col min="16133" max="16133" width="10" style="9" customWidth="1"/>
    <col min="16134" max="16134" width="12.25" style="9" customWidth="1"/>
    <col min="16135" max="16135" width="11.25" style="9" customWidth="1"/>
    <col min="16136" max="16136" width="9.625" style="9" customWidth="1"/>
    <col min="16137" max="16137" width="3.625" style="9" customWidth="1"/>
    <col min="16138" max="16138" width="2.25" style="9" customWidth="1"/>
    <col min="16139" max="16139" width="9.75" style="9" customWidth="1"/>
    <col min="16140" max="16140" width="10.25" style="9" customWidth="1"/>
    <col min="16141" max="16141" width="15.125" style="9" customWidth="1"/>
    <col min="16142" max="16142" width="9.5" style="9" customWidth="1"/>
    <col min="16143" max="16143" width="3.375" style="9" customWidth="1"/>
    <col min="16144" max="16144" width="11.75" style="9" customWidth="1"/>
    <col min="16145" max="16145" width="5.875" style="9" customWidth="1"/>
    <col min="16146" max="16146" width="12.375" style="9" customWidth="1"/>
    <col min="16147" max="16148" width="3.875" style="9" customWidth="1"/>
    <col min="16149" max="16384" width="9" style="9"/>
  </cols>
  <sheetData>
    <row r="1" spans="1:24" s="4" customFormat="1" ht="52.35" customHeight="1">
      <c r="A1" s="1"/>
      <c r="B1" s="714" t="s">
        <v>433</v>
      </c>
      <c r="C1" s="715"/>
      <c r="D1" s="715"/>
      <c r="E1" s="715"/>
      <c r="F1" s="715"/>
      <c r="G1" s="715"/>
      <c r="H1" s="715"/>
      <c r="I1" s="715"/>
      <c r="J1" s="715"/>
      <c r="K1" s="715"/>
      <c r="L1" s="2"/>
      <c r="M1" s="2"/>
      <c r="N1" s="2"/>
      <c r="O1" s="2"/>
      <c r="P1" s="3"/>
    </row>
    <row r="2" spans="1:24" ht="6.75" customHeight="1" thickBot="1">
      <c r="A2" s="5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</row>
    <row r="3" spans="1:24" ht="15.2" customHeight="1" thickBot="1">
      <c r="A3" s="10"/>
      <c r="B3" s="11" t="s">
        <v>148</v>
      </c>
      <c r="C3" s="12"/>
      <c r="D3" s="716" t="s">
        <v>0</v>
      </c>
      <c r="E3" s="717"/>
      <c r="F3" s="717"/>
      <c r="G3" s="718"/>
      <c r="H3" s="6"/>
      <c r="I3" s="6"/>
      <c r="J3" s="6"/>
      <c r="K3" s="6"/>
      <c r="L3" s="6"/>
      <c r="M3" s="6"/>
      <c r="N3" s="6"/>
      <c r="O3" s="6"/>
      <c r="P3" s="8"/>
    </row>
    <row r="4" spans="1:24" ht="3.2" customHeight="1">
      <c r="A4" s="1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</row>
    <row r="5" spans="1:24" ht="12" customHeight="1">
      <c r="A5" s="10"/>
      <c r="B5" s="6"/>
      <c r="C5" s="13"/>
      <c r="D5" s="6"/>
      <c r="E5" s="6"/>
      <c r="F5" s="6"/>
      <c r="G5" s="6"/>
      <c r="H5" s="14" t="str">
        <f>"単位："&amp;入力シート!L24</f>
        <v>単位：億円</v>
      </c>
      <c r="I5" s="6"/>
      <c r="J5" s="6"/>
      <c r="K5" s="6"/>
      <c r="L5" s="6"/>
      <c r="M5" s="6"/>
      <c r="N5" s="6"/>
      <c r="O5" s="6"/>
      <c r="P5" s="8"/>
    </row>
    <row r="6" spans="1:24" ht="21.75" thickBot="1">
      <c r="A6" s="10"/>
      <c r="B6" s="15" t="s">
        <v>1</v>
      </c>
      <c r="C6" s="16"/>
      <c r="D6" s="15" t="s">
        <v>149</v>
      </c>
      <c r="E6" s="17"/>
      <c r="F6" s="18"/>
      <c r="G6" s="19" t="s">
        <v>150</v>
      </c>
      <c r="H6" s="20"/>
      <c r="I6" s="21"/>
      <c r="J6" s="6"/>
      <c r="K6" s="22"/>
      <c r="L6" s="23"/>
      <c r="M6" s="24"/>
      <c r="N6" s="24"/>
      <c r="O6" s="25"/>
      <c r="P6" s="26"/>
      <c r="Q6" s="27"/>
      <c r="R6" s="27"/>
      <c r="S6" s="27"/>
      <c r="T6" s="27"/>
      <c r="U6" s="27"/>
      <c r="V6" s="27"/>
    </row>
    <row r="7" spans="1:24" ht="27.95" customHeight="1" thickBot="1">
      <c r="A7" s="10"/>
      <c r="B7" s="28" t="s">
        <v>151</v>
      </c>
      <c r="C7" s="29" t="s">
        <v>152</v>
      </c>
      <c r="D7" s="30" t="s">
        <v>153</v>
      </c>
      <c r="E7" s="30" t="s">
        <v>154</v>
      </c>
      <c r="F7" s="30" t="s">
        <v>155</v>
      </c>
      <c r="G7" s="31" t="s">
        <v>156</v>
      </c>
      <c r="H7" s="32" t="s">
        <v>157</v>
      </c>
      <c r="I7" s="21"/>
      <c r="J7" s="6"/>
      <c r="K7" s="33" t="s">
        <v>158</v>
      </c>
      <c r="L7" s="23"/>
      <c r="M7" s="24"/>
      <c r="N7" s="24"/>
      <c r="O7" s="25"/>
      <c r="P7" s="26"/>
      <c r="Q7" s="34"/>
      <c r="R7" s="34"/>
      <c r="S7" s="34"/>
      <c r="T7" s="34"/>
      <c r="U7" s="34"/>
      <c r="V7" s="34"/>
      <c r="W7" s="34"/>
      <c r="X7" s="34"/>
    </row>
    <row r="8" spans="1:24" ht="19.7" customHeight="1" thickBot="1">
      <c r="A8" s="10"/>
      <c r="B8" s="35">
        <f>IF(C8="","",VLOOKUP(C8,C12:I81,7,FALSE))</f>
        <v>34</v>
      </c>
      <c r="C8" s="36" t="s">
        <v>3</v>
      </c>
      <c r="D8" s="37">
        <v>50</v>
      </c>
      <c r="E8" s="38">
        <v>10</v>
      </c>
      <c r="F8" s="39"/>
      <c r="G8" s="40" t="s">
        <v>436</v>
      </c>
      <c r="H8" s="41">
        <f>IF(SUM(D8:F8)=0,"",SUM(D8:F8))</f>
        <v>60</v>
      </c>
      <c r="I8" s="21"/>
      <c r="J8" s="6"/>
      <c r="K8" s="42" t="s">
        <v>4</v>
      </c>
      <c r="L8" s="43" t="s">
        <v>432</v>
      </c>
      <c r="M8" s="44"/>
      <c r="N8" s="44"/>
      <c r="O8" s="44"/>
      <c r="P8" s="45"/>
      <c r="Q8" s="34"/>
      <c r="R8" s="34"/>
      <c r="S8" s="34"/>
      <c r="T8" s="34"/>
      <c r="U8" s="34"/>
      <c r="V8" s="34"/>
      <c r="W8" s="34"/>
      <c r="X8" s="34"/>
    </row>
    <row r="9" spans="1:24" s="51" customFormat="1" ht="13.5" customHeight="1">
      <c r="A9" s="46"/>
      <c r="B9" s="47"/>
      <c r="C9" s="47"/>
      <c r="D9" s="47"/>
      <c r="E9" s="47"/>
      <c r="F9" s="47"/>
      <c r="G9" s="47"/>
      <c r="H9" s="47"/>
      <c r="I9" s="47"/>
      <c r="J9" s="47"/>
      <c r="K9" s="48"/>
      <c r="L9" s="48"/>
      <c r="M9" s="48"/>
      <c r="N9" s="48"/>
      <c r="O9" s="49"/>
      <c r="P9" s="50"/>
      <c r="Q9" s="34"/>
      <c r="R9" s="56" t="s">
        <v>420</v>
      </c>
      <c r="S9" s="56"/>
      <c r="T9" s="57"/>
      <c r="U9" s="34"/>
      <c r="V9" s="34"/>
      <c r="W9" s="34"/>
      <c r="X9" s="34"/>
    </row>
    <row r="10" spans="1:24" s="51" customFormat="1" ht="13.5" customHeight="1" thickBot="1">
      <c r="A10" s="46"/>
      <c r="B10" s="52" t="s">
        <v>159</v>
      </c>
      <c r="C10" s="47"/>
      <c r="D10" s="47"/>
      <c r="E10" s="47"/>
      <c r="F10" s="47"/>
      <c r="G10" s="47"/>
      <c r="H10" s="47"/>
      <c r="I10" s="47"/>
      <c r="J10" s="47"/>
      <c r="K10" s="719" t="s">
        <v>5</v>
      </c>
      <c r="L10" s="720"/>
      <c r="M10" s="53" t="s">
        <v>416</v>
      </c>
      <c r="N10" s="54">
        <v>0.56762199999999996</v>
      </c>
      <c r="O10" s="55"/>
      <c r="P10" s="50"/>
      <c r="Q10" s="34"/>
      <c r="R10" s="56">
        <v>0.56762199999999996</v>
      </c>
      <c r="S10" s="56" t="s">
        <v>421</v>
      </c>
      <c r="T10" s="57" t="s">
        <v>422</v>
      </c>
      <c r="U10" s="58"/>
      <c r="V10" s="34"/>
      <c r="W10" s="34"/>
      <c r="X10" s="34"/>
    </row>
    <row r="11" spans="1:24" s="51" customFormat="1" ht="13.5" customHeight="1" thickBot="1">
      <c r="A11" s="46"/>
      <c r="B11" s="59" t="s">
        <v>2</v>
      </c>
      <c r="C11" s="60" t="s">
        <v>6</v>
      </c>
      <c r="D11" s="61" t="s">
        <v>7</v>
      </c>
      <c r="E11" s="62"/>
      <c r="F11" s="62"/>
      <c r="G11" s="62"/>
      <c r="H11" s="63"/>
      <c r="I11" s="64" t="str">
        <f t="shared" ref="I11:I74" si="0">B11</f>
        <v>No.</v>
      </c>
      <c r="J11" s="47"/>
      <c r="K11" s="721"/>
      <c r="L11" s="722"/>
      <c r="M11" s="65" t="s">
        <v>417</v>
      </c>
      <c r="N11" s="66">
        <v>0.56859800000000005</v>
      </c>
      <c r="O11" s="55"/>
      <c r="P11" s="50"/>
      <c r="Q11" s="34"/>
      <c r="R11" s="56">
        <v>0.64174600000000004</v>
      </c>
      <c r="S11" s="56" t="s">
        <v>423</v>
      </c>
      <c r="T11" s="57" t="s">
        <v>424</v>
      </c>
      <c r="U11" s="58"/>
      <c r="V11" s="34"/>
      <c r="W11" s="34"/>
      <c r="X11" s="34"/>
    </row>
    <row r="12" spans="1:24" s="51" customFormat="1" ht="12" customHeight="1">
      <c r="A12" s="46"/>
      <c r="B12" s="67">
        <v>1</v>
      </c>
      <c r="C12" s="68" t="s">
        <v>8</v>
      </c>
      <c r="D12" s="69" t="s">
        <v>9</v>
      </c>
      <c r="E12" s="70"/>
      <c r="F12" s="70"/>
      <c r="G12" s="70"/>
      <c r="H12" s="71"/>
      <c r="I12" s="72">
        <f t="shared" si="0"/>
        <v>1</v>
      </c>
      <c r="J12" s="47"/>
      <c r="K12" s="721"/>
      <c r="L12" s="722"/>
      <c r="M12" s="73" t="s">
        <v>418</v>
      </c>
      <c r="N12" s="74">
        <v>0.64174600000000004</v>
      </c>
      <c r="O12" s="55"/>
      <c r="P12" s="50"/>
      <c r="Q12" s="34"/>
      <c r="R12" s="56">
        <v>0.64174600000000004</v>
      </c>
      <c r="S12" s="56" t="s">
        <v>425</v>
      </c>
      <c r="T12" s="57" t="s">
        <v>418</v>
      </c>
      <c r="U12" s="58"/>
      <c r="V12" s="34"/>
      <c r="W12" s="34"/>
      <c r="X12" s="34"/>
    </row>
    <row r="13" spans="1:24" s="51" customFormat="1" ht="12" customHeight="1">
      <c r="A13" s="46"/>
      <c r="B13" s="75">
        <v>2</v>
      </c>
      <c r="C13" s="68" t="s">
        <v>10</v>
      </c>
      <c r="D13" s="76" t="s">
        <v>11</v>
      </c>
      <c r="E13" s="77"/>
      <c r="F13" s="77"/>
      <c r="G13" s="77"/>
      <c r="H13" s="71"/>
      <c r="I13" s="78">
        <f t="shared" si="0"/>
        <v>2</v>
      </c>
      <c r="J13" s="47"/>
      <c r="K13" s="723"/>
      <c r="L13" s="724"/>
      <c r="M13" s="73" t="s">
        <v>419</v>
      </c>
      <c r="N13" s="74">
        <v>0.59143599999999996</v>
      </c>
      <c r="O13" s="55"/>
      <c r="P13" s="50"/>
      <c r="Q13" s="34"/>
      <c r="R13" s="56">
        <v>0.59143599999999996</v>
      </c>
      <c r="S13" s="56" t="s">
        <v>426</v>
      </c>
      <c r="T13" s="57" t="s">
        <v>427</v>
      </c>
      <c r="U13" s="58"/>
      <c r="V13" s="34"/>
      <c r="W13" s="34"/>
      <c r="X13" s="34"/>
    </row>
    <row r="14" spans="1:24" s="51" customFormat="1" ht="12" customHeight="1">
      <c r="A14" s="46"/>
      <c r="B14" s="75">
        <v>3</v>
      </c>
      <c r="C14" s="68" t="s">
        <v>12</v>
      </c>
      <c r="D14" s="79" t="s">
        <v>13</v>
      </c>
      <c r="E14" s="77"/>
      <c r="F14" s="77"/>
      <c r="G14" s="77"/>
      <c r="H14" s="71"/>
      <c r="I14" s="78">
        <f t="shared" si="0"/>
        <v>3</v>
      </c>
      <c r="J14" s="47"/>
      <c r="K14" s="725" t="s">
        <v>14</v>
      </c>
      <c r="L14" s="720"/>
      <c r="M14" s="80" t="s">
        <v>416</v>
      </c>
      <c r="N14" s="81">
        <v>0.596051</v>
      </c>
      <c r="O14" s="55"/>
      <c r="P14" s="50"/>
      <c r="Q14" s="34"/>
      <c r="R14" s="56">
        <v>0.596051</v>
      </c>
      <c r="S14" s="56" t="s">
        <v>428</v>
      </c>
      <c r="T14" s="57" t="s">
        <v>422</v>
      </c>
      <c r="U14" s="58"/>
      <c r="V14" s="34"/>
      <c r="W14" s="34"/>
      <c r="X14" s="34"/>
    </row>
    <row r="15" spans="1:24" s="51" customFormat="1" ht="12" customHeight="1">
      <c r="A15" s="46"/>
      <c r="B15" s="75">
        <v>4</v>
      </c>
      <c r="C15" s="68" t="s">
        <v>15</v>
      </c>
      <c r="D15" s="82" t="s">
        <v>16</v>
      </c>
      <c r="E15" s="77"/>
      <c r="F15" s="77"/>
      <c r="G15" s="77"/>
      <c r="H15" s="71"/>
      <c r="I15" s="78">
        <f t="shared" si="0"/>
        <v>4</v>
      </c>
      <c r="J15" s="47"/>
      <c r="K15" s="721"/>
      <c r="L15" s="722"/>
      <c r="M15" s="83" t="s">
        <v>417</v>
      </c>
      <c r="N15" s="84">
        <v>0.59274499999999997</v>
      </c>
      <c r="O15" s="55"/>
      <c r="P15" s="50"/>
      <c r="Q15" s="34"/>
      <c r="R15" s="56">
        <v>0.63802700000000001</v>
      </c>
      <c r="S15" s="56" t="s">
        <v>429</v>
      </c>
      <c r="T15" s="57" t="s">
        <v>424</v>
      </c>
      <c r="U15" s="58"/>
      <c r="V15" s="34"/>
      <c r="W15" s="34"/>
      <c r="X15" s="34"/>
    </row>
    <row r="16" spans="1:24" s="51" customFormat="1" ht="12" customHeight="1">
      <c r="A16" s="46"/>
      <c r="B16" s="75">
        <v>5</v>
      </c>
      <c r="C16" s="68" t="s">
        <v>17</v>
      </c>
      <c r="D16" s="85" t="s">
        <v>18</v>
      </c>
      <c r="E16" s="77"/>
      <c r="F16" s="77"/>
      <c r="G16" s="77"/>
      <c r="H16" s="71"/>
      <c r="I16" s="78">
        <f t="shared" si="0"/>
        <v>5</v>
      </c>
      <c r="J16" s="47"/>
      <c r="K16" s="721"/>
      <c r="L16" s="722"/>
      <c r="M16" s="73" t="s">
        <v>418</v>
      </c>
      <c r="N16" s="74">
        <v>0.63802700000000001</v>
      </c>
      <c r="O16" s="55"/>
      <c r="P16" s="50"/>
      <c r="Q16" s="34"/>
      <c r="R16" s="56">
        <v>0.63802700000000001</v>
      </c>
      <c r="S16" s="56" t="s">
        <v>430</v>
      </c>
      <c r="T16" s="57" t="s">
        <v>418</v>
      </c>
      <c r="U16" s="58"/>
      <c r="V16" s="34"/>
      <c r="W16" s="34"/>
      <c r="X16" s="34"/>
    </row>
    <row r="17" spans="1:24" s="51" customFormat="1" ht="12" customHeight="1">
      <c r="A17" s="46"/>
      <c r="B17" s="75">
        <v>6</v>
      </c>
      <c r="C17" s="68" t="s">
        <v>19</v>
      </c>
      <c r="D17" s="85" t="s">
        <v>20</v>
      </c>
      <c r="E17" s="77"/>
      <c r="F17" s="77"/>
      <c r="G17" s="77"/>
      <c r="H17" s="71"/>
      <c r="I17" s="78">
        <f t="shared" si="0"/>
        <v>6</v>
      </c>
      <c r="J17" s="47"/>
      <c r="K17" s="723"/>
      <c r="L17" s="724"/>
      <c r="M17" s="86" t="s">
        <v>419</v>
      </c>
      <c r="N17" s="87">
        <v>0.60796399999999995</v>
      </c>
      <c r="O17" s="55"/>
      <c r="P17" s="50"/>
      <c r="Q17" s="34"/>
      <c r="R17" s="34">
        <v>0.60796399999999995</v>
      </c>
      <c r="S17" s="34" t="s">
        <v>431</v>
      </c>
      <c r="T17" s="34" t="s">
        <v>427</v>
      </c>
      <c r="U17" s="58"/>
      <c r="V17" s="34"/>
      <c r="W17" s="34"/>
      <c r="X17" s="34"/>
    </row>
    <row r="18" spans="1:24" s="51" customFormat="1" ht="12" customHeight="1">
      <c r="A18" s="46"/>
      <c r="B18" s="75">
        <v>7</v>
      </c>
      <c r="C18" s="68" t="s">
        <v>21</v>
      </c>
      <c r="D18" s="82" t="s">
        <v>22</v>
      </c>
      <c r="E18" s="77"/>
      <c r="F18" s="77"/>
      <c r="G18" s="77"/>
      <c r="H18" s="71"/>
      <c r="I18" s="78">
        <f t="shared" si="0"/>
        <v>7</v>
      </c>
      <c r="J18" s="47"/>
      <c r="K18" s="88" t="s">
        <v>160</v>
      </c>
      <c r="L18" s="89"/>
      <c r="M18" s="89"/>
      <c r="N18" s="89"/>
      <c r="O18" s="90"/>
      <c r="P18" s="91"/>
      <c r="Q18" s="34"/>
      <c r="U18" s="34"/>
      <c r="V18" s="34"/>
      <c r="W18" s="34"/>
      <c r="X18" s="34"/>
    </row>
    <row r="19" spans="1:24" s="51" customFormat="1" ht="12" customHeight="1">
      <c r="A19" s="46"/>
      <c r="B19" s="75">
        <v>8</v>
      </c>
      <c r="C19" s="68" t="s">
        <v>23</v>
      </c>
      <c r="D19" s="85" t="s">
        <v>24</v>
      </c>
      <c r="E19" s="77"/>
      <c r="F19" s="77"/>
      <c r="G19" s="77"/>
      <c r="H19" s="71"/>
      <c r="I19" s="78">
        <f t="shared" si="0"/>
        <v>8</v>
      </c>
      <c r="J19" s="47"/>
      <c r="K19" s="88" t="s">
        <v>161</v>
      </c>
      <c r="L19" s="89"/>
      <c r="M19" s="89"/>
      <c r="N19" s="89"/>
      <c r="O19" s="89"/>
      <c r="P19" s="92"/>
      <c r="Q19" s="34"/>
      <c r="R19" s="34"/>
      <c r="S19" s="34"/>
      <c r="T19" s="34"/>
      <c r="U19" s="34"/>
      <c r="V19" s="34"/>
      <c r="W19" s="34"/>
      <c r="X19" s="34"/>
    </row>
    <row r="20" spans="1:24" s="51" customFormat="1" ht="12" customHeight="1">
      <c r="A20" s="46"/>
      <c r="B20" s="75">
        <v>9</v>
      </c>
      <c r="C20" s="68" t="s">
        <v>25</v>
      </c>
      <c r="D20" s="85" t="s">
        <v>26</v>
      </c>
      <c r="E20" s="77"/>
      <c r="F20" s="77"/>
      <c r="G20" s="77"/>
      <c r="H20" s="71"/>
      <c r="I20" s="78">
        <f t="shared" si="0"/>
        <v>9</v>
      </c>
      <c r="J20" s="47"/>
      <c r="K20" s="89"/>
      <c r="L20" s="89"/>
      <c r="M20" s="89"/>
      <c r="N20" s="89"/>
      <c r="O20" s="89"/>
      <c r="P20" s="45"/>
      <c r="Q20" s="34"/>
      <c r="R20" s="34"/>
      <c r="S20" s="34"/>
      <c r="T20" s="34"/>
      <c r="U20" s="34"/>
      <c r="V20" s="34"/>
      <c r="W20" s="34"/>
      <c r="X20" s="34"/>
    </row>
    <row r="21" spans="1:24" s="51" customFormat="1" ht="12" customHeight="1">
      <c r="A21" s="46"/>
      <c r="B21" s="75">
        <v>10</v>
      </c>
      <c r="C21" s="68" t="s">
        <v>27</v>
      </c>
      <c r="D21" s="85" t="s">
        <v>28</v>
      </c>
      <c r="E21" s="77"/>
      <c r="F21" s="77"/>
      <c r="G21" s="77"/>
      <c r="H21" s="71"/>
      <c r="I21" s="78">
        <f t="shared" si="0"/>
        <v>10</v>
      </c>
      <c r="J21" s="47"/>
      <c r="K21" s="93"/>
      <c r="L21" s="93"/>
      <c r="M21" s="93"/>
      <c r="N21" s="93"/>
      <c r="O21" s="44"/>
      <c r="P21" s="45"/>
      <c r="Q21" s="34"/>
      <c r="R21" s="34"/>
      <c r="S21" s="34"/>
      <c r="T21" s="34"/>
      <c r="U21" s="34"/>
      <c r="V21" s="34"/>
      <c r="W21" s="34"/>
      <c r="X21" s="34"/>
    </row>
    <row r="22" spans="1:24" s="51" customFormat="1" ht="12" customHeight="1">
      <c r="A22" s="46"/>
      <c r="B22" s="75">
        <v>11</v>
      </c>
      <c r="C22" s="68" t="s">
        <v>29</v>
      </c>
      <c r="D22" s="85" t="s">
        <v>30</v>
      </c>
      <c r="E22" s="77"/>
      <c r="F22" s="77"/>
      <c r="G22" s="77"/>
      <c r="H22" s="71"/>
      <c r="I22" s="78">
        <f t="shared" si="0"/>
        <v>11</v>
      </c>
      <c r="J22" s="47"/>
      <c r="K22" s="33" t="s">
        <v>31</v>
      </c>
      <c r="L22" s="93"/>
      <c r="M22" s="93"/>
      <c r="N22" s="93"/>
      <c r="O22" s="44"/>
      <c r="P22" s="45"/>
      <c r="Q22" s="34"/>
      <c r="R22" s="34"/>
      <c r="S22" s="34"/>
      <c r="T22" s="34"/>
      <c r="U22" s="34"/>
      <c r="V22" s="34"/>
      <c r="W22" s="34"/>
      <c r="X22" s="34"/>
    </row>
    <row r="23" spans="1:24" s="51" customFormat="1" ht="12" customHeight="1" thickBot="1">
      <c r="A23" s="46"/>
      <c r="B23" s="75">
        <v>12</v>
      </c>
      <c r="C23" s="68" t="s">
        <v>32</v>
      </c>
      <c r="D23" s="85" t="s">
        <v>33</v>
      </c>
      <c r="E23" s="77"/>
      <c r="F23" s="77"/>
      <c r="G23" s="77"/>
      <c r="H23" s="71"/>
      <c r="I23" s="78">
        <f t="shared" si="0"/>
        <v>12</v>
      </c>
      <c r="J23" s="47"/>
      <c r="K23" s="93"/>
      <c r="L23" s="93"/>
      <c r="M23" s="93"/>
      <c r="N23" s="93"/>
      <c r="O23" s="44"/>
      <c r="P23" s="45"/>
      <c r="Q23" s="34"/>
      <c r="R23" s="34"/>
      <c r="S23" s="34"/>
      <c r="T23" s="34"/>
      <c r="U23" s="34"/>
      <c r="V23" s="34"/>
      <c r="W23" s="34"/>
      <c r="X23" s="34"/>
    </row>
    <row r="24" spans="1:24" s="51" customFormat="1" ht="15.2" customHeight="1" thickBot="1">
      <c r="A24" s="46"/>
      <c r="B24" s="94">
        <v>13</v>
      </c>
      <c r="C24" s="95" t="s">
        <v>34</v>
      </c>
      <c r="D24" s="96" t="s">
        <v>35</v>
      </c>
      <c r="E24" s="97"/>
      <c r="F24" s="97"/>
      <c r="G24" s="97"/>
      <c r="H24" s="98"/>
      <c r="I24" s="78">
        <f t="shared" si="0"/>
        <v>13</v>
      </c>
      <c r="J24" s="47"/>
      <c r="K24" s="42" t="s">
        <v>4</v>
      </c>
      <c r="L24" s="99" t="s">
        <v>36</v>
      </c>
      <c r="M24" s="93"/>
      <c r="N24" s="93"/>
      <c r="O24" s="93"/>
      <c r="P24" s="45"/>
    </row>
    <row r="25" spans="1:24" s="51" customFormat="1" ht="12" customHeight="1">
      <c r="A25" s="46"/>
      <c r="B25" s="75">
        <v>14</v>
      </c>
      <c r="C25" s="68" t="s">
        <v>37</v>
      </c>
      <c r="D25" s="85" t="s">
        <v>38</v>
      </c>
      <c r="E25" s="77"/>
      <c r="F25" s="77"/>
      <c r="G25" s="77"/>
      <c r="H25" s="71"/>
      <c r="I25" s="78">
        <f t="shared" si="0"/>
        <v>14</v>
      </c>
      <c r="J25" s="47"/>
      <c r="K25" s="93"/>
      <c r="L25" s="93"/>
      <c r="M25" s="93"/>
      <c r="N25" s="93"/>
      <c r="O25" s="44"/>
      <c r="P25" s="45"/>
    </row>
    <row r="26" spans="1:24" s="51" customFormat="1" ht="12" customHeight="1">
      <c r="A26" s="46"/>
      <c r="B26" s="75">
        <v>15</v>
      </c>
      <c r="C26" s="68" t="s">
        <v>39</v>
      </c>
      <c r="D26" s="85" t="s">
        <v>40</v>
      </c>
      <c r="E26" s="77"/>
      <c r="F26" s="77"/>
      <c r="G26" s="77"/>
      <c r="H26" s="71"/>
      <c r="I26" s="78">
        <f t="shared" si="0"/>
        <v>15</v>
      </c>
      <c r="J26" s="47"/>
      <c r="K26" s="93"/>
      <c r="L26" s="93"/>
      <c r="M26" s="93"/>
      <c r="N26" s="93"/>
      <c r="O26" s="44"/>
      <c r="P26" s="45"/>
    </row>
    <row r="27" spans="1:24" s="51" customFormat="1" ht="12" customHeight="1">
      <c r="A27" s="46"/>
      <c r="B27" s="75">
        <v>16</v>
      </c>
      <c r="C27" s="68" t="s">
        <v>41</v>
      </c>
      <c r="D27" s="79" t="s">
        <v>42</v>
      </c>
      <c r="E27" s="77"/>
      <c r="F27" s="77"/>
      <c r="G27" s="77"/>
      <c r="H27" s="71"/>
      <c r="I27" s="78">
        <f t="shared" si="0"/>
        <v>16</v>
      </c>
      <c r="J27" s="47"/>
      <c r="K27" s="93"/>
      <c r="L27" s="100"/>
      <c r="M27" s="101" t="s">
        <v>36</v>
      </c>
      <c r="N27" s="102">
        <v>100</v>
      </c>
      <c r="O27" s="44"/>
      <c r="P27" s="45"/>
    </row>
    <row r="28" spans="1:24" s="51" customFormat="1" ht="12" customHeight="1">
      <c r="A28" s="46"/>
      <c r="B28" s="75">
        <v>17</v>
      </c>
      <c r="C28" s="68" t="s">
        <v>43</v>
      </c>
      <c r="D28" s="82" t="s">
        <v>44</v>
      </c>
      <c r="E28" s="77"/>
      <c r="F28" s="77"/>
      <c r="G28" s="77"/>
      <c r="H28" s="71"/>
      <c r="I28" s="78">
        <f t="shared" si="0"/>
        <v>17</v>
      </c>
      <c r="J28" s="47"/>
      <c r="K28" s="93"/>
      <c r="L28" s="103" t="s">
        <v>45</v>
      </c>
      <c r="M28" s="101" t="s">
        <v>46</v>
      </c>
      <c r="N28" s="102">
        <v>10</v>
      </c>
      <c r="O28" s="44"/>
      <c r="P28" s="45"/>
    </row>
    <row r="29" spans="1:24" s="51" customFormat="1" ht="12" customHeight="1">
      <c r="A29" s="46"/>
      <c r="B29" s="75">
        <v>18</v>
      </c>
      <c r="C29" s="68" t="s">
        <v>47</v>
      </c>
      <c r="D29" s="85" t="s">
        <v>48</v>
      </c>
      <c r="E29" s="77"/>
      <c r="F29" s="77"/>
      <c r="G29" s="77"/>
      <c r="H29" s="71"/>
      <c r="I29" s="78">
        <f t="shared" si="0"/>
        <v>18</v>
      </c>
      <c r="J29" s="47"/>
      <c r="K29" s="93"/>
      <c r="L29" s="104">
        <f>VLOOKUP(L24,M27:N33,2,FALSE)</f>
        <v>100</v>
      </c>
      <c r="M29" s="101" t="s">
        <v>49</v>
      </c>
      <c r="N29" s="102">
        <v>1</v>
      </c>
      <c r="O29" s="44"/>
      <c r="P29" s="45"/>
    </row>
    <row r="30" spans="1:24" s="51" customFormat="1" ht="12" customHeight="1">
      <c r="A30" s="46"/>
      <c r="B30" s="75">
        <v>19</v>
      </c>
      <c r="C30" s="68" t="s">
        <v>50</v>
      </c>
      <c r="D30" s="85" t="s">
        <v>51</v>
      </c>
      <c r="E30" s="77"/>
      <c r="F30" s="77"/>
      <c r="G30" s="77"/>
      <c r="H30" s="71"/>
      <c r="I30" s="78">
        <f t="shared" si="0"/>
        <v>19</v>
      </c>
      <c r="J30" s="47"/>
      <c r="K30" s="93"/>
      <c r="L30" s="100"/>
      <c r="M30" s="101" t="s">
        <v>52</v>
      </c>
      <c r="N30" s="102">
        <v>0.1</v>
      </c>
      <c r="O30" s="44"/>
      <c r="P30" s="45"/>
    </row>
    <row r="31" spans="1:24" s="51" customFormat="1" ht="12" customHeight="1">
      <c r="A31" s="46"/>
      <c r="B31" s="75">
        <v>20</v>
      </c>
      <c r="C31" s="68" t="s">
        <v>53</v>
      </c>
      <c r="D31" s="82" t="s">
        <v>54</v>
      </c>
      <c r="E31" s="77"/>
      <c r="F31" s="77"/>
      <c r="G31" s="77"/>
      <c r="H31" s="71"/>
      <c r="I31" s="78">
        <f t="shared" si="0"/>
        <v>20</v>
      </c>
      <c r="J31" s="47"/>
      <c r="K31" s="93"/>
      <c r="L31" s="100"/>
      <c r="M31" s="101" t="s">
        <v>55</v>
      </c>
      <c r="N31" s="102">
        <v>0.01</v>
      </c>
      <c r="O31" s="44"/>
      <c r="P31" s="45"/>
    </row>
    <row r="32" spans="1:24" s="51" customFormat="1" ht="12" customHeight="1">
      <c r="A32" s="46"/>
      <c r="B32" s="75">
        <v>21</v>
      </c>
      <c r="C32" s="68" t="s">
        <v>56</v>
      </c>
      <c r="D32" s="85" t="s">
        <v>57</v>
      </c>
      <c r="E32" s="77"/>
      <c r="F32" s="77"/>
      <c r="G32" s="77"/>
      <c r="H32" s="71"/>
      <c r="I32" s="78">
        <f t="shared" si="0"/>
        <v>21</v>
      </c>
      <c r="J32" s="47"/>
      <c r="K32" s="93"/>
      <c r="L32" s="100"/>
      <c r="M32" s="101" t="s">
        <v>58</v>
      </c>
      <c r="N32" s="102">
        <v>1E-3</v>
      </c>
      <c r="O32" s="44"/>
      <c r="P32" s="45"/>
    </row>
    <row r="33" spans="1:16" s="51" customFormat="1" ht="12" customHeight="1">
      <c r="A33" s="46"/>
      <c r="B33" s="75">
        <v>22</v>
      </c>
      <c r="C33" s="68" t="s">
        <v>59</v>
      </c>
      <c r="D33" s="85" t="s">
        <v>60</v>
      </c>
      <c r="E33" s="77"/>
      <c r="F33" s="77"/>
      <c r="G33" s="77"/>
      <c r="H33" s="71"/>
      <c r="I33" s="78">
        <f t="shared" si="0"/>
        <v>22</v>
      </c>
      <c r="J33" s="47"/>
      <c r="K33" s="93"/>
      <c r="L33" s="100"/>
      <c r="M33" s="101" t="s">
        <v>61</v>
      </c>
      <c r="N33" s="102">
        <v>9.9999999999999995E-7</v>
      </c>
      <c r="O33" s="44"/>
      <c r="P33" s="45"/>
    </row>
    <row r="34" spans="1:16" s="51" customFormat="1" ht="12" customHeight="1">
      <c r="A34" s="46"/>
      <c r="B34" s="75">
        <v>23</v>
      </c>
      <c r="C34" s="68" t="s">
        <v>62</v>
      </c>
      <c r="D34" s="85" t="s">
        <v>63</v>
      </c>
      <c r="E34" s="77"/>
      <c r="F34" s="77"/>
      <c r="G34" s="77"/>
      <c r="H34" s="71"/>
      <c r="I34" s="78">
        <f t="shared" si="0"/>
        <v>23</v>
      </c>
      <c r="J34" s="47"/>
      <c r="K34" s="93"/>
      <c r="L34" s="93"/>
      <c r="M34" s="44"/>
      <c r="N34" s="44"/>
      <c r="O34" s="44"/>
      <c r="P34" s="45"/>
    </row>
    <row r="35" spans="1:16" s="51" customFormat="1" ht="12" customHeight="1">
      <c r="A35" s="46"/>
      <c r="B35" s="75">
        <v>24</v>
      </c>
      <c r="C35" s="68" t="s">
        <v>64</v>
      </c>
      <c r="D35" s="85" t="s">
        <v>65</v>
      </c>
      <c r="E35" s="77"/>
      <c r="F35" s="77"/>
      <c r="G35" s="77"/>
      <c r="H35" s="71"/>
      <c r="I35" s="78">
        <f t="shared" si="0"/>
        <v>24</v>
      </c>
      <c r="J35" s="47"/>
      <c r="K35" s="44"/>
      <c r="L35" s="44"/>
      <c r="M35" s="44"/>
      <c r="N35" s="44"/>
      <c r="O35" s="44"/>
      <c r="P35" s="45"/>
    </row>
    <row r="36" spans="1:16" s="51" customFormat="1" ht="12" customHeight="1">
      <c r="A36" s="46"/>
      <c r="B36" s="75">
        <v>25</v>
      </c>
      <c r="C36" s="68" t="s">
        <v>66</v>
      </c>
      <c r="D36" s="85" t="s">
        <v>67</v>
      </c>
      <c r="E36" s="77"/>
      <c r="F36" s="77"/>
      <c r="G36" s="77"/>
      <c r="H36" s="71"/>
      <c r="I36" s="78">
        <f t="shared" si="0"/>
        <v>25</v>
      </c>
      <c r="J36" s="47"/>
      <c r="K36" s="105" t="s">
        <v>162</v>
      </c>
      <c r="L36" s="44"/>
      <c r="M36" s="44"/>
      <c r="N36" s="44"/>
      <c r="O36" s="44"/>
      <c r="P36" s="45"/>
    </row>
    <row r="37" spans="1:16" s="51" customFormat="1" ht="12" customHeight="1" thickBot="1">
      <c r="A37" s="46"/>
      <c r="B37" s="75">
        <v>26</v>
      </c>
      <c r="C37" s="68" t="s">
        <v>68</v>
      </c>
      <c r="D37" s="85" t="s">
        <v>69</v>
      </c>
      <c r="E37" s="77"/>
      <c r="F37" s="77"/>
      <c r="G37" s="77"/>
      <c r="H37" s="71"/>
      <c r="I37" s="78">
        <f t="shared" si="0"/>
        <v>26</v>
      </c>
      <c r="J37" s="47"/>
      <c r="K37" s="44"/>
      <c r="L37" s="44"/>
      <c r="M37" s="44"/>
      <c r="N37" s="44"/>
      <c r="O37" s="44"/>
      <c r="P37" s="45"/>
    </row>
    <row r="38" spans="1:16" s="51" customFormat="1" ht="12" customHeight="1">
      <c r="A38" s="46"/>
      <c r="B38" s="75">
        <v>27</v>
      </c>
      <c r="C38" s="68" t="s">
        <v>70</v>
      </c>
      <c r="D38" s="85" t="s">
        <v>71</v>
      </c>
      <c r="E38" s="77"/>
      <c r="F38" s="77"/>
      <c r="G38" s="77"/>
      <c r="H38" s="71"/>
      <c r="I38" s="78">
        <f t="shared" si="0"/>
        <v>27</v>
      </c>
      <c r="J38" s="47"/>
      <c r="K38" s="726" t="s">
        <v>163</v>
      </c>
      <c r="L38" s="727"/>
      <c r="M38" s="727"/>
      <c r="N38" s="727"/>
      <c r="O38" s="728"/>
      <c r="P38" s="45"/>
    </row>
    <row r="39" spans="1:16" s="51" customFormat="1" ht="12" customHeight="1">
      <c r="A39" s="46"/>
      <c r="B39" s="75">
        <v>28</v>
      </c>
      <c r="C39" s="68" t="s">
        <v>72</v>
      </c>
      <c r="D39" s="85" t="s">
        <v>73</v>
      </c>
      <c r="E39" s="77"/>
      <c r="F39" s="77"/>
      <c r="G39" s="77"/>
      <c r="H39" s="71"/>
      <c r="I39" s="78">
        <f t="shared" si="0"/>
        <v>28</v>
      </c>
      <c r="J39" s="47"/>
      <c r="K39" s="729"/>
      <c r="L39" s="730"/>
      <c r="M39" s="730"/>
      <c r="N39" s="730"/>
      <c r="O39" s="731"/>
      <c r="P39" s="45"/>
    </row>
    <row r="40" spans="1:16" s="51" customFormat="1" ht="12" customHeight="1">
      <c r="A40" s="46"/>
      <c r="B40" s="75">
        <v>29</v>
      </c>
      <c r="C40" s="68" t="s">
        <v>74</v>
      </c>
      <c r="D40" s="76" t="s">
        <v>75</v>
      </c>
      <c r="E40" s="77"/>
      <c r="F40" s="77"/>
      <c r="G40" s="77"/>
      <c r="H40" s="71"/>
      <c r="I40" s="78">
        <f t="shared" si="0"/>
        <v>29</v>
      </c>
      <c r="J40" s="47"/>
      <c r="K40" s="729"/>
      <c r="L40" s="730"/>
      <c r="M40" s="730"/>
      <c r="N40" s="730"/>
      <c r="O40" s="731"/>
      <c r="P40" s="45"/>
    </row>
    <row r="41" spans="1:16" s="51" customFormat="1" ht="12" customHeight="1">
      <c r="A41" s="46"/>
      <c r="B41" s="75">
        <v>30</v>
      </c>
      <c r="C41" s="68" t="s">
        <v>76</v>
      </c>
      <c r="D41" s="79" t="s">
        <v>77</v>
      </c>
      <c r="E41" s="77"/>
      <c r="F41" s="77"/>
      <c r="G41" s="77"/>
      <c r="H41" s="71"/>
      <c r="I41" s="78">
        <f t="shared" si="0"/>
        <v>30</v>
      </c>
      <c r="J41" s="47"/>
      <c r="K41" s="729"/>
      <c r="L41" s="730"/>
      <c r="M41" s="730"/>
      <c r="N41" s="730"/>
      <c r="O41" s="731"/>
      <c r="P41" s="45"/>
    </row>
    <row r="42" spans="1:16" s="51" customFormat="1" ht="12" customHeight="1">
      <c r="A42" s="46"/>
      <c r="B42" s="75">
        <v>31</v>
      </c>
      <c r="C42" s="68" t="s">
        <v>78</v>
      </c>
      <c r="D42" s="82" t="s">
        <v>79</v>
      </c>
      <c r="E42" s="77"/>
      <c r="F42" s="77"/>
      <c r="G42" s="77"/>
      <c r="H42" s="71"/>
      <c r="I42" s="78">
        <f t="shared" si="0"/>
        <v>31</v>
      </c>
      <c r="J42" s="47"/>
      <c r="K42" s="729"/>
      <c r="L42" s="730"/>
      <c r="M42" s="730"/>
      <c r="N42" s="730"/>
      <c r="O42" s="731"/>
      <c r="P42" s="45"/>
    </row>
    <row r="43" spans="1:16" s="51" customFormat="1" ht="12" customHeight="1">
      <c r="A43" s="46"/>
      <c r="B43" s="75">
        <v>32</v>
      </c>
      <c r="C43" s="68" t="s">
        <v>80</v>
      </c>
      <c r="D43" s="85" t="s">
        <v>81</v>
      </c>
      <c r="E43" s="77"/>
      <c r="F43" s="77"/>
      <c r="G43" s="77"/>
      <c r="H43" s="71"/>
      <c r="I43" s="78">
        <f t="shared" si="0"/>
        <v>32</v>
      </c>
      <c r="J43" s="47"/>
      <c r="K43" s="729"/>
      <c r="L43" s="730"/>
      <c r="M43" s="730"/>
      <c r="N43" s="730"/>
      <c r="O43" s="731"/>
      <c r="P43" s="45"/>
    </row>
    <row r="44" spans="1:16" s="51" customFormat="1" ht="12" customHeight="1">
      <c r="A44" s="46"/>
      <c r="B44" s="75">
        <v>33</v>
      </c>
      <c r="C44" s="68" t="s">
        <v>82</v>
      </c>
      <c r="D44" s="106" t="s">
        <v>83</v>
      </c>
      <c r="E44" s="77"/>
      <c r="F44" s="77"/>
      <c r="G44" s="77"/>
      <c r="H44" s="71"/>
      <c r="I44" s="78">
        <f t="shared" si="0"/>
        <v>33</v>
      </c>
      <c r="J44" s="47"/>
      <c r="K44" s="729"/>
      <c r="L44" s="730"/>
      <c r="M44" s="730"/>
      <c r="N44" s="730"/>
      <c r="O44" s="731"/>
      <c r="P44" s="45"/>
    </row>
    <row r="45" spans="1:16" s="51" customFormat="1" ht="12" customHeight="1">
      <c r="A45" s="46"/>
      <c r="B45" s="75">
        <v>34</v>
      </c>
      <c r="C45" s="68" t="s">
        <v>3</v>
      </c>
      <c r="D45" s="107" t="s">
        <v>84</v>
      </c>
      <c r="E45" s="77"/>
      <c r="F45" s="77"/>
      <c r="G45" s="77"/>
      <c r="H45" s="71"/>
      <c r="I45" s="78">
        <f t="shared" si="0"/>
        <v>34</v>
      </c>
      <c r="J45" s="47"/>
      <c r="K45" s="729"/>
      <c r="L45" s="730"/>
      <c r="M45" s="730"/>
      <c r="N45" s="730"/>
      <c r="O45" s="731"/>
      <c r="P45" s="45"/>
    </row>
    <row r="46" spans="1:16" s="51" customFormat="1" ht="12" customHeight="1">
      <c r="A46" s="46"/>
      <c r="B46" s="75">
        <v>35</v>
      </c>
      <c r="C46" s="68" t="s">
        <v>85</v>
      </c>
      <c r="D46" s="107" t="s">
        <v>86</v>
      </c>
      <c r="E46" s="77"/>
      <c r="F46" s="77"/>
      <c r="G46" s="77"/>
      <c r="H46" s="71"/>
      <c r="I46" s="78">
        <f t="shared" si="0"/>
        <v>35</v>
      </c>
      <c r="J46" s="47"/>
      <c r="K46" s="729"/>
      <c r="L46" s="730"/>
      <c r="M46" s="730"/>
      <c r="N46" s="730"/>
      <c r="O46" s="731"/>
      <c r="P46" s="45"/>
    </row>
    <row r="47" spans="1:16" s="51" customFormat="1" ht="12" customHeight="1">
      <c r="A47" s="46"/>
      <c r="B47" s="75">
        <v>36</v>
      </c>
      <c r="C47" s="68" t="s">
        <v>87</v>
      </c>
      <c r="D47" s="107" t="s">
        <v>88</v>
      </c>
      <c r="E47" s="77"/>
      <c r="F47" s="77"/>
      <c r="G47" s="77"/>
      <c r="H47" s="71"/>
      <c r="I47" s="78">
        <f t="shared" si="0"/>
        <v>36</v>
      </c>
      <c r="J47" s="47"/>
      <c r="K47" s="729"/>
      <c r="L47" s="730"/>
      <c r="M47" s="730"/>
      <c r="N47" s="730"/>
      <c r="O47" s="731"/>
      <c r="P47" s="45"/>
    </row>
    <row r="48" spans="1:16" s="51" customFormat="1" ht="12" customHeight="1">
      <c r="A48" s="46"/>
      <c r="B48" s="75">
        <v>37</v>
      </c>
      <c r="C48" s="68" t="s">
        <v>89</v>
      </c>
      <c r="D48" s="107" t="s">
        <v>90</v>
      </c>
      <c r="E48" s="77"/>
      <c r="F48" s="77"/>
      <c r="G48" s="77"/>
      <c r="H48" s="71"/>
      <c r="I48" s="78">
        <f t="shared" si="0"/>
        <v>37</v>
      </c>
      <c r="J48" s="47"/>
      <c r="K48" s="729"/>
      <c r="L48" s="730"/>
      <c r="M48" s="730"/>
      <c r="N48" s="730"/>
      <c r="O48" s="731"/>
      <c r="P48" s="45"/>
    </row>
    <row r="49" spans="1:16" s="51" customFormat="1" ht="12" customHeight="1">
      <c r="A49" s="46"/>
      <c r="B49" s="75">
        <v>38</v>
      </c>
      <c r="C49" s="68" t="s">
        <v>91</v>
      </c>
      <c r="D49" s="107" t="s">
        <v>92</v>
      </c>
      <c r="E49" s="77"/>
      <c r="F49" s="77"/>
      <c r="G49" s="77"/>
      <c r="H49" s="71"/>
      <c r="I49" s="78">
        <f t="shared" si="0"/>
        <v>38</v>
      </c>
      <c r="J49" s="47"/>
      <c r="K49" s="729"/>
      <c r="L49" s="730"/>
      <c r="M49" s="730"/>
      <c r="N49" s="730"/>
      <c r="O49" s="731"/>
      <c r="P49" s="45"/>
    </row>
    <row r="50" spans="1:16" s="51" customFormat="1" ht="12" customHeight="1">
      <c r="A50" s="46"/>
      <c r="B50" s="75">
        <v>39</v>
      </c>
      <c r="C50" s="68" t="s">
        <v>93</v>
      </c>
      <c r="D50" s="107" t="s">
        <v>94</v>
      </c>
      <c r="E50" s="77"/>
      <c r="F50" s="77"/>
      <c r="G50" s="77"/>
      <c r="H50" s="71"/>
      <c r="I50" s="78">
        <f t="shared" si="0"/>
        <v>39</v>
      </c>
      <c r="J50" s="47"/>
      <c r="K50" s="729"/>
      <c r="L50" s="730"/>
      <c r="M50" s="730"/>
      <c r="N50" s="730"/>
      <c r="O50" s="731"/>
      <c r="P50" s="45"/>
    </row>
    <row r="51" spans="1:16" s="51" customFormat="1" ht="12" customHeight="1">
      <c r="A51" s="46"/>
      <c r="B51" s="75">
        <v>40</v>
      </c>
      <c r="C51" s="68" t="s">
        <v>95</v>
      </c>
      <c r="D51" s="107" t="s">
        <v>96</v>
      </c>
      <c r="E51" s="77"/>
      <c r="F51" s="77"/>
      <c r="G51" s="77"/>
      <c r="H51" s="71"/>
      <c r="I51" s="78">
        <f t="shared" si="0"/>
        <v>40</v>
      </c>
      <c r="J51" s="47"/>
      <c r="K51" s="729"/>
      <c r="L51" s="730"/>
      <c r="M51" s="730"/>
      <c r="N51" s="730"/>
      <c r="O51" s="731"/>
      <c r="P51" s="45"/>
    </row>
    <row r="52" spans="1:16" s="51" customFormat="1" ht="12" customHeight="1" thickBot="1">
      <c r="A52" s="46"/>
      <c r="B52" s="75">
        <v>41</v>
      </c>
      <c r="C52" s="68" t="s">
        <v>97</v>
      </c>
      <c r="D52" s="106" t="s">
        <v>98</v>
      </c>
      <c r="E52" s="77"/>
      <c r="F52" s="77"/>
      <c r="G52" s="77"/>
      <c r="H52" s="71"/>
      <c r="I52" s="78">
        <f t="shared" si="0"/>
        <v>41</v>
      </c>
      <c r="J52" s="47"/>
      <c r="K52" s="732"/>
      <c r="L52" s="733"/>
      <c r="M52" s="733"/>
      <c r="N52" s="733"/>
      <c r="O52" s="734"/>
      <c r="P52" s="45"/>
    </row>
    <row r="53" spans="1:16" s="51" customFormat="1" ht="12" customHeight="1">
      <c r="A53" s="46"/>
      <c r="B53" s="75">
        <v>42</v>
      </c>
      <c r="C53" s="68" t="s">
        <v>99</v>
      </c>
      <c r="D53" s="107" t="s">
        <v>100</v>
      </c>
      <c r="E53" s="77"/>
      <c r="F53" s="77"/>
      <c r="G53" s="77"/>
      <c r="H53" s="71"/>
      <c r="I53" s="78">
        <f t="shared" si="0"/>
        <v>42</v>
      </c>
      <c r="J53" s="47"/>
      <c r="K53" s="108"/>
      <c r="L53" s="44"/>
      <c r="M53" s="44"/>
      <c r="N53" s="44"/>
      <c r="O53" s="44"/>
      <c r="P53" s="45"/>
    </row>
    <row r="54" spans="1:16" s="51" customFormat="1" ht="12" customHeight="1" thickBot="1">
      <c r="A54" s="46"/>
      <c r="B54" s="75">
        <v>43</v>
      </c>
      <c r="C54" s="68" t="s">
        <v>101</v>
      </c>
      <c r="D54" s="107" t="s">
        <v>164</v>
      </c>
      <c r="E54" s="77"/>
      <c r="F54" s="77"/>
      <c r="G54" s="77"/>
      <c r="H54" s="71"/>
      <c r="I54" s="78">
        <f t="shared" si="0"/>
        <v>43</v>
      </c>
      <c r="J54" s="47"/>
      <c r="K54" s="109"/>
      <c r="L54" s="109"/>
      <c r="M54" s="109"/>
      <c r="N54" s="109"/>
      <c r="O54" s="109"/>
      <c r="P54" s="110"/>
    </row>
    <row r="55" spans="1:16" s="51" customFormat="1" ht="12" customHeight="1">
      <c r="A55" s="46"/>
      <c r="B55" s="75">
        <v>44</v>
      </c>
      <c r="C55" s="68" t="s">
        <v>102</v>
      </c>
      <c r="D55" s="107" t="s">
        <v>165</v>
      </c>
      <c r="E55" s="77"/>
      <c r="F55" s="77"/>
      <c r="G55" s="77"/>
      <c r="H55" s="71"/>
      <c r="I55" s="78">
        <f t="shared" si="0"/>
        <v>44</v>
      </c>
      <c r="J55" s="111"/>
    </row>
    <row r="56" spans="1:16" s="51" customFormat="1" ht="12" customHeight="1">
      <c r="A56" s="46"/>
      <c r="B56" s="75">
        <v>45</v>
      </c>
      <c r="C56" s="68" t="s">
        <v>103</v>
      </c>
      <c r="D56" s="107" t="s">
        <v>166</v>
      </c>
      <c r="E56" s="77"/>
      <c r="F56" s="77"/>
      <c r="G56" s="77"/>
      <c r="H56" s="71"/>
      <c r="I56" s="78">
        <f t="shared" si="0"/>
        <v>45</v>
      </c>
      <c r="J56" s="111"/>
    </row>
    <row r="57" spans="1:16" s="51" customFormat="1" ht="12" customHeight="1">
      <c r="A57" s="46"/>
      <c r="B57" s="75">
        <v>46</v>
      </c>
      <c r="C57" s="68" t="s">
        <v>104</v>
      </c>
      <c r="D57" s="107" t="s">
        <v>167</v>
      </c>
      <c r="E57" s="77"/>
      <c r="F57" s="77"/>
      <c r="G57" s="77"/>
      <c r="H57" s="71"/>
      <c r="I57" s="78">
        <f t="shared" si="0"/>
        <v>46</v>
      </c>
      <c r="J57" s="111"/>
    </row>
    <row r="58" spans="1:16" s="51" customFormat="1" ht="12" customHeight="1">
      <c r="A58" s="46"/>
      <c r="B58" s="75">
        <v>47</v>
      </c>
      <c r="C58" s="68" t="s">
        <v>105</v>
      </c>
      <c r="D58" s="107" t="s">
        <v>106</v>
      </c>
      <c r="E58" s="77"/>
      <c r="F58" s="77"/>
      <c r="G58" s="77"/>
      <c r="H58" s="71"/>
      <c r="I58" s="78">
        <f t="shared" si="0"/>
        <v>47</v>
      </c>
      <c r="J58" s="111"/>
    </row>
    <row r="59" spans="1:16" s="51" customFormat="1" ht="12" customHeight="1">
      <c r="A59" s="46"/>
      <c r="B59" s="75">
        <v>48</v>
      </c>
      <c r="C59" s="68" t="s">
        <v>107</v>
      </c>
      <c r="D59" s="107" t="s">
        <v>168</v>
      </c>
      <c r="E59" s="77"/>
      <c r="F59" s="77"/>
      <c r="G59" s="77"/>
      <c r="H59" s="71"/>
      <c r="I59" s="78">
        <f t="shared" si="0"/>
        <v>48</v>
      </c>
      <c r="J59" s="111"/>
    </row>
    <row r="60" spans="1:16" s="51" customFormat="1" ht="12" customHeight="1">
      <c r="A60" s="46"/>
      <c r="B60" s="75">
        <v>49</v>
      </c>
      <c r="C60" s="68" t="s">
        <v>412</v>
      </c>
      <c r="D60" s="107" t="s">
        <v>413</v>
      </c>
      <c r="E60" s="77"/>
      <c r="F60" s="77"/>
      <c r="G60" s="77"/>
      <c r="H60" s="71"/>
      <c r="I60" s="78">
        <f t="shared" si="0"/>
        <v>49</v>
      </c>
      <c r="J60" s="111"/>
    </row>
    <row r="61" spans="1:16" s="51" customFormat="1" ht="12" customHeight="1">
      <c r="A61" s="46"/>
      <c r="B61" s="75">
        <v>50</v>
      </c>
      <c r="C61" s="68" t="s">
        <v>108</v>
      </c>
      <c r="D61" s="85" t="s">
        <v>109</v>
      </c>
      <c r="E61" s="77"/>
      <c r="F61" s="77"/>
      <c r="G61" s="77"/>
      <c r="H61" s="71"/>
      <c r="I61" s="78">
        <f t="shared" si="0"/>
        <v>50</v>
      </c>
      <c r="J61" s="111"/>
    </row>
    <row r="62" spans="1:16" s="51" customFormat="1" ht="12" customHeight="1">
      <c r="A62" s="46"/>
      <c r="B62" s="75">
        <v>51</v>
      </c>
      <c r="C62" s="112" t="s">
        <v>110</v>
      </c>
      <c r="D62" s="82" t="s">
        <v>111</v>
      </c>
      <c r="E62" s="77"/>
      <c r="F62" s="77"/>
      <c r="G62" s="77"/>
      <c r="H62" s="71"/>
      <c r="I62" s="78">
        <f t="shared" si="0"/>
        <v>51</v>
      </c>
      <c r="J62" s="111"/>
    </row>
    <row r="63" spans="1:16" s="51" customFormat="1" ht="12" customHeight="1">
      <c r="A63" s="46"/>
      <c r="B63" s="75">
        <v>52</v>
      </c>
      <c r="C63" s="68" t="s">
        <v>112</v>
      </c>
      <c r="D63" s="85" t="s">
        <v>113</v>
      </c>
      <c r="E63" s="77"/>
      <c r="F63" s="77"/>
      <c r="G63" s="77"/>
      <c r="H63" s="71"/>
      <c r="I63" s="78">
        <f t="shared" si="0"/>
        <v>52</v>
      </c>
      <c r="J63" s="111"/>
    </row>
    <row r="64" spans="1:16" s="51" customFormat="1" ht="12" customHeight="1">
      <c r="A64" s="46"/>
      <c r="B64" s="75">
        <v>53</v>
      </c>
      <c r="C64" s="68" t="s">
        <v>114</v>
      </c>
      <c r="D64" s="106" t="s">
        <v>115</v>
      </c>
      <c r="E64" s="77"/>
      <c r="F64" s="77"/>
      <c r="G64" s="77"/>
      <c r="H64" s="71"/>
      <c r="I64" s="78">
        <f t="shared" si="0"/>
        <v>53</v>
      </c>
      <c r="J64" s="111"/>
    </row>
    <row r="65" spans="1:10" s="51" customFormat="1" ht="12" customHeight="1">
      <c r="A65" s="46"/>
      <c r="B65" s="75">
        <v>54</v>
      </c>
      <c r="C65" s="68" t="s">
        <v>411</v>
      </c>
      <c r="D65" s="106" t="s">
        <v>414</v>
      </c>
      <c r="E65" s="77"/>
      <c r="F65" s="77"/>
      <c r="G65" s="77"/>
      <c r="H65" s="71"/>
      <c r="I65" s="78">
        <f t="shared" si="0"/>
        <v>54</v>
      </c>
      <c r="J65" s="111"/>
    </row>
    <row r="66" spans="1:10" s="51" customFormat="1" ht="12" customHeight="1">
      <c r="A66" s="46"/>
      <c r="B66" s="75">
        <v>55</v>
      </c>
      <c r="C66" s="68" t="s">
        <v>116</v>
      </c>
      <c r="D66" s="85" t="s">
        <v>117</v>
      </c>
      <c r="E66" s="77"/>
      <c r="F66" s="77"/>
      <c r="G66" s="77"/>
      <c r="H66" s="71"/>
      <c r="I66" s="78">
        <f t="shared" si="0"/>
        <v>55</v>
      </c>
      <c r="J66" s="111"/>
    </row>
    <row r="67" spans="1:10" s="51" customFormat="1" ht="12" customHeight="1">
      <c r="A67" s="46"/>
      <c r="B67" s="75">
        <v>56</v>
      </c>
      <c r="C67" s="68" t="s">
        <v>118</v>
      </c>
      <c r="D67" s="85" t="s">
        <v>119</v>
      </c>
      <c r="E67" s="77"/>
      <c r="F67" s="77"/>
      <c r="G67" s="77"/>
      <c r="H67" s="113"/>
      <c r="I67" s="78">
        <f t="shared" si="0"/>
        <v>56</v>
      </c>
      <c r="J67" s="111"/>
    </row>
    <row r="68" spans="1:10" s="51" customFormat="1" ht="12" customHeight="1">
      <c r="A68" s="46"/>
      <c r="B68" s="75">
        <v>57</v>
      </c>
      <c r="C68" s="68" t="s">
        <v>120</v>
      </c>
      <c r="D68" s="85" t="s">
        <v>121</v>
      </c>
      <c r="E68" s="77"/>
      <c r="F68" s="77"/>
      <c r="G68" s="77"/>
      <c r="H68" s="71"/>
      <c r="I68" s="78">
        <f t="shared" si="0"/>
        <v>57</v>
      </c>
      <c r="J68" s="111"/>
    </row>
    <row r="69" spans="1:10" s="51" customFormat="1" ht="12" customHeight="1">
      <c r="A69" s="46"/>
      <c r="B69" s="75">
        <v>58</v>
      </c>
      <c r="C69" s="68" t="s">
        <v>122</v>
      </c>
      <c r="D69" s="85" t="s">
        <v>123</v>
      </c>
      <c r="E69" s="77"/>
      <c r="F69" s="77"/>
      <c r="G69" s="77"/>
      <c r="H69" s="71"/>
      <c r="I69" s="78">
        <f t="shared" si="0"/>
        <v>58</v>
      </c>
      <c r="J69" s="111"/>
    </row>
    <row r="70" spans="1:10" s="51" customFormat="1" ht="12" customHeight="1">
      <c r="A70" s="46"/>
      <c r="B70" s="75">
        <v>59</v>
      </c>
      <c r="C70" s="68" t="s">
        <v>124</v>
      </c>
      <c r="D70" s="85" t="s">
        <v>125</v>
      </c>
      <c r="E70" s="77"/>
      <c r="F70" s="77"/>
      <c r="G70" s="77"/>
      <c r="H70" s="71"/>
      <c r="I70" s="78">
        <f t="shared" si="0"/>
        <v>59</v>
      </c>
      <c r="J70" s="111"/>
    </row>
    <row r="71" spans="1:10" s="51" customFormat="1" ht="12" customHeight="1">
      <c r="A71" s="46"/>
      <c r="B71" s="75">
        <v>60</v>
      </c>
      <c r="C71" s="68" t="s">
        <v>126</v>
      </c>
      <c r="D71" s="85" t="s">
        <v>127</v>
      </c>
      <c r="E71" s="77"/>
      <c r="F71" s="77"/>
      <c r="G71" s="77"/>
      <c r="H71" s="71"/>
      <c r="I71" s="78">
        <f t="shared" si="0"/>
        <v>60</v>
      </c>
      <c r="J71" s="111"/>
    </row>
    <row r="72" spans="1:10" s="51" customFormat="1" ht="12" customHeight="1">
      <c r="A72" s="46"/>
      <c r="B72" s="75">
        <v>61</v>
      </c>
      <c r="C72" s="68" t="s">
        <v>128</v>
      </c>
      <c r="D72" s="85" t="s">
        <v>129</v>
      </c>
      <c r="E72" s="77"/>
      <c r="F72" s="77"/>
      <c r="G72" s="77"/>
      <c r="H72" s="71"/>
      <c r="I72" s="78">
        <f t="shared" si="0"/>
        <v>61</v>
      </c>
      <c r="J72" s="111"/>
    </row>
    <row r="73" spans="1:10" s="51" customFormat="1" ht="12" customHeight="1">
      <c r="A73" s="46"/>
      <c r="B73" s="75">
        <v>62</v>
      </c>
      <c r="C73" s="68" t="s">
        <v>130</v>
      </c>
      <c r="D73" s="85" t="s">
        <v>131</v>
      </c>
      <c r="E73" s="77"/>
      <c r="F73" s="77"/>
      <c r="G73" s="77"/>
      <c r="H73" s="71"/>
      <c r="I73" s="78">
        <f t="shared" si="0"/>
        <v>62</v>
      </c>
      <c r="J73" s="111"/>
    </row>
    <row r="74" spans="1:10" s="51" customFormat="1" ht="12" customHeight="1">
      <c r="A74" s="46"/>
      <c r="B74" s="75">
        <v>63</v>
      </c>
      <c r="C74" s="68" t="s">
        <v>132</v>
      </c>
      <c r="D74" s="85" t="s">
        <v>133</v>
      </c>
      <c r="E74" s="77"/>
      <c r="F74" s="77"/>
      <c r="G74" s="77"/>
      <c r="H74" s="71"/>
      <c r="I74" s="78">
        <f t="shared" si="0"/>
        <v>63</v>
      </c>
      <c r="J74" s="111"/>
    </row>
    <row r="75" spans="1:10" s="51" customFormat="1" ht="12" customHeight="1">
      <c r="A75" s="46"/>
      <c r="B75" s="75">
        <v>64</v>
      </c>
      <c r="C75" s="68" t="s">
        <v>134</v>
      </c>
      <c r="D75" s="79" t="s">
        <v>135</v>
      </c>
      <c r="E75" s="77"/>
      <c r="F75" s="77"/>
      <c r="G75" s="77"/>
      <c r="H75" s="71"/>
      <c r="I75" s="78">
        <f t="shared" ref="I75:I81" si="1">B75</f>
        <v>64</v>
      </c>
      <c r="J75" s="111"/>
    </row>
    <row r="76" spans="1:10" s="51" customFormat="1" ht="12" customHeight="1">
      <c r="A76" s="46"/>
      <c r="B76" s="75">
        <v>65</v>
      </c>
      <c r="C76" s="68" t="s">
        <v>136</v>
      </c>
      <c r="D76" s="82" t="s">
        <v>137</v>
      </c>
      <c r="E76" s="77"/>
      <c r="F76" s="77"/>
      <c r="G76" s="77"/>
      <c r="H76" s="71"/>
      <c r="I76" s="78">
        <f t="shared" si="1"/>
        <v>65</v>
      </c>
      <c r="J76" s="111"/>
    </row>
    <row r="77" spans="1:10" s="51" customFormat="1" ht="12" customHeight="1">
      <c r="A77" s="46"/>
      <c r="B77" s="75">
        <v>66</v>
      </c>
      <c r="C77" s="68" t="s">
        <v>138</v>
      </c>
      <c r="D77" s="82" t="s">
        <v>139</v>
      </c>
      <c r="E77" s="77"/>
      <c r="F77" s="77"/>
      <c r="G77" s="77"/>
      <c r="H77" s="71"/>
      <c r="I77" s="78">
        <f t="shared" si="1"/>
        <v>66</v>
      </c>
      <c r="J77" s="111"/>
    </row>
    <row r="78" spans="1:10" s="51" customFormat="1" ht="12" customHeight="1">
      <c r="A78" s="46"/>
      <c r="B78" s="75">
        <v>67</v>
      </c>
      <c r="C78" s="68" t="s">
        <v>140</v>
      </c>
      <c r="D78" s="82" t="s">
        <v>141</v>
      </c>
      <c r="E78" s="77"/>
      <c r="F78" s="77"/>
      <c r="G78" s="77"/>
      <c r="H78" s="71"/>
      <c r="I78" s="78">
        <f t="shared" si="1"/>
        <v>67</v>
      </c>
      <c r="J78" s="111"/>
    </row>
    <row r="79" spans="1:10" s="51" customFormat="1" ht="12" customHeight="1">
      <c r="A79" s="46"/>
      <c r="B79" s="75">
        <v>68</v>
      </c>
      <c r="C79" s="68" t="s">
        <v>142</v>
      </c>
      <c r="D79" s="82" t="s">
        <v>143</v>
      </c>
      <c r="E79" s="77"/>
      <c r="F79" s="77"/>
      <c r="G79" s="77"/>
      <c r="H79" s="71"/>
      <c r="I79" s="78">
        <f t="shared" si="1"/>
        <v>68</v>
      </c>
      <c r="J79" s="111"/>
    </row>
    <row r="80" spans="1:10" s="51" customFormat="1" ht="12" customHeight="1">
      <c r="A80" s="46"/>
      <c r="B80" s="75">
        <v>69</v>
      </c>
      <c r="C80" s="68" t="s">
        <v>144</v>
      </c>
      <c r="D80" s="82" t="s">
        <v>145</v>
      </c>
      <c r="E80" s="77"/>
      <c r="F80" s="77"/>
      <c r="G80" s="77"/>
      <c r="H80" s="71"/>
      <c r="I80" s="78">
        <f t="shared" si="1"/>
        <v>69</v>
      </c>
      <c r="J80" s="111"/>
    </row>
    <row r="81" spans="1:17" s="51" customFormat="1" ht="12" customHeight="1" thickBot="1">
      <c r="A81" s="46"/>
      <c r="B81" s="114">
        <v>70</v>
      </c>
      <c r="C81" s="115" t="s">
        <v>146</v>
      </c>
      <c r="D81" s="116" t="s">
        <v>147</v>
      </c>
      <c r="E81" s="117"/>
      <c r="F81" s="117"/>
      <c r="G81" s="117"/>
      <c r="H81" s="118"/>
      <c r="I81" s="119">
        <f t="shared" si="1"/>
        <v>70</v>
      </c>
      <c r="J81" s="111"/>
    </row>
    <row r="82" spans="1:17" s="51" customFormat="1" ht="7.5" customHeight="1">
      <c r="A82" s="46"/>
      <c r="B82" s="120"/>
      <c r="C82" s="47"/>
      <c r="D82" s="121"/>
      <c r="E82" s="47"/>
      <c r="F82" s="47"/>
      <c r="G82" s="47"/>
      <c r="H82" s="122"/>
      <c r="I82" s="122"/>
      <c r="J82" s="111"/>
    </row>
    <row r="83" spans="1:17" s="51" customFormat="1" ht="12" customHeight="1">
      <c r="A83" s="46"/>
      <c r="B83" s="47"/>
      <c r="C83" s="13" t="s">
        <v>169</v>
      </c>
      <c r="D83" s="47"/>
      <c r="E83" s="47"/>
      <c r="F83" s="47"/>
      <c r="G83" s="47"/>
      <c r="H83" s="47"/>
      <c r="I83" s="123" t="s">
        <v>170</v>
      </c>
      <c r="J83" s="111"/>
    </row>
    <row r="84" spans="1:17" s="51" customFormat="1" ht="12" customHeight="1">
      <c r="A84" s="46"/>
      <c r="B84" s="47"/>
      <c r="C84" s="13" t="s">
        <v>171</v>
      </c>
      <c r="D84" s="47" t="s">
        <v>172</v>
      </c>
      <c r="E84" s="47"/>
      <c r="F84" s="47"/>
      <c r="G84" s="47"/>
      <c r="H84" s="47"/>
      <c r="I84" s="124" t="s">
        <v>173</v>
      </c>
      <c r="J84" s="111"/>
    </row>
    <row r="85" spans="1:17" s="51" customFormat="1" ht="12" customHeight="1">
      <c r="A85" s="46"/>
      <c r="B85" s="47"/>
      <c r="C85" s="13" t="s">
        <v>174</v>
      </c>
      <c r="D85" s="47" t="s">
        <v>175</v>
      </c>
      <c r="E85" s="47"/>
      <c r="F85" s="47"/>
      <c r="G85" s="47"/>
      <c r="H85" s="47"/>
      <c r="I85" s="47"/>
      <c r="J85" s="111"/>
    </row>
    <row r="86" spans="1:17" s="51" customFormat="1" ht="12" customHeight="1">
      <c r="A86" s="46"/>
      <c r="B86" s="47"/>
      <c r="C86" s="13" t="s">
        <v>176</v>
      </c>
      <c r="D86" s="47" t="s">
        <v>177</v>
      </c>
      <c r="E86" s="47"/>
      <c r="F86" s="47"/>
      <c r="G86" s="47"/>
      <c r="H86" s="47"/>
      <c r="I86" s="47"/>
      <c r="J86" s="111"/>
    </row>
    <row r="87" spans="1:17" s="51" customFormat="1" ht="12" customHeight="1">
      <c r="A87" s="46"/>
      <c r="B87" s="47"/>
      <c r="C87" s="13" t="s">
        <v>178</v>
      </c>
      <c r="D87" s="47" t="s">
        <v>179</v>
      </c>
      <c r="E87" s="47"/>
      <c r="F87" s="47"/>
      <c r="G87" s="47"/>
      <c r="H87" s="47"/>
      <c r="I87" s="47"/>
      <c r="J87" s="111"/>
    </row>
    <row r="88" spans="1:17" s="51" customFormat="1" ht="12" customHeight="1">
      <c r="A88" s="46"/>
      <c r="B88" s="47"/>
      <c r="C88" s="13" t="s">
        <v>180</v>
      </c>
      <c r="D88" s="47" t="s">
        <v>181</v>
      </c>
      <c r="E88" s="47"/>
      <c r="F88" s="47"/>
      <c r="G88" s="47"/>
      <c r="H88" s="125"/>
      <c r="I88" s="47"/>
      <c r="J88" s="111"/>
    </row>
    <row r="89" spans="1:17" s="51" customFormat="1" ht="12" customHeight="1">
      <c r="A89" s="46"/>
      <c r="B89" s="47"/>
      <c r="C89" s="13" t="s">
        <v>182</v>
      </c>
      <c r="D89" s="47" t="s">
        <v>183</v>
      </c>
      <c r="E89" s="47"/>
      <c r="F89" s="47"/>
      <c r="G89" s="47"/>
      <c r="H89" s="47"/>
      <c r="I89" s="47"/>
      <c r="J89" s="111"/>
    </row>
    <row r="90" spans="1:17" s="51" customFormat="1" ht="12" customHeight="1">
      <c r="A90" s="46"/>
      <c r="B90" s="47"/>
      <c r="C90" s="13" t="s">
        <v>184</v>
      </c>
      <c r="D90" s="47" t="s">
        <v>185</v>
      </c>
      <c r="E90" s="47"/>
      <c r="F90" s="47"/>
      <c r="G90" s="47"/>
      <c r="H90" s="47"/>
      <c r="I90" s="47"/>
      <c r="J90" s="111"/>
    </row>
    <row r="91" spans="1:17" s="51" customFormat="1" ht="12" customHeight="1">
      <c r="A91" s="46"/>
      <c r="B91" s="47"/>
      <c r="C91" s="13" t="s">
        <v>186</v>
      </c>
      <c r="D91" s="47" t="s">
        <v>187</v>
      </c>
      <c r="E91" s="47"/>
      <c r="F91" s="47"/>
      <c r="G91" s="47"/>
      <c r="H91" s="47"/>
      <c r="I91" s="47"/>
      <c r="J91" s="111"/>
    </row>
    <row r="92" spans="1:17" ht="7.5" customHeight="1" thickBot="1">
      <c r="A92" s="126"/>
      <c r="B92" s="127"/>
      <c r="C92" s="127"/>
      <c r="D92" s="127"/>
      <c r="E92" s="127"/>
      <c r="F92" s="127"/>
      <c r="G92" s="127"/>
      <c r="H92" s="127"/>
      <c r="I92" s="127"/>
      <c r="J92" s="128"/>
      <c r="K92" s="51"/>
      <c r="L92" s="51"/>
      <c r="M92" s="51"/>
      <c r="N92" s="51"/>
      <c r="O92" s="51"/>
      <c r="P92" s="51"/>
      <c r="Q92" s="51"/>
    </row>
    <row r="93" spans="1:17">
      <c r="K93" s="51"/>
      <c r="L93" s="51"/>
      <c r="M93" s="51"/>
      <c r="N93" s="51"/>
      <c r="O93" s="51"/>
      <c r="P93" s="51"/>
      <c r="Q93" s="51"/>
    </row>
    <row r="94" spans="1:17">
      <c r="K94" s="51"/>
      <c r="L94" s="51"/>
      <c r="M94" s="51"/>
      <c r="N94" s="51"/>
      <c r="O94" s="51"/>
      <c r="P94" s="51"/>
      <c r="Q94" s="51"/>
    </row>
    <row r="95" spans="1:17">
      <c r="K95" s="51"/>
      <c r="L95" s="51"/>
      <c r="M95" s="51"/>
      <c r="N95" s="51"/>
      <c r="O95" s="51"/>
      <c r="P95" s="51"/>
    </row>
  </sheetData>
  <mergeCells count="5">
    <mergeCell ref="B1:K1"/>
    <mergeCell ref="D3:G3"/>
    <mergeCell ref="K10:L13"/>
    <mergeCell ref="K14:L17"/>
    <mergeCell ref="K38:O52"/>
  </mergeCells>
  <phoneticPr fontId="2"/>
  <pageMargins left="0.7" right="0.7" top="0.75" bottom="0.75" header="0.3" footer="0.3"/>
  <pageSetup paperSize="9" scale="48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24">
          <controlPr locked="0" defaultSize="0" autoLine="0" linkedCell="L24" listFillRange="M27:M33" r:id="rId5">
            <anchor moveWithCells="1">
              <from>
                <xdr:col>11</xdr:col>
                <xdr:colOff>0</xdr:colOff>
                <xdr:row>22</xdr:row>
                <xdr:rowOff>76200</xdr:rowOff>
              </from>
              <to>
                <xdr:col>12</xdr:col>
                <xdr:colOff>752475</xdr:colOff>
                <xdr:row>25</xdr:row>
                <xdr:rowOff>9525</xdr:rowOff>
              </to>
            </anchor>
          </controlPr>
        </control>
      </mc:Choice>
      <mc:Fallback>
        <control shapeId="1031" r:id="rId4" name="ComboBox24"/>
      </mc:Fallback>
    </mc:AlternateContent>
    <mc:AlternateContent xmlns:mc="http://schemas.openxmlformats.org/markup-compatibility/2006">
      <mc:Choice Requires="x14">
        <control shapeId="1029" r:id="rId6" name="ComboBox23">
          <controlPr locked="0" defaultSize="0" autoLine="0" linkedCell="L8" listFillRange="N10:N17" r:id="rId7">
            <anchor moveWithCells="1">
              <from>
                <xdr:col>11</xdr:col>
                <xdr:colOff>9525</xdr:colOff>
                <xdr:row>6</xdr:row>
                <xdr:rowOff>276225</xdr:rowOff>
              </from>
              <to>
                <xdr:col>12</xdr:col>
                <xdr:colOff>1066800</xdr:colOff>
                <xdr:row>8</xdr:row>
                <xdr:rowOff>85725</xdr:rowOff>
              </to>
            </anchor>
          </controlPr>
        </control>
      </mc:Choice>
      <mc:Fallback>
        <control shapeId="1029" r:id="rId6" name="ComboBox23"/>
      </mc:Fallback>
    </mc:AlternateContent>
    <mc:AlternateContent xmlns:mc="http://schemas.openxmlformats.org/markup-compatibility/2006">
      <mc:Choice Requires="x14">
        <control shapeId="1027" r:id="rId8" name="ComboBox22">
          <controlPr locked="0" defaultSize="0" autoLine="0" linkedCell="G8" listFillRange="I83:I84" r:id="rId9">
            <anchor moveWithCells="1">
              <from>
                <xdr:col>6</xdr:col>
                <xdr:colOff>0</xdr:colOff>
                <xdr:row>7</xdr:row>
                <xdr:rowOff>9525</xdr:rowOff>
              </from>
              <to>
                <xdr:col>6</xdr:col>
                <xdr:colOff>866775</xdr:colOff>
                <xdr:row>8</xdr:row>
                <xdr:rowOff>57150</xdr:rowOff>
              </to>
            </anchor>
          </controlPr>
        </control>
      </mc:Choice>
      <mc:Fallback>
        <control shapeId="1027" r:id="rId8" name="ComboBox22"/>
      </mc:Fallback>
    </mc:AlternateContent>
    <mc:AlternateContent xmlns:mc="http://schemas.openxmlformats.org/markup-compatibility/2006">
      <mc:Choice Requires="x14">
        <control shapeId="1026" r:id="rId10" name="ComboBox21">
          <controlPr locked="0" defaultSize="0" autoLine="0" linkedCell="C8" listFillRange="C12:D81" r:id="rId11">
            <anchor moveWithCells="1">
              <from>
                <xdr:col>2</xdr:col>
                <xdr:colOff>0</xdr:colOff>
                <xdr:row>6</xdr:row>
                <xdr:rowOff>342900</xdr:rowOff>
              </from>
              <to>
                <xdr:col>2</xdr:col>
                <xdr:colOff>2057400</xdr:colOff>
                <xdr:row>8</xdr:row>
                <xdr:rowOff>19050</xdr:rowOff>
              </to>
            </anchor>
          </controlPr>
        </control>
      </mc:Choice>
      <mc:Fallback>
        <control shapeId="1026" r:id="rId10" name="ComboBox2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2"/>
  <sheetViews>
    <sheetView showGridLines="0" zoomScale="70" zoomScaleNormal="70" workbookViewId="0"/>
  </sheetViews>
  <sheetFormatPr defaultRowHeight="12"/>
  <cols>
    <col min="1" max="1" width="1.625" style="129" customWidth="1"/>
    <col min="2" max="5" width="16.75" style="129" customWidth="1"/>
    <col min="6" max="6" width="17.125" style="129" customWidth="1"/>
    <col min="7" max="7" width="2.125" style="129" customWidth="1"/>
    <col min="8" max="256" width="9" style="129"/>
    <col min="257" max="257" width="1.625" style="129" customWidth="1"/>
    <col min="258" max="261" width="16.75" style="129" customWidth="1"/>
    <col min="262" max="262" width="17.125" style="129" customWidth="1"/>
    <col min="263" max="263" width="2.125" style="129" customWidth="1"/>
    <col min="264" max="512" width="9" style="129"/>
    <col min="513" max="513" width="1.625" style="129" customWidth="1"/>
    <col min="514" max="517" width="16.75" style="129" customWidth="1"/>
    <col min="518" max="518" width="17.125" style="129" customWidth="1"/>
    <col min="519" max="519" width="2.125" style="129" customWidth="1"/>
    <col min="520" max="768" width="9" style="129"/>
    <col min="769" max="769" width="1.625" style="129" customWidth="1"/>
    <col min="770" max="773" width="16.75" style="129" customWidth="1"/>
    <col min="774" max="774" width="17.125" style="129" customWidth="1"/>
    <col min="775" max="775" width="2.125" style="129" customWidth="1"/>
    <col min="776" max="1024" width="9" style="129"/>
    <col min="1025" max="1025" width="1.625" style="129" customWidth="1"/>
    <col min="1026" max="1029" width="16.75" style="129" customWidth="1"/>
    <col min="1030" max="1030" width="17.125" style="129" customWidth="1"/>
    <col min="1031" max="1031" width="2.125" style="129" customWidth="1"/>
    <col min="1032" max="1280" width="9" style="129"/>
    <col min="1281" max="1281" width="1.625" style="129" customWidth="1"/>
    <col min="1282" max="1285" width="16.75" style="129" customWidth="1"/>
    <col min="1286" max="1286" width="17.125" style="129" customWidth="1"/>
    <col min="1287" max="1287" width="2.125" style="129" customWidth="1"/>
    <col min="1288" max="1536" width="9" style="129"/>
    <col min="1537" max="1537" width="1.625" style="129" customWidth="1"/>
    <col min="1538" max="1541" width="16.75" style="129" customWidth="1"/>
    <col min="1542" max="1542" width="17.125" style="129" customWidth="1"/>
    <col min="1543" max="1543" width="2.125" style="129" customWidth="1"/>
    <col min="1544" max="1792" width="9" style="129"/>
    <col min="1793" max="1793" width="1.625" style="129" customWidth="1"/>
    <col min="1794" max="1797" width="16.75" style="129" customWidth="1"/>
    <col min="1798" max="1798" width="17.125" style="129" customWidth="1"/>
    <col min="1799" max="1799" width="2.125" style="129" customWidth="1"/>
    <col min="1800" max="2048" width="9" style="129"/>
    <col min="2049" max="2049" width="1.625" style="129" customWidth="1"/>
    <col min="2050" max="2053" width="16.75" style="129" customWidth="1"/>
    <col min="2054" max="2054" width="17.125" style="129" customWidth="1"/>
    <col min="2055" max="2055" width="2.125" style="129" customWidth="1"/>
    <col min="2056" max="2304" width="9" style="129"/>
    <col min="2305" max="2305" width="1.625" style="129" customWidth="1"/>
    <col min="2306" max="2309" width="16.75" style="129" customWidth="1"/>
    <col min="2310" max="2310" width="17.125" style="129" customWidth="1"/>
    <col min="2311" max="2311" width="2.125" style="129" customWidth="1"/>
    <col min="2312" max="2560" width="9" style="129"/>
    <col min="2561" max="2561" width="1.625" style="129" customWidth="1"/>
    <col min="2562" max="2565" width="16.75" style="129" customWidth="1"/>
    <col min="2566" max="2566" width="17.125" style="129" customWidth="1"/>
    <col min="2567" max="2567" width="2.125" style="129" customWidth="1"/>
    <col min="2568" max="2816" width="9" style="129"/>
    <col min="2817" max="2817" width="1.625" style="129" customWidth="1"/>
    <col min="2818" max="2821" width="16.75" style="129" customWidth="1"/>
    <col min="2822" max="2822" width="17.125" style="129" customWidth="1"/>
    <col min="2823" max="2823" width="2.125" style="129" customWidth="1"/>
    <col min="2824" max="3072" width="9" style="129"/>
    <col min="3073" max="3073" width="1.625" style="129" customWidth="1"/>
    <col min="3074" max="3077" width="16.75" style="129" customWidth="1"/>
    <col min="3078" max="3078" width="17.125" style="129" customWidth="1"/>
    <col min="3079" max="3079" width="2.125" style="129" customWidth="1"/>
    <col min="3080" max="3328" width="9" style="129"/>
    <col min="3329" max="3329" width="1.625" style="129" customWidth="1"/>
    <col min="3330" max="3333" width="16.75" style="129" customWidth="1"/>
    <col min="3334" max="3334" width="17.125" style="129" customWidth="1"/>
    <col min="3335" max="3335" width="2.125" style="129" customWidth="1"/>
    <col min="3336" max="3584" width="9" style="129"/>
    <col min="3585" max="3585" width="1.625" style="129" customWidth="1"/>
    <col min="3586" max="3589" width="16.75" style="129" customWidth="1"/>
    <col min="3590" max="3590" width="17.125" style="129" customWidth="1"/>
    <col min="3591" max="3591" width="2.125" style="129" customWidth="1"/>
    <col min="3592" max="3840" width="9" style="129"/>
    <col min="3841" max="3841" width="1.625" style="129" customWidth="1"/>
    <col min="3842" max="3845" width="16.75" style="129" customWidth="1"/>
    <col min="3846" max="3846" width="17.125" style="129" customWidth="1"/>
    <col min="3847" max="3847" width="2.125" style="129" customWidth="1"/>
    <col min="3848" max="4096" width="9" style="129"/>
    <col min="4097" max="4097" width="1.625" style="129" customWidth="1"/>
    <col min="4098" max="4101" width="16.75" style="129" customWidth="1"/>
    <col min="4102" max="4102" width="17.125" style="129" customWidth="1"/>
    <col min="4103" max="4103" width="2.125" style="129" customWidth="1"/>
    <col min="4104" max="4352" width="9" style="129"/>
    <col min="4353" max="4353" width="1.625" style="129" customWidth="1"/>
    <col min="4354" max="4357" width="16.75" style="129" customWidth="1"/>
    <col min="4358" max="4358" width="17.125" style="129" customWidth="1"/>
    <col min="4359" max="4359" width="2.125" style="129" customWidth="1"/>
    <col min="4360" max="4608" width="9" style="129"/>
    <col min="4609" max="4609" width="1.625" style="129" customWidth="1"/>
    <col min="4610" max="4613" width="16.75" style="129" customWidth="1"/>
    <col min="4614" max="4614" width="17.125" style="129" customWidth="1"/>
    <col min="4615" max="4615" width="2.125" style="129" customWidth="1"/>
    <col min="4616" max="4864" width="9" style="129"/>
    <col min="4865" max="4865" width="1.625" style="129" customWidth="1"/>
    <col min="4866" max="4869" width="16.75" style="129" customWidth="1"/>
    <col min="4870" max="4870" width="17.125" style="129" customWidth="1"/>
    <col min="4871" max="4871" width="2.125" style="129" customWidth="1"/>
    <col min="4872" max="5120" width="9" style="129"/>
    <col min="5121" max="5121" width="1.625" style="129" customWidth="1"/>
    <col min="5122" max="5125" width="16.75" style="129" customWidth="1"/>
    <col min="5126" max="5126" width="17.125" style="129" customWidth="1"/>
    <col min="5127" max="5127" width="2.125" style="129" customWidth="1"/>
    <col min="5128" max="5376" width="9" style="129"/>
    <col min="5377" max="5377" width="1.625" style="129" customWidth="1"/>
    <col min="5378" max="5381" width="16.75" style="129" customWidth="1"/>
    <col min="5382" max="5382" width="17.125" style="129" customWidth="1"/>
    <col min="5383" max="5383" width="2.125" style="129" customWidth="1"/>
    <col min="5384" max="5632" width="9" style="129"/>
    <col min="5633" max="5633" width="1.625" style="129" customWidth="1"/>
    <col min="5634" max="5637" width="16.75" style="129" customWidth="1"/>
    <col min="5638" max="5638" width="17.125" style="129" customWidth="1"/>
    <col min="5639" max="5639" width="2.125" style="129" customWidth="1"/>
    <col min="5640" max="5888" width="9" style="129"/>
    <col min="5889" max="5889" width="1.625" style="129" customWidth="1"/>
    <col min="5890" max="5893" width="16.75" style="129" customWidth="1"/>
    <col min="5894" max="5894" width="17.125" style="129" customWidth="1"/>
    <col min="5895" max="5895" width="2.125" style="129" customWidth="1"/>
    <col min="5896" max="6144" width="9" style="129"/>
    <col min="6145" max="6145" width="1.625" style="129" customWidth="1"/>
    <col min="6146" max="6149" width="16.75" style="129" customWidth="1"/>
    <col min="6150" max="6150" width="17.125" style="129" customWidth="1"/>
    <col min="6151" max="6151" width="2.125" style="129" customWidth="1"/>
    <col min="6152" max="6400" width="9" style="129"/>
    <col min="6401" max="6401" width="1.625" style="129" customWidth="1"/>
    <col min="6402" max="6405" width="16.75" style="129" customWidth="1"/>
    <col min="6406" max="6406" width="17.125" style="129" customWidth="1"/>
    <col min="6407" max="6407" width="2.125" style="129" customWidth="1"/>
    <col min="6408" max="6656" width="9" style="129"/>
    <col min="6657" max="6657" width="1.625" style="129" customWidth="1"/>
    <col min="6658" max="6661" width="16.75" style="129" customWidth="1"/>
    <col min="6662" max="6662" width="17.125" style="129" customWidth="1"/>
    <col min="6663" max="6663" width="2.125" style="129" customWidth="1"/>
    <col min="6664" max="6912" width="9" style="129"/>
    <col min="6913" max="6913" width="1.625" style="129" customWidth="1"/>
    <col min="6914" max="6917" width="16.75" style="129" customWidth="1"/>
    <col min="6918" max="6918" width="17.125" style="129" customWidth="1"/>
    <col min="6919" max="6919" width="2.125" style="129" customWidth="1"/>
    <col min="6920" max="7168" width="9" style="129"/>
    <col min="7169" max="7169" width="1.625" style="129" customWidth="1"/>
    <col min="7170" max="7173" width="16.75" style="129" customWidth="1"/>
    <col min="7174" max="7174" width="17.125" style="129" customWidth="1"/>
    <col min="7175" max="7175" width="2.125" style="129" customWidth="1"/>
    <col min="7176" max="7424" width="9" style="129"/>
    <col min="7425" max="7425" width="1.625" style="129" customWidth="1"/>
    <col min="7426" max="7429" width="16.75" style="129" customWidth="1"/>
    <col min="7430" max="7430" width="17.125" style="129" customWidth="1"/>
    <col min="7431" max="7431" width="2.125" style="129" customWidth="1"/>
    <col min="7432" max="7680" width="9" style="129"/>
    <col min="7681" max="7681" width="1.625" style="129" customWidth="1"/>
    <col min="7682" max="7685" width="16.75" style="129" customWidth="1"/>
    <col min="7686" max="7686" width="17.125" style="129" customWidth="1"/>
    <col min="7687" max="7687" width="2.125" style="129" customWidth="1"/>
    <col min="7688" max="7936" width="9" style="129"/>
    <col min="7937" max="7937" width="1.625" style="129" customWidth="1"/>
    <col min="7938" max="7941" width="16.75" style="129" customWidth="1"/>
    <col min="7942" max="7942" width="17.125" style="129" customWidth="1"/>
    <col min="7943" max="7943" width="2.125" style="129" customWidth="1"/>
    <col min="7944" max="8192" width="9" style="129"/>
    <col min="8193" max="8193" width="1.625" style="129" customWidth="1"/>
    <col min="8194" max="8197" width="16.75" style="129" customWidth="1"/>
    <col min="8198" max="8198" width="17.125" style="129" customWidth="1"/>
    <col min="8199" max="8199" width="2.125" style="129" customWidth="1"/>
    <col min="8200" max="8448" width="9" style="129"/>
    <col min="8449" max="8449" width="1.625" style="129" customWidth="1"/>
    <col min="8450" max="8453" width="16.75" style="129" customWidth="1"/>
    <col min="8454" max="8454" width="17.125" style="129" customWidth="1"/>
    <col min="8455" max="8455" width="2.125" style="129" customWidth="1"/>
    <col min="8456" max="8704" width="9" style="129"/>
    <col min="8705" max="8705" width="1.625" style="129" customWidth="1"/>
    <col min="8706" max="8709" width="16.75" style="129" customWidth="1"/>
    <col min="8710" max="8710" width="17.125" style="129" customWidth="1"/>
    <col min="8711" max="8711" width="2.125" style="129" customWidth="1"/>
    <col min="8712" max="8960" width="9" style="129"/>
    <col min="8961" max="8961" width="1.625" style="129" customWidth="1"/>
    <col min="8962" max="8965" width="16.75" style="129" customWidth="1"/>
    <col min="8966" max="8966" width="17.125" style="129" customWidth="1"/>
    <col min="8967" max="8967" width="2.125" style="129" customWidth="1"/>
    <col min="8968" max="9216" width="9" style="129"/>
    <col min="9217" max="9217" width="1.625" style="129" customWidth="1"/>
    <col min="9218" max="9221" width="16.75" style="129" customWidth="1"/>
    <col min="9222" max="9222" width="17.125" style="129" customWidth="1"/>
    <col min="9223" max="9223" width="2.125" style="129" customWidth="1"/>
    <col min="9224" max="9472" width="9" style="129"/>
    <col min="9473" max="9473" width="1.625" style="129" customWidth="1"/>
    <col min="9474" max="9477" width="16.75" style="129" customWidth="1"/>
    <col min="9478" max="9478" width="17.125" style="129" customWidth="1"/>
    <col min="9479" max="9479" width="2.125" style="129" customWidth="1"/>
    <col min="9480" max="9728" width="9" style="129"/>
    <col min="9729" max="9729" width="1.625" style="129" customWidth="1"/>
    <col min="9730" max="9733" width="16.75" style="129" customWidth="1"/>
    <col min="9734" max="9734" width="17.125" style="129" customWidth="1"/>
    <col min="9735" max="9735" width="2.125" style="129" customWidth="1"/>
    <col min="9736" max="9984" width="9" style="129"/>
    <col min="9985" max="9985" width="1.625" style="129" customWidth="1"/>
    <col min="9986" max="9989" width="16.75" style="129" customWidth="1"/>
    <col min="9990" max="9990" width="17.125" style="129" customWidth="1"/>
    <col min="9991" max="9991" width="2.125" style="129" customWidth="1"/>
    <col min="9992" max="10240" width="9" style="129"/>
    <col min="10241" max="10241" width="1.625" style="129" customWidth="1"/>
    <col min="10242" max="10245" width="16.75" style="129" customWidth="1"/>
    <col min="10246" max="10246" width="17.125" style="129" customWidth="1"/>
    <col min="10247" max="10247" width="2.125" style="129" customWidth="1"/>
    <col min="10248" max="10496" width="9" style="129"/>
    <col min="10497" max="10497" width="1.625" style="129" customWidth="1"/>
    <col min="10498" max="10501" width="16.75" style="129" customWidth="1"/>
    <col min="10502" max="10502" width="17.125" style="129" customWidth="1"/>
    <col min="10503" max="10503" width="2.125" style="129" customWidth="1"/>
    <col min="10504" max="10752" width="9" style="129"/>
    <col min="10753" max="10753" width="1.625" style="129" customWidth="1"/>
    <col min="10754" max="10757" width="16.75" style="129" customWidth="1"/>
    <col min="10758" max="10758" width="17.125" style="129" customWidth="1"/>
    <col min="10759" max="10759" width="2.125" style="129" customWidth="1"/>
    <col min="10760" max="11008" width="9" style="129"/>
    <col min="11009" max="11009" width="1.625" style="129" customWidth="1"/>
    <col min="11010" max="11013" width="16.75" style="129" customWidth="1"/>
    <col min="11014" max="11014" width="17.125" style="129" customWidth="1"/>
    <col min="11015" max="11015" width="2.125" style="129" customWidth="1"/>
    <col min="11016" max="11264" width="9" style="129"/>
    <col min="11265" max="11265" width="1.625" style="129" customWidth="1"/>
    <col min="11266" max="11269" width="16.75" style="129" customWidth="1"/>
    <col min="11270" max="11270" width="17.125" style="129" customWidth="1"/>
    <col min="11271" max="11271" width="2.125" style="129" customWidth="1"/>
    <col min="11272" max="11520" width="9" style="129"/>
    <col min="11521" max="11521" width="1.625" style="129" customWidth="1"/>
    <col min="11522" max="11525" width="16.75" style="129" customWidth="1"/>
    <col min="11526" max="11526" width="17.125" style="129" customWidth="1"/>
    <col min="11527" max="11527" width="2.125" style="129" customWidth="1"/>
    <col min="11528" max="11776" width="9" style="129"/>
    <col min="11777" max="11777" width="1.625" style="129" customWidth="1"/>
    <col min="11778" max="11781" width="16.75" style="129" customWidth="1"/>
    <col min="11782" max="11782" width="17.125" style="129" customWidth="1"/>
    <col min="11783" max="11783" width="2.125" style="129" customWidth="1"/>
    <col min="11784" max="12032" width="9" style="129"/>
    <col min="12033" max="12033" width="1.625" style="129" customWidth="1"/>
    <col min="12034" max="12037" width="16.75" style="129" customWidth="1"/>
    <col min="12038" max="12038" width="17.125" style="129" customWidth="1"/>
    <col min="12039" max="12039" width="2.125" style="129" customWidth="1"/>
    <col min="12040" max="12288" width="9" style="129"/>
    <col min="12289" max="12289" width="1.625" style="129" customWidth="1"/>
    <col min="12290" max="12293" width="16.75" style="129" customWidth="1"/>
    <col min="12294" max="12294" width="17.125" style="129" customWidth="1"/>
    <col min="12295" max="12295" width="2.125" style="129" customWidth="1"/>
    <col min="12296" max="12544" width="9" style="129"/>
    <col min="12545" max="12545" width="1.625" style="129" customWidth="1"/>
    <col min="12546" max="12549" width="16.75" style="129" customWidth="1"/>
    <col min="12550" max="12550" width="17.125" style="129" customWidth="1"/>
    <col min="12551" max="12551" width="2.125" style="129" customWidth="1"/>
    <col min="12552" max="12800" width="9" style="129"/>
    <col min="12801" max="12801" width="1.625" style="129" customWidth="1"/>
    <col min="12802" max="12805" width="16.75" style="129" customWidth="1"/>
    <col min="12806" max="12806" width="17.125" style="129" customWidth="1"/>
    <col min="12807" max="12807" width="2.125" style="129" customWidth="1"/>
    <col min="12808" max="13056" width="9" style="129"/>
    <col min="13057" max="13057" width="1.625" style="129" customWidth="1"/>
    <col min="13058" max="13061" width="16.75" style="129" customWidth="1"/>
    <col min="13062" max="13062" width="17.125" style="129" customWidth="1"/>
    <col min="13063" max="13063" width="2.125" style="129" customWidth="1"/>
    <col min="13064" max="13312" width="9" style="129"/>
    <col min="13313" max="13313" width="1.625" style="129" customWidth="1"/>
    <col min="13314" max="13317" width="16.75" style="129" customWidth="1"/>
    <col min="13318" max="13318" width="17.125" style="129" customWidth="1"/>
    <col min="13319" max="13319" width="2.125" style="129" customWidth="1"/>
    <col min="13320" max="13568" width="9" style="129"/>
    <col min="13569" max="13569" width="1.625" style="129" customWidth="1"/>
    <col min="13570" max="13573" width="16.75" style="129" customWidth="1"/>
    <col min="13574" max="13574" width="17.125" style="129" customWidth="1"/>
    <col min="13575" max="13575" width="2.125" style="129" customWidth="1"/>
    <col min="13576" max="13824" width="9" style="129"/>
    <col min="13825" max="13825" width="1.625" style="129" customWidth="1"/>
    <col min="13826" max="13829" width="16.75" style="129" customWidth="1"/>
    <col min="13830" max="13830" width="17.125" style="129" customWidth="1"/>
    <col min="13831" max="13831" width="2.125" style="129" customWidth="1"/>
    <col min="13832" max="14080" width="9" style="129"/>
    <col min="14081" max="14081" width="1.625" style="129" customWidth="1"/>
    <col min="14082" max="14085" width="16.75" style="129" customWidth="1"/>
    <col min="14086" max="14086" width="17.125" style="129" customWidth="1"/>
    <col min="14087" max="14087" width="2.125" style="129" customWidth="1"/>
    <col min="14088" max="14336" width="9" style="129"/>
    <col min="14337" max="14337" width="1.625" style="129" customWidth="1"/>
    <col min="14338" max="14341" width="16.75" style="129" customWidth="1"/>
    <col min="14342" max="14342" width="17.125" style="129" customWidth="1"/>
    <col min="14343" max="14343" width="2.125" style="129" customWidth="1"/>
    <col min="14344" max="14592" width="9" style="129"/>
    <col min="14593" max="14593" width="1.625" style="129" customWidth="1"/>
    <col min="14594" max="14597" width="16.75" style="129" customWidth="1"/>
    <col min="14598" max="14598" width="17.125" style="129" customWidth="1"/>
    <col min="14599" max="14599" width="2.125" style="129" customWidth="1"/>
    <col min="14600" max="14848" width="9" style="129"/>
    <col min="14849" max="14849" width="1.625" style="129" customWidth="1"/>
    <col min="14850" max="14853" width="16.75" style="129" customWidth="1"/>
    <col min="14854" max="14854" width="17.125" style="129" customWidth="1"/>
    <col min="14855" max="14855" width="2.125" style="129" customWidth="1"/>
    <col min="14856" max="15104" width="9" style="129"/>
    <col min="15105" max="15105" width="1.625" style="129" customWidth="1"/>
    <col min="15106" max="15109" width="16.75" style="129" customWidth="1"/>
    <col min="15110" max="15110" width="17.125" style="129" customWidth="1"/>
    <col min="15111" max="15111" width="2.125" style="129" customWidth="1"/>
    <col min="15112" max="15360" width="9" style="129"/>
    <col min="15361" max="15361" width="1.625" style="129" customWidth="1"/>
    <col min="15362" max="15365" width="16.75" style="129" customWidth="1"/>
    <col min="15366" max="15366" width="17.125" style="129" customWidth="1"/>
    <col min="15367" max="15367" width="2.125" style="129" customWidth="1"/>
    <col min="15368" max="15616" width="9" style="129"/>
    <col min="15617" max="15617" width="1.625" style="129" customWidth="1"/>
    <col min="15618" max="15621" width="16.75" style="129" customWidth="1"/>
    <col min="15622" max="15622" width="17.125" style="129" customWidth="1"/>
    <col min="15623" max="15623" width="2.125" style="129" customWidth="1"/>
    <col min="15624" max="15872" width="9" style="129"/>
    <col min="15873" max="15873" width="1.625" style="129" customWidth="1"/>
    <col min="15874" max="15877" width="16.75" style="129" customWidth="1"/>
    <col min="15878" max="15878" width="17.125" style="129" customWidth="1"/>
    <col min="15879" max="15879" width="2.125" style="129" customWidth="1"/>
    <col min="15880" max="16128" width="9" style="129"/>
    <col min="16129" max="16129" width="1.625" style="129" customWidth="1"/>
    <col min="16130" max="16133" width="16.75" style="129" customWidth="1"/>
    <col min="16134" max="16134" width="17.125" style="129" customWidth="1"/>
    <col min="16135" max="16135" width="2.125" style="129" customWidth="1"/>
    <col min="16136" max="16384" width="9" style="129"/>
  </cols>
  <sheetData>
    <row r="1" spans="2:6" ht="15.2" customHeight="1"/>
    <row r="2" spans="2:6" ht="14.25" customHeight="1">
      <c r="B2" s="130" t="s">
        <v>188</v>
      </c>
    </row>
    <row r="3" spans="2:6" ht="14.25" customHeight="1" thickBot="1">
      <c r="F3" s="131">
        <f ca="1">TODAY()</f>
        <v>44273</v>
      </c>
    </row>
    <row r="4" spans="2:6" ht="14.25" customHeight="1" thickTop="1">
      <c r="B4" s="132" t="s">
        <v>189</v>
      </c>
      <c r="C4" s="133"/>
      <c r="D4" s="133"/>
      <c r="E4" s="133"/>
      <c r="F4" s="134"/>
    </row>
    <row r="5" spans="2:6" ht="13.5" customHeight="1">
      <c r="B5" s="735" t="str">
        <f>IF(入力シート!D3="","",入力シート!D3)</f>
        <v>道路改良事業</v>
      </c>
      <c r="C5" s="736"/>
      <c r="D5" s="736"/>
      <c r="E5" s="736"/>
      <c r="F5" s="737"/>
    </row>
    <row r="6" spans="2:6" ht="13.5" customHeight="1" thickBot="1">
      <c r="B6" s="738"/>
      <c r="C6" s="739"/>
      <c r="D6" s="739"/>
      <c r="E6" s="739"/>
      <c r="F6" s="740"/>
    </row>
    <row r="7" spans="2:6" ht="10.5" customHeight="1" thickTop="1">
      <c r="B7" s="135"/>
      <c r="C7" s="135"/>
      <c r="D7" s="135"/>
      <c r="E7" s="135"/>
      <c r="F7" s="135"/>
    </row>
    <row r="8" spans="2:6" ht="20.25" customHeight="1" thickBot="1">
      <c r="B8" s="135" t="s">
        <v>190</v>
      </c>
      <c r="C8" s="135"/>
      <c r="D8" s="136"/>
      <c r="E8" s="135"/>
      <c r="F8" s="135"/>
    </row>
    <row r="9" spans="2:6" ht="53.25" customHeight="1" thickTop="1">
      <c r="B9" s="741" t="str">
        <f>IF(入力シート!K38="","",入力シート!K38)</f>
        <v>道路改良事業の経済波及効果を分析した。
区間：Ａ市Ｂ町～Ｃ市Ｄ町までの○○ｋｍ区間における工事
　　　　　　　　　　　　　　　○年◇月着工事業</v>
      </c>
      <c r="C9" s="742"/>
      <c r="D9" s="742"/>
      <c r="E9" s="742"/>
      <c r="F9" s="743"/>
    </row>
    <row r="10" spans="2:6" ht="53.25" customHeight="1">
      <c r="B10" s="744"/>
      <c r="C10" s="745"/>
      <c r="D10" s="745"/>
      <c r="E10" s="745"/>
      <c r="F10" s="746"/>
    </row>
    <row r="11" spans="2:6" ht="53.25" customHeight="1" thickBot="1">
      <c r="B11" s="747"/>
      <c r="C11" s="748"/>
      <c r="D11" s="748"/>
      <c r="E11" s="748"/>
      <c r="F11" s="749"/>
    </row>
    <row r="12" spans="2:6" ht="10.5" customHeight="1" thickTop="1">
      <c r="B12" s="135"/>
      <c r="C12" s="135"/>
      <c r="D12" s="135"/>
      <c r="E12" s="135"/>
      <c r="F12" s="135"/>
    </row>
    <row r="13" spans="2:6" ht="20.25" customHeight="1">
      <c r="B13" s="135" t="s">
        <v>191</v>
      </c>
      <c r="C13" s="135"/>
      <c r="D13" s="135"/>
      <c r="E13" s="137" t="str">
        <f>"（単位："&amp;入力シート!$L$24&amp;"，率）"</f>
        <v>（単位：億円，率）</v>
      </c>
      <c r="F13" s="135"/>
    </row>
    <row r="14" spans="2:6" ht="15.2" customHeight="1">
      <c r="B14" s="750" t="s">
        <v>192</v>
      </c>
      <c r="C14" s="751"/>
      <c r="D14" s="752"/>
      <c r="E14" s="138">
        <f>フロー図!C15</f>
        <v>59.26499116829293</v>
      </c>
      <c r="F14" s="135"/>
    </row>
    <row r="15" spans="2:6" ht="15.2" customHeight="1">
      <c r="B15" s="753" t="str">
        <f>VLOOKUP(E15,入力シート!R9:T16,2,FALSE)</f>
        <v>広島市消費転換率（令和元年）</v>
      </c>
      <c r="C15" s="754"/>
      <c r="D15" s="755"/>
      <c r="E15" s="139">
        <f>VALUE(入力シート!L8)</f>
        <v>0.56762199999999996</v>
      </c>
      <c r="F15" s="135"/>
    </row>
    <row r="16" spans="2:6" ht="14.25" customHeight="1">
      <c r="B16" s="140" t="str">
        <f>"※ 消費転換率：（＝消費支出÷実収入）"&amp;VLOOKUP(E15,入力シート!R9:T16,3,FALSE)&amp;"家計調査年報による。"</f>
        <v>※ 消費転換率：（＝消費支出÷実収入）令和元年家計調査年報による。</v>
      </c>
      <c r="C16" s="135"/>
      <c r="D16" s="135"/>
      <c r="E16" s="135"/>
    </row>
    <row r="17" spans="2:13" ht="10.5" customHeight="1">
      <c r="B17" s="135"/>
      <c r="C17" s="135"/>
      <c r="D17" s="135"/>
      <c r="E17" s="135"/>
    </row>
    <row r="18" spans="2:13" ht="20.25" customHeight="1">
      <c r="B18" s="129" t="s">
        <v>193</v>
      </c>
      <c r="F18" s="141" t="str">
        <f>"（単位："&amp;入力シート!$L$24&amp;"）"</f>
        <v>（単位：億円）</v>
      </c>
    </row>
    <row r="19" spans="2:13" ht="20.25" customHeight="1">
      <c r="B19" s="142"/>
      <c r="F19" s="136"/>
    </row>
    <row r="20" spans="2:13" ht="21.2" customHeight="1">
      <c r="B20" s="142"/>
      <c r="F20" s="136"/>
    </row>
    <row r="21" spans="2:13" ht="21.2" customHeight="1">
      <c r="B21" s="142"/>
      <c r="F21" s="136"/>
    </row>
    <row r="22" spans="2:13" ht="21.2" customHeight="1">
      <c r="B22" s="142"/>
      <c r="F22" s="136"/>
    </row>
    <row r="23" spans="2:13" ht="21.2" customHeight="1">
      <c r="B23" s="142"/>
      <c r="F23" s="136"/>
    </row>
    <row r="24" spans="2:13" ht="21.2" customHeight="1">
      <c r="B24" s="142"/>
      <c r="F24" s="136"/>
    </row>
    <row r="25" spans="2:13" ht="21.2" customHeight="1">
      <c r="B25" s="142"/>
      <c r="F25" s="136"/>
    </row>
    <row r="26" spans="2:13" ht="17.25" customHeight="1">
      <c r="B26" s="142"/>
      <c r="F26" s="136"/>
    </row>
    <row r="27" spans="2:13" ht="14.25" customHeight="1">
      <c r="B27" s="143" t="s">
        <v>194</v>
      </c>
      <c r="C27" s="144" t="s">
        <v>195</v>
      </c>
      <c r="D27" s="144" t="s">
        <v>196</v>
      </c>
      <c r="E27" s="144" t="s">
        <v>197</v>
      </c>
      <c r="F27" s="144" t="s">
        <v>198</v>
      </c>
      <c r="H27" s="145"/>
      <c r="I27" s="146"/>
      <c r="J27" s="146"/>
      <c r="K27" s="146"/>
      <c r="L27" s="146"/>
      <c r="M27" s="146"/>
    </row>
    <row r="28" spans="2:13" ht="14.25" customHeight="1">
      <c r="B28" s="147" t="s">
        <v>199</v>
      </c>
      <c r="C28" s="148">
        <f>フロー図!C15</f>
        <v>59.26499116829293</v>
      </c>
      <c r="D28" s="148">
        <f>フロー図!C33</f>
        <v>23.257976917924314</v>
      </c>
      <c r="E28" s="148">
        <f>フロー図!C45</f>
        <v>13.786551797346451</v>
      </c>
      <c r="F28" s="148">
        <f>SUM(C28:E28)</f>
        <v>96.309519883563695</v>
      </c>
      <c r="H28" s="145"/>
      <c r="I28" s="149"/>
      <c r="J28" s="149"/>
      <c r="K28" s="149"/>
      <c r="L28" s="149"/>
      <c r="M28" s="149"/>
    </row>
    <row r="29" spans="2:13" ht="14.25" customHeight="1">
      <c r="B29" s="150" t="s">
        <v>200</v>
      </c>
      <c r="C29" s="151">
        <f>フロー図!N21</f>
        <v>31.129861640043412</v>
      </c>
      <c r="D29" s="151">
        <f>フロー図!C39</f>
        <v>14.264937271355564</v>
      </c>
      <c r="E29" s="151">
        <f>フロー図!C51</f>
        <v>9.2985665418068457</v>
      </c>
      <c r="F29" s="151">
        <f>SUM(C29:E29)</f>
        <v>54.693365453205828</v>
      </c>
      <c r="H29" s="145"/>
      <c r="I29" s="149"/>
      <c r="J29" s="149"/>
      <c r="K29" s="152"/>
      <c r="L29" s="149"/>
      <c r="M29" s="149"/>
    </row>
    <row r="30" spans="2:13" ht="14.25" customHeight="1">
      <c r="B30" s="153" t="s">
        <v>201</v>
      </c>
      <c r="C30" s="154">
        <f>フロー図!P21</f>
        <v>19.60567139985994</v>
      </c>
      <c r="D30" s="154">
        <f>フロー図!E39</f>
        <v>6.1338165886701566</v>
      </c>
      <c r="E30" s="154">
        <f>フロー図!E51</f>
        <v>3.2636765387251647</v>
      </c>
      <c r="F30" s="154">
        <f>SUM(C30:E30)</f>
        <v>29.003164527255262</v>
      </c>
      <c r="H30" s="145"/>
      <c r="I30" s="149"/>
      <c r="J30" s="149"/>
      <c r="K30" s="149"/>
      <c r="L30" s="149"/>
      <c r="M30" s="149"/>
    </row>
    <row r="31" spans="2:13" ht="14.25" customHeight="1">
      <c r="B31" s="155" t="s">
        <v>202</v>
      </c>
      <c r="C31" s="156">
        <f>フロー図!AC21</f>
        <v>524.02956083556705</v>
      </c>
      <c r="D31" s="156">
        <f>フロー図!O39</f>
        <v>157.24782465509989</v>
      </c>
      <c r="E31" s="156">
        <f>フロー図!M51</f>
        <v>101.39402789073596</v>
      </c>
      <c r="F31" s="156">
        <f>SUM(C31:E31)</f>
        <v>782.67141338140289</v>
      </c>
      <c r="H31" s="145"/>
      <c r="I31" s="149"/>
      <c r="J31" s="149"/>
      <c r="K31" s="149"/>
      <c r="L31" s="149"/>
      <c r="M31" s="149"/>
    </row>
    <row r="32" spans="2:13" ht="14.25" customHeight="1">
      <c r="B32" s="157" t="s">
        <v>203</v>
      </c>
      <c r="C32" s="158">
        <f>フロー図!AF21</f>
        <v>457.62833991570108</v>
      </c>
      <c r="D32" s="158">
        <f>フロー図!R39</f>
        <v>146.85216227096129</v>
      </c>
      <c r="E32" s="158">
        <f>フロー図!P51</f>
        <v>90.902680323586253</v>
      </c>
      <c r="F32" s="158">
        <f>SUM(C32:E32)</f>
        <v>695.38318251024862</v>
      </c>
    </row>
    <row r="33" spans="2:6" ht="14.25" customHeight="1">
      <c r="B33" s="159"/>
      <c r="C33" s="160"/>
      <c r="D33" s="160"/>
      <c r="E33" s="160"/>
      <c r="F33" s="160"/>
    </row>
    <row r="34" spans="2:6" s="161" customFormat="1" ht="20.25" customHeight="1">
      <c r="F34" s="162" t="s">
        <v>204</v>
      </c>
    </row>
    <row r="35" spans="2:6" ht="20.25" customHeight="1">
      <c r="F35" s="136"/>
    </row>
    <row r="36" spans="2:6" ht="20.25" customHeight="1">
      <c r="F36" s="136"/>
    </row>
    <row r="37" spans="2:6" ht="20.25" customHeight="1">
      <c r="F37" s="136"/>
    </row>
    <row r="38" spans="2:6" ht="20.25" customHeight="1">
      <c r="F38" s="136"/>
    </row>
    <row r="39" spans="2:6" ht="20.25" customHeight="1"/>
    <row r="40" spans="2:6" ht="20.25" customHeight="1"/>
    <row r="41" spans="2:6" ht="9.1999999999999993" customHeight="1"/>
    <row r="42" spans="2:6" ht="14.25" customHeight="1"/>
  </sheetData>
  <mergeCells count="4">
    <mergeCell ref="B5:F6"/>
    <mergeCell ref="B9:F11"/>
    <mergeCell ref="B14:D14"/>
    <mergeCell ref="B15:D15"/>
  </mergeCells>
  <phoneticPr fontId="2"/>
  <pageMargins left="0.7" right="0.7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J59"/>
  <sheetViews>
    <sheetView showGridLines="0" zoomScale="85" zoomScaleNormal="85" workbookViewId="0"/>
  </sheetViews>
  <sheetFormatPr defaultColWidth="2.625" defaultRowHeight="12"/>
  <cols>
    <col min="1" max="1" width="1.625" style="163" customWidth="1"/>
    <col min="2" max="2" width="2" style="163" customWidth="1"/>
    <col min="3" max="3" width="6.625" style="163" customWidth="1"/>
    <col min="4" max="4" width="0.75" style="163" customWidth="1"/>
    <col min="5" max="5" width="1.25" style="163" customWidth="1"/>
    <col min="6" max="7" width="1.625" style="163" customWidth="1"/>
    <col min="8" max="8" width="8.875" style="163" customWidth="1"/>
    <col min="9" max="9" width="5.875" style="163" customWidth="1"/>
    <col min="10" max="10" width="9" style="163" customWidth="1"/>
    <col min="11" max="11" width="2.625" style="163" hidden="1" customWidth="1"/>
    <col min="12" max="12" width="4.625" style="163" customWidth="1"/>
    <col min="13" max="13" width="4.375" style="163" customWidth="1"/>
    <col min="14" max="14" width="7.125" style="163" customWidth="1"/>
    <col min="15" max="15" width="3.125" style="163" customWidth="1"/>
    <col min="16" max="16" width="9.125" style="163" customWidth="1"/>
    <col min="17" max="17" width="2.125" style="163" customWidth="1"/>
    <col min="18" max="18" width="4.25" style="163" customWidth="1"/>
    <col min="19" max="19" width="7.5" style="163" customWidth="1"/>
    <col min="20" max="20" width="3" style="163" customWidth="1"/>
    <col min="21" max="21" width="4.5" style="163" customWidth="1"/>
    <col min="22" max="22" width="1.5" style="163" customWidth="1"/>
    <col min="23" max="23" width="1.625" style="163" customWidth="1"/>
    <col min="24" max="24" width="3.875" style="163" customWidth="1"/>
    <col min="25" max="25" width="6.875" style="163" customWidth="1"/>
    <col min="26" max="26" width="4.375" style="163" customWidth="1"/>
    <col min="27" max="27" width="7.25" style="163" customWidth="1"/>
    <col min="28" max="28" width="5.5" style="163" customWidth="1"/>
    <col min="29" max="29" width="5.375" style="163" customWidth="1"/>
    <col min="30" max="30" width="5.625" style="163" customWidth="1"/>
    <col min="31" max="31" width="5.125" style="163" customWidth="1"/>
    <col min="32" max="32" width="7" style="163" customWidth="1"/>
    <col min="33" max="33" width="4" style="163" customWidth="1"/>
    <col min="34" max="34" width="3" style="163" customWidth="1"/>
    <col min="35" max="256" width="2.625" style="163"/>
    <col min="257" max="257" width="1.625" style="163" customWidth="1"/>
    <col min="258" max="258" width="2" style="163" customWidth="1"/>
    <col min="259" max="259" width="6.625" style="163" customWidth="1"/>
    <col min="260" max="260" width="0.75" style="163" customWidth="1"/>
    <col min="261" max="261" width="1.25" style="163" customWidth="1"/>
    <col min="262" max="263" width="1.625" style="163" customWidth="1"/>
    <col min="264" max="264" width="8.875" style="163" customWidth="1"/>
    <col min="265" max="265" width="5.875" style="163" customWidth="1"/>
    <col min="266" max="266" width="9" style="163" customWidth="1"/>
    <col min="267" max="267" width="0" style="163" hidden="1" customWidth="1"/>
    <col min="268" max="268" width="4.625" style="163" customWidth="1"/>
    <col min="269" max="269" width="4.375" style="163" customWidth="1"/>
    <col min="270" max="270" width="7.125" style="163" customWidth="1"/>
    <col min="271" max="271" width="3.125" style="163" customWidth="1"/>
    <col min="272" max="272" width="9.125" style="163" customWidth="1"/>
    <col min="273" max="273" width="2.125" style="163" customWidth="1"/>
    <col min="274" max="274" width="4.25" style="163" customWidth="1"/>
    <col min="275" max="275" width="7.5" style="163" customWidth="1"/>
    <col min="276" max="276" width="3" style="163" customWidth="1"/>
    <col min="277" max="277" width="4.5" style="163" customWidth="1"/>
    <col min="278" max="278" width="1.5" style="163" customWidth="1"/>
    <col min="279" max="279" width="1.625" style="163" customWidth="1"/>
    <col min="280" max="280" width="3.875" style="163" customWidth="1"/>
    <col min="281" max="281" width="6.875" style="163" customWidth="1"/>
    <col min="282" max="282" width="4.375" style="163" customWidth="1"/>
    <col min="283" max="283" width="7.25" style="163" customWidth="1"/>
    <col min="284" max="284" width="5.5" style="163" customWidth="1"/>
    <col min="285" max="285" width="5.375" style="163" customWidth="1"/>
    <col min="286" max="286" width="5.625" style="163" customWidth="1"/>
    <col min="287" max="287" width="5.125" style="163" customWidth="1"/>
    <col min="288" max="288" width="7" style="163" customWidth="1"/>
    <col min="289" max="289" width="4" style="163" customWidth="1"/>
    <col min="290" max="290" width="3" style="163" customWidth="1"/>
    <col min="291" max="512" width="2.625" style="163"/>
    <col min="513" max="513" width="1.625" style="163" customWidth="1"/>
    <col min="514" max="514" width="2" style="163" customWidth="1"/>
    <col min="515" max="515" width="6.625" style="163" customWidth="1"/>
    <col min="516" max="516" width="0.75" style="163" customWidth="1"/>
    <col min="517" max="517" width="1.25" style="163" customWidth="1"/>
    <col min="518" max="519" width="1.625" style="163" customWidth="1"/>
    <col min="520" max="520" width="8.875" style="163" customWidth="1"/>
    <col min="521" max="521" width="5.875" style="163" customWidth="1"/>
    <col min="522" max="522" width="9" style="163" customWidth="1"/>
    <col min="523" max="523" width="0" style="163" hidden="1" customWidth="1"/>
    <col min="524" max="524" width="4.625" style="163" customWidth="1"/>
    <col min="525" max="525" width="4.375" style="163" customWidth="1"/>
    <col min="526" max="526" width="7.125" style="163" customWidth="1"/>
    <col min="527" max="527" width="3.125" style="163" customWidth="1"/>
    <col min="528" max="528" width="9.125" style="163" customWidth="1"/>
    <col min="529" max="529" width="2.125" style="163" customWidth="1"/>
    <col min="530" max="530" width="4.25" style="163" customWidth="1"/>
    <col min="531" max="531" width="7.5" style="163" customWidth="1"/>
    <col min="532" max="532" width="3" style="163" customWidth="1"/>
    <col min="533" max="533" width="4.5" style="163" customWidth="1"/>
    <col min="534" max="534" width="1.5" style="163" customWidth="1"/>
    <col min="535" max="535" width="1.625" style="163" customWidth="1"/>
    <col min="536" max="536" width="3.875" style="163" customWidth="1"/>
    <col min="537" max="537" width="6.875" style="163" customWidth="1"/>
    <col min="538" max="538" width="4.375" style="163" customWidth="1"/>
    <col min="539" max="539" width="7.25" style="163" customWidth="1"/>
    <col min="540" max="540" width="5.5" style="163" customWidth="1"/>
    <col min="541" max="541" width="5.375" style="163" customWidth="1"/>
    <col min="542" max="542" width="5.625" style="163" customWidth="1"/>
    <col min="543" max="543" width="5.125" style="163" customWidth="1"/>
    <col min="544" max="544" width="7" style="163" customWidth="1"/>
    <col min="545" max="545" width="4" style="163" customWidth="1"/>
    <col min="546" max="546" width="3" style="163" customWidth="1"/>
    <col min="547" max="768" width="2.625" style="163"/>
    <col min="769" max="769" width="1.625" style="163" customWidth="1"/>
    <col min="770" max="770" width="2" style="163" customWidth="1"/>
    <col min="771" max="771" width="6.625" style="163" customWidth="1"/>
    <col min="772" max="772" width="0.75" style="163" customWidth="1"/>
    <col min="773" max="773" width="1.25" style="163" customWidth="1"/>
    <col min="774" max="775" width="1.625" style="163" customWidth="1"/>
    <col min="776" max="776" width="8.875" style="163" customWidth="1"/>
    <col min="777" max="777" width="5.875" style="163" customWidth="1"/>
    <col min="778" max="778" width="9" style="163" customWidth="1"/>
    <col min="779" max="779" width="0" style="163" hidden="1" customWidth="1"/>
    <col min="780" max="780" width="4.625" style="163" customWidth="1"/>
    <col min="781" max="781" width="4.375" style="163" customWidth="1"/>
    <col min="782" max="782" width="7.125" style="163" customWidth="1"/>
    <col min="783" max="783" width="3.125" style="163" customWidth="1"/>
    <col min="784" max="784" width="9.125" style="163" customWidth="1"/>
    <col min="785" max="785" width="2.125" style="163" customWidth="1"/>
    <col min="786" max="786" width="4.25" style="163" customWidth="1"/>
    <col min="787" max="787" width="7.5" style="163" customWidth="1"/>
    <col min="788" max="788" width="3" style="163" customWidth="1"/>
    <col min="789" max="789" width="4.5" style="163" customWidth="1"/>
    <col min="790" max="790" width="1.5" style="163" customWidth="1"/>
    <col min="791" max="791" width="1.625" style="163" customWidth="1"/>
    <col min="792" max="792" width="3.875" style="163" customWidth="1"/>
    <col min="793" max="793" width="6.875" style="163" customWidth="1"/>
    <col min="794" max="794" width="4.375" style="163" customWidth="1"/>
    <col min="795" max="795" width="7.25" style="163" customWidth="1"/>
    <col min="796" max="796" width="5.5" style="163" customWidth="1"/>
    <col min="797" max="797" width="5.375" style="163" customWidth="1"/>
    <col min="798" max="798" width="5.625" style="163" customWidth="1"/>
    <col min="799" max="799" width="5.125" style="163" customWidth="1"/>
    <col min="800" max="800" width="7" style="163" customWidth="1"/>
    <col min="801" max="801" width="4" style="163" customWidth="1"/>
    <col min="802" max="802" width="3" style="163" customWidth="1"/>
    <col min="803" max="1024" width="2.625" style="163"/>
    <col min="1025" max="1025" width="1.625" style="163" customWidth="1"/>
    <col min="1026" max="1026" width="2" style="163" customWidth="1"/>
    <col min="1027" max="1027" width="6.625" style="163" customWidth="1"/>
    <col min="1028" max="1028" width="0.75" style="163" customWidth="1"/>
    <col min="1029" max="1029" width="1.25" style="163" customWidth="1"/>
    <col min="1030" max="1031" width="1.625" style="163" customWidth="1"/>
    <col min="1032" max="1032" width="8.875" style="163" customWidth="1"/>
    <col min="1033" max="1033" width="5.875" style="163" customWidth="1"/>
    <col min="1034" max="1034" width="9" style="163" customWidth="1"/>
    <col min="1035" max="1035" width="0" style="163" hidden="1" customWidth="1"/>
    <col min="1036" max="1036" width="4.625" style="163" customWidth="1"/>
    <col min="1037" max="1037" width="4.375" style="163" customWidth="1"/>
    <col min="1038" max="1038" width="7.125" style="163" customWidth="1"/>
    <col min="1039" max="1039" width="3.125" style="163" customWidth="1"/>
    <col min="1040" max="1040" width="9.125" style="163" customWidth="1"/>
    <col min="1041" max="1041" width="2.125" style="163" customWidth="1"/>
    <col min="1042" max="1042" width="4.25" style="163" customWidth="1"/>
    <col min="1043" max="1043" width="7.5" style="163" customWidth="1"/>
    <col min="1044" max="1044" width="3" style="163" customWidth="1"/>
    <col min="1045" max="1045" width="4.5" style="163" customWidth="1"/>
    <col min="1046" max="1046" width="1.5" style="163" customWidth="1"/>
    <col min="1047" max="1047" width="1.625" style="163" customWidth="1"/>
    <col min="1048" max="1048" width="3.875" style="163" customWidth="1"/>
    <col min="1049" max="1049" width="6.875" style="163" customWidth="1"/>
    <col min="1050" max="1050" width="4.375" style="163" customWidth="1"/>
    <col min="1051" max="1051" width="7.25" style="163" customWidth="1"/>
    <col min="1052" max="1052" width="5.5" style="163" customWidth="1"/>
    <col min="1053" max="1053" width="5.375" style="163" customWidth="1"/>
    <col min="1054" max="1054" width="5.625" style="163" customWidth="1"/>
    <col min="1055" max="1055" width="5.125" style="163" customWidth="1"/>
    <col min="1056" max="1056" width="7" style="163" customWidth="1"/>
    <col min="1057" max="1057" width="4" style="163" customWidth="1"/>
    <col min="1058" max="1058" width="3" style="163" customWidth="1"/>
    <col min="1059" max="1280" width="2.625" style="163"/>
    <col min="1281" max="1281" width="1.625" style="163" customWidth="1"/>
    <col min="1282" max="1282" width="2" style="163" customWidth="1"/>
    <col min="1283" max="1283" width="6.625" style="163" customWidth="1"/>
    <col min="1284" max="1284" width="0.75" style="163" customWidth="1"/>
    <col min="1285" max="1285" width="1.25" style="163" customWidth="1"/>
    <col min="1286" max="1287" width="1.625" style="163" customWidth="1"/>
    <col min="1288" max="1288" width="8.875" style="163" customWidth="1"/>
    <col min="1289" max="1289" width="5.875" style="163" customWidth="1"/>
    <col min="1290" max="1290" width="9" style="163" customWidth="1"/>
    <col min="1291" max="1291" width="0" style="163" hidden="1" customWidth="1"/>
    <col min="1292" max="1292" width="4.625" style="163" customWidth="1"/>
    <col min="1293" max="1293" width="4.375" style="163" customWidth="1"/>
    <col min="1294" max="1294" width="7.125" style="163" customWidth="1"/>
    <col min="1295" max="1295" width="3.125" style="163" customWidth="1"/>
    <col min="1296" max="1296" width="9.125" style="163" customWidth="1"/>
    <col min="1297" max="1297" width="2.125" style="163" customWidth="1"/>
    <col min="1298" max="1298" width="4.25" style="163" customWidth="1"/>
    <col min="1299" max="1299" width="7.5" style="163" customWidth="1"/>
    <col min="1300" max="1300" width="3" style="163" customWidth="1"/>
    <col min="1301" max="1301" width="4.5" style="163" customWidth="1"/>
    <col min="1302" max="1302" width="1.5" style="163" customWidth="1"/>
    <col min="1303" max="1303" width="1.625" style="163" customWidth="1"/>
    <col min="1304" max="1304" width="3.875" style="163" customWidth="1"/>
    <col min="1305" max="1305" width="6.875" style="163" customWidth="1"/>
    <col min="1306" max="1306" width="4.375" style="163" customWidth="1"/>
    <col min="1307" max="1307" width="7.25" style="163" customWidth="1"/>
    <col min="1308" max="1308" width="5.5" style="163" customWidth="1"/>
    <col min="1309" max="1309" width="5.375" style="163" customWidth="1"/>
    <col min="1310" max="1310" width="5.625" style="163" customWidth="1"/>
    <col min="1311" max="1311" width="5.125" style="163" customWidth="1"/>
    <col min="1312" max="1312" width="7" style="163" customWidth="1"/>
    <col min="1313" max="1313" width="4" style="163" customWidth="1"/>
    <col min="1314" max="1314" width="3" style="163" customWidth="1"/>
    <col min="1315" max="1536" width="2.625" style="163"/>
    <col min="1537" max="1537" width="1.625" style="163" customWidth="1"/>
    <col min="1538" max="1538" width="2" style="163" customWidth="1"/>
    <col min="1539" max="1539" width="6.625" style="163" customWidth="1"/>
    <col min="1540" max="1540" width="0.75" style="163" customWidth="1"/>
    <col min="1541" max="1541" width="1.25" style="163" customWidth="1"/>
    <col min="1542" max="1543" width="1.625" style="163" customWidth="1"/>
    <col min="1544" max="1544" width="8.875" style="163" customWidth="1"/>
    <col min="1545" max="1545" width="5.875" style="163" customWidth="1"/>
    <col min="1546" max="1546" width="9" style="163" customWidth="1"/>
    <col min="1547" max="1547" width="0" style="163" hidden="1" customWidth="1"/>
    <col min="1548" max="1548" width="4.625" style="163" customWidth="1"/>
    <col min="1549" max="1549" width="4.375" style="163" customWidth="1"/>
    <col min="1550" max="1550" width="7.125" style="163" customWidth="1"/>
    <col min="1551" max="1551" width="3.125" style="163" customWidth="1"/>
    <col min="1552" max="1552" width="9.125" style="163" customWidth="1"/>
    <col min="1553" max="1553" width="2.125" style="163" customWidth="1"/>
    <col min="1554" max="1554" width="4.25" style="163" customWidth="1"/>
    <col min="1555" max="1555" width="7.5" style="163" customWidth="1"/>
    <col min="1556" max="1556" width="3" style="163" customWidth="1"/>
    <col min="1557" max="1557" width="4.5" style="163" customWidth="1"/>
    <col min="1558" max="1558" width="1.5" style="163" customWidth="1"/>
    <col min="1559" max="1559" width="1.625" style="163" customWidth="1"/>
    <col min="1560" max="1560" width="3.875" style="163" customWidth="1"/>
    <col min="1561" max="1561" width="6.875" style="163" customWidth="1"/>
    <col min="1562" max="1562" width="4.375" style="163" customWidth="1"/>
    <col min="1563" max="1563" width="7.25" style="163" customWidth="1"/>
    <col min="1564" max="1564" width="5.5" style="163" customWidth="1"/>
    <col min="1565" max="1565" width="5.375" style="163" customWidth="1"/>
    <col min="1566" max="1566" width="5.625" style="163" customWidth="1"/>
    <col min="1567" max="1567" width="5.125" style="163" customWidth="1"/>
    <col min="1568" max="1568" width="7" style="163" customWidth="1"/>
    <col min="1569" max="1569" width="4" style="163" customWidth="1"/>
    <col min="1570" max="1570" width="3" style="163" customWidth="1"/>
    <col min="1571" max="1792" width="2.625" style="163"/>
    <col min="1793" max="1793" width="1.625" style="163" customWidth="1"/>
    <col min="1794" max="1794" width="2" style="163" customWidth="1"/>
    <col min="1795" max="1795" width="6.625" style="163" customWidth="1"/>
    <col min="1796" max="1796" width="0.75" style="163" customWidth="1"/>
    <col min="1797" max="1797" width="1.25" style="163" customWidth="1"/>
    <col min="1798" max="1799" width="1.625" style="163" customWidth="1"/>
    <col min="1800" max="1800" width="8.875" style="163" customWidth="1"/>
    <col min="1801" max="1801" width="5.875" style="163" customWidth="1"/>
    <col min="1802" max="1802" width="9" style="163" customWidth="1"/>
    <col min="1803" max="1803" width="0" style="163" hidden="1" customWidth="1"/>
    <col min="1804" max="1804" width="4.625" style="163" customWidth="1"/>
    <col min="1805" max="1805" width="4.375" style="163" customWidth="1"/>
    <col min="1806" max="1806" width="7.125" style="163" customWidth="1"/>
    <col min="1807" max="1807" width="3.125" style="163" customWidth="1"/>
    <col min="1808" max="1808" width="9.125" style="163" customWidth="1"/>
    <col min="1809" max="1809" width="2.125" style="163" customWidth="1"/>
    <col min="1810" max="1810" width="4.25" style="163" customWidth="1"/>
    <col min="1811" max="1811" width="7.5" style="163" customWidth="1"/>
    <col min="1812" max="1812" width="3" style="163" customWidth="1"/>
    <col min="1813" max="1813" width="4.5" style="163" customWidth="1"/>
    <col min="1814" max="1814" width="1.5" style="163" customWidth="1"/>
    <col min="1815" max="1815" width="1.625" style="163" customWidth="1"/>
    <col min="1816" max="1816" width="3.875" style="163" customWidth="1"/>
    <col min="1817" max="1817" width="6.875" style="163" customWidth="1"/>
    <col min="1818" max="1818" width="4.375" style="163" customWidth="1"/>
    <col min="1819" max="1819" width="7.25" style="163" customWidth="1"/>
    <col min="1820" max="1820" width="5.5" style="163" customWidth="1"/>
    <col min="1821" max="1821" width="5.375" style="163" customWidth="1"/>
    <col min="1822" max="1822" width="5.625" style="163" customWidth="1"/>
    <col min="1823" max="1823" width="5.125" style="163" customWidth="1"/>
    <col min="1824" max="1824" width="7" style="163" customWidth="1"/>
    <col min="1825" max="1825" width="4" style="163" customWidth="1"/>
    <col min="1826" max="1826" width="3" style="163" customWidth="1"/>
    <col min="1827" max="2048" width="2.625" style="163"/>
    <col min="2049" max="2049" width="1.625" style="163" customWidth="1"/>
    <col min="2050" max="2050" width="2" style="163" customWidth="1"/>
    <col min="2051" max="2051" width="6.625" style="163" customWidth="1"/>
    <col min="2052" max="2052" width="0.75" style="163" customWidth="1"/>
    <col min="2053" max="2053" width="1.25" style="163" customWidth="1"/>
    <col min="2054" max="2055" width="1.625" style="163" customWidth="1"/>
    <col min="2056" max="2056" width="8.875" style="163" customWidth="1"/>
    <col min="2057" max="2057" width="5.875" style="163" customWidth="1"/>
    <col min="2058" max="2058" width="9" style="163" customWidth="1"/>
    <col min="2059" max="2059" width="0" style="163" hidden="1" customWidth="1"/>
    <col min="2060" max="2060" width="4.625" style="163" customWidth="1"/>
    <col min="2061" max="2061" width="4.375" style="163" customWidth="1"/>
    <col min="2062" max="2062" width="7.125" style="163" customWidth="1"/>
    <col min="2063" max="2063" width="3.125" style="163" customWidth="1"/>
    <col min="2064" max="2064" width="9.125" style="163" customWidth="1"/>
    <col min="2065" max="2065" width="2.125" style="163" customWidth="1"/>
    <col min="2066" max="2066" width="4.25" style="163" customWidth="1"/>
    <col min="2067" max="2067" width="7.5" style="163" customWidth="1"/>
    <col min="2068" max="2068" width="3" style="163" customWidth="1"/>
    <col min="2069" max="2069" width="4.5" style="163" customWidth="1"/>
    <col min="2070" max="2070" width="1.5" style="163" customWidth="1"/>
    <col min="2071" max="2071" width="1.625" style="163" customWidth="1"/>
    <col min="2072" max="2072" width="3.875" style="163" customWidth="1"/>
    <col min="2073" max="2073" width="6.875" style="163" customWidth="1"/>
    <col min="2074" max="2074" width="4.375" style="163" customWidth="1"/>
    <col min="2075" max="2075" width="7.25" style="163" customWidth="1"/>
    <col min="2076" max="2076" width="5.5" style="163" customWidth="1"/>
    <col min="2077" max="2077" width="5.375" style="163" customWidth="1"/>
    <col min="2078" max="2078" width="5.625" style="163" customWidth="1"/>
    <col min="2079" max="2079" width="5.125" style="163" customWidth="1"/>
    <col min="2080" max="2080" width="7" style="163" customWidth="1"/>
    <col min="2081" max="2081" width="4" style="163" customWidth="1"/>
    <col min="2082" max="2082" width="3" style="163" customWidth="1"/>
    <col min="2083" max="2304" width="2.625" style="163"/>
    <col min="2305" max="2305" width="1.625" style="163" customWidth="1"/>
    <col min="2306" max="2306" width="2" style="163" customWidth="1"/>
    <col min="2307" max="2307" width="6.625" style="163" customWidth="1"/>
    <col min="2308" max="2308" width="0.75" style="163" customWidth="1"/>
    <col min="2309" max="2309" width="1.25" style="163" customWidth="1"/>
    <col min="2310" max="2311" width="1.625" style="163" customWidth="1"/>
    <col min="2312" max="2312" width="8.875" style="163" customWidth="1"/>
    <col min="2313" max="2313" width="5.875" style="163" customWidth="1"/>
    <col min="2314" max="2314" width="9" style="163" customWidth="1"/>
    <col min="2315" max="2315" width="0" style="163" hidden="1" customWidth="1"/>
    <col min="2316" max="2316" width="4.625" style="163" customWidth="1"/>
    <col min="2317" max="2317" width="4.375" style="163" customWidth="1"/>
    <col min="2318" max="2318" width="7.125" style="163" customWidth="1"/>
    <col min="2319" max="2319" width="3.125" style="163" customWidth="1"/>
    <col min="2320" max="2320" width="9.125" style="163" customWidth="1"/>
    <col min="2321" max="2321" width="2.125" style="163" customWidth="1"/>
    <col min="2322" max="2322" width="4.25" style="163" customWidth="1"/>
    <col min="2323" max="2323" width="7.5" style="163" customWidth="1"/>
    <col min="2324" max="2324" width="3" style="163" customWidth="1"/>
    <col min="2325" max="2325" width="4.5" style="163" customWidth="1"/>
    <col min="2326" max="2326" width="1.5" style="163" customWidth="1"/>
    <col min="2327" max="2327" width="1.625" style="163" customWidth="1"/>
    <col min="2328" max="2328" width="3.875" style="163" customWidth="1"/>
    <col min="2329" max="2329" width="6.875" style="163" customWidth="1"/>
    <col min="2330" max="2330" width="4.375" style="163" customWidth="1"/>
    <col min="2331" max="2331" width="7.25" style="163" customWidth="1"/>
    <col min="2332" max="2332" width="5.5" style="163" customWidth="1"/>
    <col min="2333" max="2333" width="5.375" style="163" customWidth="1"/>
    <col min="2334" max="2334" width="5.625" style="163" customWidth="1"/>
    <col min="2335" max="2335" width="5.125" style="163" customWidth="1"/>
    <col min="2336" max="2336" width="7" style="163" customWidth="1"/>
    <col min="2337" max="2337" width="4" style="163" customWidth="1"/>
    <col min="2338" max="2338" width="3" style="163" customWidth="1"/>
    <col min="2339" max="2560" width="2.625" style="163"/>
    <col min="2561" max="2561" width="1.625" style="163" customWidth="1"/>
    <col min="2562" max="2562" width="2" style="163" customWidth="1"/>
    <col min="2563" max="2563" width="6.625" style="163" customWidth="1"/>
    <col min="2564" max="2564" width="0.75" style="163" customWidth="1"/>
    <col min="2565" max="2565" width="1.25" style="163" customWidth="1"/>
    <col min="2566" max="2567" width="1.625" style="163" customWidth="1"/>
    <col min="2568" max="2568" width="8.875" style="163" customWidth="1"/>
    <col min="2569" max="2569" width="5.875" style="163" customWidth="1"/>
    <col min="2570" max="2570" width="9" style="163" customWidth="1"/>
    <col min="2571" max="2571" width="0" style="163" hidden="1" customWidth="1"/>
    <col min="2572" max="2572" width="4.625" style="163" customWidth="1"/>
    <col min="2573" max="2573" width="4.375" style="163" customWidth="1"/>
    <col min="2574" max="2574" width="7.125" style="163" customWidth="1"/>
    <col min="2575" max="2575" width="3.125" style="163" customWidth="1"/>
    <col min="2576" max="2576" width="9.125" style="163" customWidth="1"/>
    <col min="2577" max="2577" width="2.125" style="163" customWidth="1"/>
    <col min="2578" max="2578" width="4.25" style="163" customWidth="1"/>
    <col min="2579" max="2579" width="7.5" style="163" customWidth="1"/>
    <col min="2580" max="2580" width="3" style="163" customWidth="1"/>
    <col min="2581" max="2581" width="4.5" style="163" customWidth="1"/>
    <col min="2582" max="2582" width="1.5" style="163" customWidth="1"/>
    <col min="2583" max="2583" width="1.625" style="163" customWidth="1"/>
    <col min="2584" max="2584" width="3.875" style="163" customWidth="1"/>
    <col min="2585" max="2585" width="6.875" style="163" customWidth="1"/>
    <col min="2586" max="2586" width="4.375" style="163" customWidth="1"/>
    <col min="2587" max="2587" width="7.25" style="163" customWidth="1"/>
    <col min="2588" max="2588" width="5.5" style="163" customWidth="1"/>
    <col min="2589" max="2589" width="5.375" style="163" customWidth="1"/>
    <col min="2590" max="2590" width="5.625" style="163" customWidth="1"/>
    <col min="2591" max="2591" width="5.125" style="163" customWidth="1"/>
    <col min="2592" max="2592" width="7" style="163" customWidth="1"/>
    <col min="2593" max="2593" width="4" style="163" customWidth="1"/>
    <col min="2594" max="2594" width="3" style="163" customWidth="1"/>
    <col min="2595" max="2816" width="2.625" style="163"/>
    <col min="2817" max="2817" width="1.625" style="163" customWidth="1"/>
    <col min="2818" max="2818" width="2" style="163" customWidth="1"/>
    <col min="2819" max="2819" width="6.625" style="163" customWidth="1"/>
    <col min="2820" max="2820" width="0.75" style="163" customWidth="1"/>
    <col min="2821" max="2821" width="1.25" style="163" customWidth="1"/>
    <col min="2822" max="2823" width="1.625" style="163" customWidth="1"/>
    <col min="2824" max="2824" width="8.875" style="163" customWidth="1"/>
    <col min="2825" max="2825" width="5.875" style="163" customWidth="1"/>
    <col min="2826" max="2826" width="9" style="163" customWidth="1"/>
    <col min="2827" max="2827" width="0" style="163" hidden="1" customWidth="1"/>
    <col min="2828" max="2828" width="4.625" style="163" customWidth="1"/>
    <col min="2829" max="2829" width="4.375" style="163" customWidth="1"/>
    <col min="2830" max="2830" width="7.125" style="163" customWidth="1"/>
    <col min="2831" max="2831" width="3.125" style="163" customWidth="1"/>
    <col min="2832" max="2832" width="9.125" style="163" customWidth="1"/>
    <col min="2833" max="2833" width="2.125" style="163" customWidth="1"/>
    <col min="2834" max="2834" width="4.25" style="163" customWidth="1"/>
    <col min="2835" max="2835" width="7.5" style="163" customWidth="1"/>
    <col min="2836" max="2836" width="3" style="163" customWidth="1"/>
    <col min="2837" max="2837" width="4.5" style="163" customWidth="1"/>
    <col min="2838" max="2838" width="1.5" style="163" customWidth="1"/>
    <col min="2839" max="2839" width="1.625" style="163" customWidth="1"/>
    <col min="2840" max="2840" width="3.875" style="163" customWidth="1"/>
    <col min="2841" max="2841" width="6.875" style="163" customWidth="1"/>
    <col min="2842" max="2842" width="4.375" style="163" customWidth="1"/>
    <col min="2843" max="2843" width="7.25" style="163" customWidth="1"/>
    <col min="2844" max="2844" width="5.5" style="163" customWidth="1"/>
    <col min="2845" max="2845" width="5.375" style="163" customWidth="1"/>
    <col min="2846" max="2846" width="5.625" style="163" customWidth="1"/>
    <col min="2847" max="2847" width="5.125" style="163" customWidth="1"/>
    <col min="2848" max="2848" width="7" style="163" customWidth="1"/>
    <col min="2849" max="2849" width="4" style="163" customWidth="1"/>
    <col min="2850" max="2850" width="3" style="163" customWidth="1"/>
    <col min="2851" max="3072" width="2.625" style="163"/>
    <col min="3073" max="3073" width="1.625" style="163" customWidth="1"/>
    <col min="3074" max="3074" width="2" style="163" customWidth="1"/>
    <col min="3075" max="3075" width="6.625" style="163" customWidth="1"/>
    <col min="3076" max="3076" width="0.75" style="163" customWidth="1"/>
    <col min="3077" max="3077" width="1.25" style="163" customWidth="1"/>
    <col min="3078" max="3079" width="1.625" style="163" customWidth="1"/>
    <col min="3080" max="3080" width="8.875" style="163" customWidth="1"/>
    <col min="3081" max="3081" width="5.875" style="163" customWidth="1"/>
    <col min="3082" max="3082" width="9" style="163" customWidth="1"/>
    <col min="3083" max="3083" width="0" style="163" hidden="1" customWidth="1"/>
    <col min="3084" max="3084" width="4.625" style="163" customWidth="1"/>
    <col min="3085" max="3085" width="4.375" style="163" customWidth="1"/>
    <col min="3086" max="3086" width="7.125" style="163" customWidth="1"/>
    <col min="3087" max="3087" width="3.125" style="163" customWidth="1"/>
    <col min="3088" max="3088" width="9.125" style="163" customWidth="1"/>
    <col min="3089" max="3089" width="2.125" style="163" customWidth="1"/>
    <col min="3090" max="3090" width="4.25" style="163" customWidth="1"/>
    <col min="3091" max="3091" width="7.5" style="163" customWidth="1"/>
    <col min="3092" max="3092" width="3" style="163" customWidth="1"/>
    <col min="3093" max="3093" width="4.5" style="163" customWidth="1"/>
    <col min="3094" max="3094" width="1.5" style="163" customWidth="1"/>
    <col min="3095" max="3095" width="1.625" style="163" customWidth="1"/>
    <col min="3096" max="3096" width="3.875" style="163" customWidth="1"/>
    <col min="3097" max="3097" width="6.875" style="163" customWidth="1"/>
    <col min="3098" max="3098" width="4.375" style="163" customWidth="1"/>
    <col min="3099" max="3099" width="7.25" style="163" customWidth="1"/>
    <col min="3100" max="3100" width="5.5" style="163" customWidth="1"/>
    <col min="3101" max="3101" width="5.375" style="163" customWidth="1"/>
    <col min="3102" max="3102" width="5.625" style="163" customWidth="1"/>
    <col min="3103" max="3103" width="5.125" style="163" customWidth="1"/>
    <col min="3104" max="3104" width="7" style="163" customWidth="1"/>
    <col min="3105" max="3105" width="4" style="163" customWidth="1"/>
    <col min="3106" max="3106" width="3" style="163" customWidth="1"/>
    <col min="3107" max="3328" width="2.625" style="163"/>
    <col min="3329" max="3329" width="1.625" style="163" customWidth="1"/>
    <col min="3330" max="3330" width="2" style="163" customWidth="1"/>
    <col min="3331" max="3331" width="6.625" style="163" customWidth="1"/>
    <col min="3332" max="3332" width="0.75" style="163" customWidth="1"/>
    <col min="3333" max="3333" width="1.25" style="163" customWidth="1"/>
    <col min="3334" max="3335" width="1.625" style="163" customWidth="1"/>
    <col min="3336" max="3336" width="8.875" style="163" customWidth="1"/>
    <col min="3337" max="3337" width="5.875" style="163" customWidth="1"/>
    <col min="3338" max="3338" width="9" style="163" customWidth="1"/>
    <col min="3339" max="3339" width="0" style="163" hidden="1" customWidth="1"/>
    <col min="3340" max="3340" width="4.625" style="163" customWidth="1"/>
    <col min="3341" max="3341" width="4.375" style="163" customWidth="1"/>
    <col min="3342" max="3342" width="7.125" style="163" customWidth="1"/>
    <col min="3343" max="3343" width="3.125" style="163" customWidth="1"/>
    <col min="3344" max="3344" width="9.125" style="163" customWidth="1"/>
    <col min="3345" max="3345" width="2.125" style="163" customWidth="1"/>
    <col min="3346" max="3346" width="4.25" style="163" customWidth="1"/>
    <col min="3347" max="3347" width="7.5" style="163" customWidth="1"/>
    <col min="3348" max="3348" width="3" style="163" customWidth="1"/>
    <col min="3349" max="3349" width="4.5" style="163" customWidth="1"/>
    <col min="3350" max="3350" width="1.5" style="163" customWidth="1"/>
    <col min="3351" max="3351" width="1.625" style="163" customWidth="1"/>
    <col min="3352" max="3352" width="3.875" style="163" customWidth="1"/>
    <col min="3353" max="3353" width="6.875" style="163" customWidth="1"/>
    <col min="3354" max="3354" width="4.375" style="163" customWidth="1"/>
    <col min="3355" max="3355" width="7.25" style="163" customWidth="1"/>
    <col min="3356" max="3356" width="5.5" style="163" customWidth="1"/>
    <col min="3357" max="3357" width="5.375" style="163" customWidth="1"/>
    <col min="3358" max="3358" width="5.625" style="163" customWidth="1"/>
    <col min="3359" max="3359" width="5.125" style="163" customWidth="1"/>
    <col min="3360" max="3360" width="7" style="163" customWidth="1"/>
    <col min="3361" max="3361" width="4" style="163" customWidth="1"/>
    <col min="3362" max="3362" width="3" style="163" customWidth="1"/>
    <col min="3363" max="3584" width="2.625" style="163"/>
    <col min="3585" max="3585" width="1.625" style="163" customWidth="1"/>
    <col min="3586" max="3586" width="2" style="163" customWidth="1"/>
    <col min="3587" max="3587" width="6.625" style="163" customWidth="1"/>
    <col min="3588" max="3588" width="0.75" style="163" customWidth="1"/>
    <col min="3589" max="3589" width="1.25" style="163" customWidth="1"/>
    <col min="3590" max="3591" width="1.625" style="163" customWidth="1"/>
    <col min="3592" max="3592" width="8.875" style="163" customWidth="1"/>
    <col min="3593" max="3593" width="5.875" style="163" customWidth="1"/>
    <col min="3594" max="3594" width="9" style="163" customWidth="1"/>
    <col min="3595" max="3595" width="0" style="163" hidden="1" customWidth="1"/>
    <col min="3596" max="3596" width="4.625" style="163" customWidth="1"/>
    <col min="3597" max="3597" width="4.375" style="163" customWidth="1"/>
    <col min="3598" max="3598" width="7.125" style="163" customWidth="1"/>
    <col min="3599" max="3599" width="3.125" style="163" customWidth="1"/>
    <col min="3600" max="3600" width="9.125" style="163" customWidth="1"/>
    <col min="3601" max="3601" width="2.125" style="163" customWidth="1"/>
    <col min="3602" max="3602" width="4.25" style="163" customWidth="1"/>
    <col min="3603" max="3603" width="7.5" style="163" customWidth="1"/>
    <col min="3604" max="3604" width="3" style="163" customWidth="1"/>
    <col min="3605" max="3605" width="4.5" style="163" customWidth="1"/>
    <col min="3606" max="3606" width="1.5" style="163" customWidth="1"/>
    <col min="3607" max="3607" width="1.625" style="163" customWidth="1"/>
    <col min="3608" max="3608" width="3.875" style="163" customWidth="1"/>
    <col min="3609" max="3609" width="6.875" style="163" customWidth="1"/>
    <col min="3610" max="3610" width="4.375" style="163" customWidth="1"/>
    <col min="3611" max="3611" width="7.25" style="163" customWidth="1"/>
    <col min="3612" max="3612" width="5.5" style="163" customWidth="1"/>
    <col min="3613" max="3613" width="5.375" style="163" customWidth="1"/>
    <col min="3614" max="3614" width="5.625" style="163" customWidth="1"/>
    <col min="3615" max="3615" width="5.125" style="163" customWidth="1"/>
    <col min="3616" max="3616" width="7" style="163" customWidth="1"/>
    <col min="3617" max="3617" width="4" style="163" customWidth="1"/>
    <col min="3618" max="3618" width="3" style="163" customWidth="1"/>
    <col min="3619" max="3840" width="2.625" style="163"/>
    <col min="3841" max="3841" width="1.625" style="163" customWidth="1"/>
    <col min="3842" max="3842" width="2" style="163" customWidth="1"/>
    <col min="3843" max="3843" width="6.625" style="163" customWidth="1"/>
    <col min="3844" max="3844" width="0.75" style="163" customWidth="1"/>
    <col min="3845" max="3845" width="1.25" style="163" customWidth="1"/>
    <col min="3846" max="3847" width="1.625" style="163" customWidth="1"/>
    <col min="3848" max="3848" width="8.875" style="163" customWidth="1"/>
    <col min="3849" max="3849" width="5.875" style="163" customWidth="1"/>
    <col min="3850" max="3850" width="9" style="163" customWidth="1"/>
    <col min="3851" max="3851" width="0" style="163" hidden="1" customWidth="1"/>
    <col min="3852" max="3852" width="4.625" style="163" customWidth="1"/>
    <col min="3853" max="3853" width="4.375" style="163" customWidth="1"/>
    <col min="3854" max="3854" width="7.125" style="163" customWidth="1"/>
    <col min="3855" max="3855" width="3.125" style="163" customWidth="1"/>
    <col min="3856" max="3856" width="9.125" style="163" customWidth="1"/>
    <col min="3857" max="3857" width="2.125" style="163" customWidth="1"/>
    <col min="3858" max="3858" width="4.25" style="163" customWidth="1"/>
    <col min="3859" max="3859" width="7.5" style="163" customWidth="1"/>
    <col min="3860" max="3860" width="3" style="163" customWidth="1"/>
    <col min="3861" max="3861" width="4.5" style="163" customWidth="1"/>
    <col min="3862" max="3862" width="1.5" style="163" customWidth="1"/>
    <col min="3863" max="3863" width="1.625" style="163" customWidth="1"/>
    <col min="3864" max="3864" width="3.875" style="163" customWidth="1"/>
    <col min="3865" max="3865" width="6.875" style="163" customWidth="1"/>
    <col min="3866" max="3866" width="4.375" style="163" customWidth="1"/>
    <col min="3867" max="3867" width="7.25" style="163" customWidth="1"/>
    <col min="3868" max="3868" width="5.5" style="163" customWidth="1"/>
    <col min="3869" max="3869" width="5.375" style="163" customWidth="1"/>
    <col min="3870" max="3870" width="5.625" style="163" customWidth="1"/>
    <col min="3871" max="3871" width="5.125" style="163" customWidth="1"/>
    <col min="3872" max="3872" width="7" style="163" customWidth="1"/>
    <col min="3873" max="3873" width="4" style="163" customWidth="1"/>
    <col min="3874" max="3874" width="3" style="163" customWidth="1"/>
    <col min="3875" max="4096" width="2.625" style="163"/>
    <col min="4097" max="4097" width="1.625" style="163" customWidth="1"/>
    <col min="4098" max="4098" width="2" style="163" customWidth="1"/>
    <col min="4099" max="4099" width="6.625" style="163" customWidth="1"/>
    <col min="4100" max="4100" width="0.75" style="163" customWidth="1"/>
    <col min="4101" max="4101" width="1.25" style="163" customWidth="1"/>
    <col min="4102" max="4103" width="1.625" style="163" customWidth="1"/>
    <col min="4104" max="4104" width="8.875" style="163" customWidth="1"/>
    <col min="4105" max="4105" width="5.875" style="163" customWidth="1"/>
    <col min="4106" max="4106" width="9" style="163" customWidth="1"/>
    <col min="4107" max="4107" width="0" style="163" hidden="1" customWidth="1"/>
    <col min="4108" max="4108" width="4.625" style="163" customWidth="1"/>
    <col min="4109" max="4109" width="4.375" style="163" customWidth="1"/>
    <col min="4110" max="4110" width="7.125" style="163" customWidth="1"/>
    <col min="4111" max="4111" width="3.125" style="163" customWidth="1"/>
    <col min="4112" max="4112" width="9.125" style="163" customWidth="1"/>
    <col min="4113" max="4113" width="2.125" style="163" customWidth="1"/>
    <col min="4114" max="4114" width="4.25" style="163" customWidth="1"/>
    <col min="4115" max="4115" width="7.5" style="163" customWidth="1"/>
    <col min="4116" max="4116" width="3" style="163" customWidth="1"/>
    <col min="4117" max="4117" width="4.5" style="163" customWidth="1"/>
    <col min="4118" max="4118" width="1.5" style="163" customWidth="1"/>
    <col min="4119" max="4119" width="1.625" style="163" customWidth="1"/>
    <col min="4120" max="4120" width="3.875" style="163" customWidth="1"/>
    <col min="4121" max="4121" width="6.875" style="163" customWidth="1"/>
    <col min="4122" max="4122" width="4.375" style="163" customWidth="1"/>
    <col min="4123" max="4123" width="7.25" style="163" customWidth="1"/>
    <col min="4124" max="4124" width="5.5" style="163" customWidth="1"/>
    <col min="4125" max="4125" width="5.375" style="163" customWidth="1"/>
    <col min="4126" max="4126" width="5.625" style="163" customWidth="1"/>
    <col min="4127" max="4127" width="5.125" style="163" customWidth="1"/>
    <col min="4128" max="4128" width="7" style="163" customWidth="1"/>
    <col min="4129" max="4129" width="4" style="163" customWidth="1"/>
    <col min="4130" max="4130" width="3" style="163" customWidth="1"/>
    <col min="4131" max="4352" width="2.625" style="163"/>
    <col min="4353" max="4353" width="1.625" style="163" customWidth="1"/>
    <col min="4354" max="4354" width="2" style="163" customWidth="1"/>
    <col min="4355" max="4355" width="6.625" style="163" customWidth="1"/>
    <col min="4356" max="4356" width="0.75" style="163" customWidth="1"/>
    <col min="4357" max="4357" width="1.25" style="163" customWidth="1"/>
    <col min="4358" max="4359" width="1.625" style="163" customWidth="1"/>
    <col min="4360" max="4360" width="8.875" style="163" customWidth="1"/>
    <col min="4361" max="4361" width="5.875" style="163" customWidth="1"/>
    <col min="4362" max="4362" width="9" style="163" customWidth="1"/>
    <col min="4363" max="4363" width="0" style="163" hidden="1" customWidth="1"/>
    <col min="4364" max="4364" width="4.625" style="163" customWidth="1"/>
    <col min="4365" max="4365" width="4.375" style="163" customWidth="1"/>
    <col min="4366" max="4366" width="7.125" style="163" customWidth="1"/>
    <col min="4367" max="4367" width="3.125" style="163" customWidth="1"/>
    <col min="4368" max="4368" width="9.125" style="163" customWidth="1"/>
    <col min="4369" max="4369" width="2.125" style="163" customWidth="1"/>
    <col min="4370" max="4370" width="4.25" style="163" customWidth="1"/>
    <col min="4371" max="4371" width="7.5" style="163" customWidth="1"/>
    <col min="4372" max="4372" width="3" style="163" customWidth="1"/>
    <col min="4373" max="4373" width="4.5" style="163" customWidth="1"/>
    <col min="4374" max="4374" width="1.5" style="163" customWidth="1"/>
    <col min="4375" max="4375" width="1.625" style="163" customWidth="1"/>
    <col min="4376" max="4376" width="3.875" style="163" customWidth="1"/>
    <col min="4377" max="4377" width="6.875" style="163" customWidth="1"/>
    <col min="4378" max="4378" width="4.375" style="163" customWidth="1"/>
    <col min="4379" max="4379" width="7.25" style="163" customWidth="1"/>
    <col min="4380" max="4380" width="5.5" style="163" customWidth="1"/>
    <col min="4381" max="4381" width="5.375" style="163" customWidth="1"/>
    <col min="4382" max="4382" width="5.625" style="163" customWidth="1"/>
    <col min="4383" max="4383" width="5.125" style="163" customWidth="1"/>
    <col min="4384" max="4384" width="7" style="163" customWidth="1"/>
    <col min="4385" max="4385" width="4" style="163" customWidth="1"/>
    <col min="4386" max="4386" width="3" style="163" customWidth="1"/>
    <col min="4387" max="4608" width="2.625" style="163"/>
    <col min="4609" max="4609" width="1.625" style="163" customWidth="1"/>
    <col min="4610" max="4610" width="2" style="163" customWidth="1"/>
    <col min="4611" max="4611" width="6.625" style="163" customWidth="1"/>
    <col min="4612" max="4612" width="0.75" style="163" customWidth="1"/>
    <col min="4613" max="4613" width="1.25" style="163" customWidth="1"/>
    <col min="4614" max="4615" width="1.625" style="163" customWidth="1"/>
    <col min="4616" max="4616" width="8.875" style="163" customWidth="1"/>
    <col min="4617" max="4617" width="5.875" style="163" customWidth="1"/>
    <col min="4618" max="4618" width="9" style="163" customWidth="1"/>
    <col min="4619" max="4619" width="0" style="163" hidden="1" customWidth="1"/>
    <col min="4620" max="4620" width="4.625" style="163" customWidth="1"/>
    <col min="4621" max="4621" width="4.375" style="163" customWidth="1"/>
    <col min="4622" max="4622" width="7.125" style="163" customWidth="1"/>
    <col min="4623" max="4623" width="3.125" style="163" customWidth="1"/>
    <col min="4624" max="4624" width="9.125" style="163" customWidth="1"/>
    <col min="4625" max="4625" width="2.125" style="163" customWidth="1"/>
    <col min="4626" max="4626" width="4.25" style="163" customWidth="1"/>
    <col min="4627" max="4627" width="7.5" style="163" customWidth="1"/>
    <col min="4628" max="4628" width="3" style="163" customWidth="1"/>
    <col min="4629" max="4629" width="4.5" style="163" customWidth="1"/>
    <col min="4630" max="4630" width="1.5" style="163" customWidth="1"/>
    <col min="4631" max="4631" width="1.625" style="163" customWidth="1"/>
    <col min="4632" max="4632" width="3.875" style="163" customWidth="1"/>
    <col min="4633" max="4633" width="6.875" style="163" customWidth="1"/>
    <col min="4634" max="4634" width="4.375" style="163" customWidth="1"/>
    <col min="4635" max="4635" width="7.25" style="163" customWidth="1"/>
    <col min="4636" max="4636" width="5.5" style="163" customWidth="1"/>
    <col min="4637" max="4637" width="5.375" style="163" customWidth="1"/>
    <col min="4638" max="4638" width="5.625" style="163" customWidth="1"/>
    <col min="4639" max="4639" width="5.125" style="163" customWidth="1"/>
    <col min="4640" max="4640" width="7" style="163" customWidth="1"/>
    <col min="4641" max="4641" width="4" style="163" customWidth="1"/>
    <col min="4642" max="4642" width="3" style="163" customWidth="1"/>
    <col min="4643" max="4864" width="2.625" style="163"/>
    <col min="4865" max="4865" width="1.625" style="163" customWidth="1"/>
    <col min="4866" max="4866" width="2" style="163" customWidth="1"/>
    <col min="4867" max="4867" width="6.625" style="163" customWidth="1"/>
    <col min="4868" max="4868" width="0.75" style="163" customWidth="1"/>
    <col min="4869" max="4869" width="1.25" style="163" customWidth="1"/>
    <col min="4870" max="4871" width="1.625" style="163" customWidth="1"/>
    <col min="4872" max="4872" width="8.875" style="163" customWidth="1"/>
    <col min="4873" max="4873" width="5.875" style="163" customWidth="1"/>
    <col min="4874" max="4874" width="9" style="163" customWidth="1"/>
    <col min="4875" max="4875" width="0" style="163" hidden="1" customWidth="1"/>
    <col min="4876" max="4876" width="4.625" style="163" customWidth="1"/>
    <col min="4877" max="4877" width="4.375" style="163" customWidth="1"/>
    <col min="4878" max="4878" width="7.125" style="163" customWidth="1"/>
    <col min="4879" max="4879" width="3.125" style="163" customWidth="1"/>
    <col min="4880" max="4880" width="9.125" style="163" customWidth="1"/>
    <col min="4881" max="4881" width="2.125" style="163" customWidth="1"/>
    <col min="4882" max="4882" width="4.25" style="163" customWidth="1"/>
    <col min="4883" max="4883" width="7.5" style="163" customWidth="1"/>
    <col min="4884" max="4884" width="3" style="163" customWidth="1"/>
    <col min="4885" max="4885" width="4.5" style="163" customWidth="1"/>
    <col min="4886" max="4886" width="1.5" style="163" customWidth="1"/>
    <col min="4887" max="4887" width="1.625" style="163" customWidth="1"/>
    <col min="4888" max="4888" width="3.875" style="163" customWidth="1"/>
    <col min="4889" max="4889" width="6.875" style="163" customWidth="1"/>
    <col min="4890" max="4890" width="4.375" style="163" customWidth="1"/>
    <col min="4891" max="4891" width="7.25" style="163" customWidth="1"/>
    <col min="4892" max="4892" width="5.5" style="163" customWidth="1"/>
    <col min="4893" max="4893" width="5.375" style="163" customWidth="1"/>
    <col min="4894" max="4894" width="5.625" style="163" customWidth="1"/>
    <col min="4895" max="4895" width="5.125" style="163" customWidth="1"/>
    <col min="4896" max="4896" width="7" style="163" customWidth="1"/>
    <col min="4897" max="4897" width="4" style="163" customWidth="1"/>
    <col min="4898" max="4898" width="3" style="163" customWidth="1"/>
    <col min="4899" max="5120" width="2.625" style="163"/>
    <col min="5121" max="5121" width="1.625" style="163" customWidth="1"/>
    <col min="5122" max="5122" width="2" style="163" customWidth="1"/>
    <col min="5123" max="5123" width="6.625" style="163" customWidth="1"/>
    <col min="5124" max="5124" width="0.75" style="163" customWidth="1"/>
    <col min="5125" max="5125" width="1.25" style="163" customWidth="1"/>
    <col min="5126" max="5127" width="1.625" style="163" customWidth="1"/>
    <col min="5128" max="5128" width="8.875" style="163" customWidth="1"/>
    <col min="5129" max="5129" width="5.875" style="163" customWidth="1"/>
    <col min="5130" max="5130" width="9" style="163" customWidth="1"/>
    <col min="5131" max="5131" width="0" style="163" hidden="1" customWidth="1"/>
    <col min="5132" max="5132" width="4.625" style="163" customWidth="1"/>
    <col min="5133" max="5133" width="4.375" style="163" customWidth="1"/>
    <col min="5134" max="5134" width="7.125" style="163" customWidth="1"/>
    <col min="5135" max="5135" width="3.125" style="163" customWidth="1"/>
    <col min="5136" max="5136" width="9.125" style="163" customWidth="1"/>
    <col min="5137" max="5137" width="2.125" style="163" customWidth="1"/>
    <col min="5138" max="5138" width="4.25" style="163" customWidth="1"/>
    <col min="5139" max="5139" width="7.5" style="163" customWidth="1"/>
    <col min="5140" max="5140" width="3" style="163" customWidth="1"/>
    <col min="5141" max="5141" width="4.5" style="163" customWidth="1"/>
    <col min="5142" max="5142" width="1.5" style="163" customWidth="1"/>
    <col min="5143" max="5143" width="1.625" style="163" customWidth="1"/>
    <col min="5144" max="5144" width="3.875" style="163" customWidth="1"/>
    <col min="5145" max="5145" width="6.875" style="163" customWidth="1"/>
    <col min="5146" max="5146" width="4.375" style="163" customWidth="1"/>
    <col min="5147" max="5147" width="7.25" style="163" customWidth="1"/>
    <col min="5148" max="5148" width="5.5" style="163" customWidth="1"/>
    <col min="5149" max="5149" width="5.375" style="163" customWidth="1"/>
    <col min="5150" max="5150" width="5.625" style="163" customWidth="1"/>
    <col min="5151" max="5151" width="5.125" style="163" customWidth="1"/>
    <col min="5152" max="5152" width="7" style="163" customWidth="1"/>
    <col min="5153" max="5153" width="4" style="163" customWidth="1"/>
    <col min="5154" max="5154" width="3" style="163" customWidth="1"/>
    <col min="5155" max="5376" width="2.625" style="163"/>
    <col min="5377" max="5377" width="1.625" style="163" customWidth="1"/>
    <col min="5378" max="5378" width="2" style="163" customWidth="1"/>
    <col min="5379" max="5379" width="6.625" style="163" customWidth="1"/>
    <col min="5380" max="5380" width="0.75" style="163" customWidth="1"/>
    <col min="5381" max="5381" width="1.25" style="163" customWidth="1"/>
    <col min="5382" max="5383" width="1.625" style="163" customWidth="1"/>
    <col min="5384" max="5384" width="8.875" style="163" customWidth="1"/>
    <col min="5385" max="5385" width="5.875" style="163" customWidth="1"/>
    <col min="5386" max="5386" width="9" style="163" customWidth="1"/>
    <col min="5387" max="5387" width="0" style="163" hidden="1" customWidth="1"/>
    <col min="5388" max="5388" width="4.625" style="163" customWidth="1"/>
    <col min="5389" max="5389" width="4.375" style="163" customWidth="1"/>
    <col min="5390" max="5390" width="7.125" style="163" customWidth="1"/>
    <col min="5391" max="5391" width="3.125" style="163" customWidth="1"/>
    <col min="5392" max="5392" width="9.125" style="163" customWidth="1"/>
    <col min="5393" max="5393" width="2.125" style="163" customWidth="1"/>
    <col min="5394" max="5394" width="4.25" style="163" customWidth="1"/>
    <col min="5395" max="5395" width="7.5" style="163" customWidth="1"/>
    <col min="5396" max="5396" width="3" style="163" customWidth="1"/>
    <col min="5397" max="5397" width="4.5" style="163" customWidth="1"/>
    <col min="5398" max="5398" width="1.5" style="163" customWidth="1"/>
    <col min="5399" max="5399" width="1.625" style="163" customWidth="1"/>
    <col min="5400" max="5400" width="3.875" style="163" customWidth="1"/>
    <col min="5401" max="5401" width="6.875" style="163" customWidth="1"/>
    <col min="5402" max="5402" width="4.375" style="163" customWidth="1"/>
    <col min="5403" max="5403" width="7.25" style="163" customWidth="1"/>
    <col min="5404" max="5404" width="5.5" style="163" customWidth="1"/>
    <col min="5405" max="5405" width="5.375" style="163" customWidth="1"/>
    <col min="5406" max="5406" width="5.625" style="163" customWidth="1"/>
    <col min="5407" max="5407" width="5.125" style="163" customWidth="1"/>
    <col min="5408" max="5408" width="7" style="163" customWidth="1"/>
    <col min="5409" max="5409" width="4" style="163" customWidth="1"/>
    <col min="5410" max="5410" width="3" style="163" customWidth="1"/>
    <col min="5411" max="5632" width="2.625" style="163"/>
    <col min="5633" max="5633" width="1.625" style="163" customWidth="1"/>
    <col min="5634" max="5634" width="2" style="163" customWidth="1"/>
    <col min="5635" max="5635" width="6.625" style="163" customWidth="1"/>
    <col min="5636" max="5636" width="0.75" style="163" customWidth="1"/>
    <col min="5637" max="5637" width="1.25" style="163" customWidth="1"/>
    <col min="5638" max="5639" width="1.625" style="163" customWidth="1"/>
    <col min="5640" max="5640" width="8.875" style="163" customWidth="1"/>
    <col min="5641" max="5641" width="5.875" style="163" customWidth="1"/>
    <col min="5642" max="5642" width="9" style="163" customWidth="1"/>
    <col min="5643" max="5643" width="0" style="163" hidden="1" customWidth="1"/>
    <col min="5644" max="5644" width="4.625" style="163" customWidth="1"/>
    <col min="5645" max="5645" width="4.375" style="163" customWidth="1"/>
    <col min="5646" max="5646" width="7.125" style="163" customWidth="1"/>
    <col min="5647" max="5647" width="3.125" style="163" customWidth="1"/>
    <col min="5648" max="5648" width="9.125" style="163" customWidth="1"/>
    <col min="5649" max="5649" width="2.125" style="163" customWidth="1"/>
    <col min="5650" max="5650" width="4.25" style="163" customWidth="1"/>
    <col min="5651" max="5651" width="7.5" style="163" customWidth="1"/>
    <col min="5652" max="5652" width="3" style="163" customWidth="1"/>
    <col min="5653" max="5653" width="4.5" style="163" customWidth="1"/>
    <col min="5654" max="5654" width="1.5" style="163" customWidth="1"/>
    <col min="5655" max="5655" width="1.625" style="163" customWidth="1"/>
    <col min="5656" max="5656" width="3.875" style="163" customWidth="1"/>
    <col min="5657" max="5657" width="6.875" style="163" customWidth="1"/>
    <col min="5658" max="5658" width="4.375" style="163" customWidth="1"/>
    <col min="5659" max="5659" width="7.25" style="163" customWidth="1"/>
    <col min="5660" max="5660" width="5.5" style="163" customWidth="1"/>
    <col min="5661" max="5661" width="5.375" style="163" customWidth="1"/>
    <col min="5662" max="5662" width="5.625" style="163" customWidth="1"/>
    <col min="5663" max="5663" width="5.125" style="163" customWidth="1"/>
    <col min="5664" max="5664" width="7" style="163" customWidth="1"/>
    <col min="5665" max="5665" width="4" style="163" customWidth="1"/>
    <col min="5666" max="5666" width="3" style="163" customWidth="1"/>
    <col min="5667" max="5888" width="2.625" style="163"/>
    <col min="5889" max="5889" width="1.625" style="163" customWidth="1"/>
    <col min="5890" max="5890" width="2" style="163" customWidth="1"/>
    <col min="5891" max="5891" width="6.625" style="163" customWidth="1"/>
    <col min="5892" max="5892" width="0.75" style="163" customWidth="1"/>
    <col min="5893" max="5893" width="1.25" style="163" customWidth="1"/>
    <col min="5894" max="5895" width="1.625" style="163" customWidth="1"/>
    <col min="5896" max="5896" width="8.875" style="163" customWidth="1"/>
    <col min="5897" max="5897" width="5.875" style="163" customWidth="1"/>
    <col min="5898" max="5898" width="9" style="163" customWidth="1"/>
    <col min="5899" max="5899" width="0" style="163" hidden="1" customWidth="1"/>
    <col min="5900" max="5900" width="4.625" style="163" customWidth="1"/>
    <col min="5901" max="5901" width="4.375" style="163" customWidth="1"/>
    <col min="5902" max="5902" width="7.125" style="163" customWidth="1"/>
    <col min="5903" max="5903" width="3.125" style="163" customWidth="1"/>
    <col min="5904" max="5904" width="9.125" style="163" customWidth="1"/>
    <col min="5905" max="5905" width="2.125" style="163" customWidth="1"/>
    <col min="5906" max="5906" width="4.25" style="163" customWidth="1"/>
    <col min="5907" max="5907" width="7.5" style="163" customWidth="1"/>
    <col min="5908" max="5908" width="3" style="163" customWidth="1"/>
    <col min="5909" max="5909" width="4.5" style="163" customWidth="1"/>
    <col min="5910" max="5910" width="1.5" style="163" customWidth="1"/>
    <col min="5911" max="5911" width="1.625" style="163" customWidth="1"/>
    <col min="5912" max="5912" width="3.875" style="163" customWidth="1"/>
    <col min="5913" max="5913" width="6.875" style="163" customWidth="1"/>
    <col min="5914" max="5914" width="4.375" style="163" customWidth="1"/>
    <col min="5915" max="5915" width="7.25" style="163" customWidth="1"/>
    <col min="5916" max="5916" width="5.5" style="163" customWidth="1"/>
    <col min="5917" max="5917" width="5.375" style="163" customWidth="1"/>
    <col min="5918" max="5918" width="5.625" style="163" customWidth="1"/>
    <col min="5919" max="5919" width="5.125" style="163" customWidth="1"/>
    <col min="5920" max="5920" width="7" style="163" customWidth="1"/>
    <col min="5921" max="5921" width="4" style="163" customWidth="1"/>
    <col min="5922" max="5922" width="3" style="163" customWidth="1"/>
    <col min="5923" max="6144" width="2.625" style="163"/>
    <col min="6145" max="6145" width="1.625" style="163" customWidth="1"/>
    <col min="6146" max="6146" width="2" style="163" customWidth="1"/>
    <col min="6147" max="6147" width="6.625" style="163" customWidth="1"/>
    <col min="6148" max="6148" width="0.75" style="163" customWidth="1"/>
    <col min="6149" max="6149" width="1.25" style="163" customWidth="1"/>
    <col min="6150" max="6151" width="1.625" style="163" customWidth="1"/>
    <col min="6152" max="6152" width="8.875" style="163" customWidth="1"/>
    <col min="6153" max="6153" width="5.875" style="163" customWidth="1"/>
    <col min="6154" max="6154" width="9" style="163" customWidth="1"/>
    <col min="6155" max="6155" width="0" style="163" hidden="1" customWidth="1"/>
    <col min="6156" max="6156" width="4.625" style="163" customWidth="1"/>
    <col min="6157" max="6157" width="4.375" style="163" customWidth="1"/>
    <col min="6158" max="6158" width="7.125" style="163" customWidth="1"/>
    <col min="6159" max="6159" width="3.125" style="163" customWidth="1"/>
    <col min="6160" max="6160" width="9.125" style="163" customWidth="1"/>
    <col min="6161" max="6161" width="2.125" style="163" customWidth="1"/>
    <col min="6162" max="6162" width="4.25" style="163" customWidth="1"/>
    <col min="6163" max="6163" width="7.5" style="163" customWidth="1"/>
    <col min="6164" max="6164" width="3" style="163" customWidth="1"/>
    <col min="6165" max="6165" width="4.5" style="163" customWidth="1"/>
    <col min="6166" max="6166" width="1.5" style="163" customWidth="1"/>
    <col min="6167" max="6167" width="1.625" style="163" customWidth="1"/>
    <col min="6168" max="6168" width="3.875" style="163" customWidth="1"/>
    <col min="6169" max="6169" width="6.875" style="163" customWidth="1"/>
    <col min="6170" max="6170" width="4.375" style="163" customWidth="1"/>
    <col min="6171" max="6171" width="7.25" style="163" customWidth="1"/>
    <col min="6172" max="6172" width="5.5" style="163" customWidth="1"/>
    <col min="6173" max="6173" width="5.375" style="163" customWidth="1"/>
    <col min="6174" max="6174" width="5.625" style="163" customWidth="1"/>
    <col min="6175" max="6175" width="5.125" style="163" customWidth="1"/>
    <col min="6176" max="6176" width="7" style="163" customWidth="1"/>
    <col min="6177" max="6177" width="4" style="163" customWidth="1"/>
    <col min="6178" max="6178" width="3" style="163" customWidth="1"/>
    <col min="6179" max="6400" width="2.625" style="163"/>
    <col min="6401" max="6401" width="1.625" style="163" customWidth="1"/>
    <col min="6402" max="6402" width="2" style="163" customWidth="1"/>
    <col min="6403" max="6403" width="6.625" style="163" customWidth="1"/>
    <col min="6404" max="6404" width="0.75" style="163" customWidth="1"/>
    <col min="6405" max="6405" width="1.25" style="163" customWidth="1"/>
    <col min="6406" max="6407" width="1.625" style="163" customWidth="1"/>
    <col min="6408" max="6408" width="8.875" style="163" customWidth="1"/>
    <col min="6409" max="6409" width="5.875" style="163" customWidth="1"/>
    <col min="6410" max="6410" width="9" style="163" customWidth="1"/>
    <col min="6411" max="6411" width="0" style="163" hidden="1" customWidth="1"/>
    <col min="6412" max="6412" width="4.625" style="163" customWidth="1"/>
    <col min="6413" max="6413" width="4.375" style="163" customWidth="1"/>
    <col min="6414" max="6414" width="7.125" style="163" customWidth="1"/>
    <col min="6415" max="6415" width="3.125" style="163" customWidth="1"/>
    <col min="6416" max="6416" width="9.125" style="163" customWidth="1"/>
    <col min="6417" max="6417" width="2.125" style="163" customWidth="1"/>
    <col min="6418" max="6418" width="4.25" style="163" customWidth="1"/>
    <col min="6419" max="6419" width="7.5" style="163" customWidth="1"/>
    <col min="6420" max="6420" width="3" style="163" customWidth="1"/>
    <col min="6421" max="6421" width="4.5" style="163" customWidth="1"/>
    <col min="6422" max="6422" width="1.5" style="163" customWidth="1"/>
    <col min="6423" max="6423" width="1.625" style="163" customWidth="1"/>
    <col min="6424" max="6424" width="3.875" style="163" customWidth="1"/>
    <col min="6425" max="6425" width="6.875" style="163" customWidth="1"/>
    <col min="6426" max="6426" width="4.375" style="163" customWidth="1"/>
    <col min="6427" max="6427" width="7.25" style="163" customWidth="1"/>
    <col min="6428" max="6428" width="5.5" style="163" customWidth="1"/>
    <col min="6429" max="6429" width="5.375" style="163" customWidth="1"/>
    <col min="6430" max="6430" width="5.625" style="163" customWidth="1"/>
    <col min="6431" max="6431" width="5.125" style="163" customWidth="1"/>
    <col min="6432" max="6432" width="7" style="163" customWidth="1"/>
    <col min="6433" max="6433" width="4" style="163" customWidth="1"/>
    <col min="6434" max="6434" width="3" style="163" customWidth="1"/>
    <col min="6435" max="6656" width="2.625" style="163"/>
    <col min="6657" max="6657" width="1.625" style="163" customWidth="1"/>
    <col min="6658" max="6658" width="2" style="163" customWidth="1"/>
    <col min="6659" max="6659" width="6.625" style="163" customWidth="1"/>
    <col min="6660" max="6660" width="0.75" style="163" customWidth="1"/>
    <col min="6661" max="6661" width="1.25" style="163" customWidth="1"/>
    <col min="6662" max="6663" width="1.625" style="163" customWidth="1"/>
    <col min="6664" max="6664" width="8.875" style="163" customWidth="1"/>
    <col min="6665" max="6665" width="5.875" style="163" customWidth="1"/>
    <col min="6666" max="6666" width="9" style="163" customWidth="1"/>
    <col min="6667" max="6667" width="0" style="163" hidden="1" customWidth="1"/>
    <col min="6668" max="6668" width="4.625" style="163" customWidth="1"/>
    <col min="6669" max="6669" width="4.375" style="163" customWidth="1"/>
    <col min="6670" max="6670" width="7.125" style="163" customWidth="1"/>
    <col min="6671" max="6671" width="3.125" style="163" customWidth="1"/>
    <col min="6672" max="6672" width="9.125" style="163" customWidth="1"/>
    <col min="6673" max="6673" width="2.125" style="163" customWidth="1"/>
    <col min="6674" max="6674" width="4.25" style="163" customWidth="1"/>
    <col min="6675" max="6675" width="7.5" style="163" customWidth="1"/>
    <col min="6676" max="6676" width="3" style="163" customWidth="1"/>
    <col min="6677" max="6677" width="4.5" style="163" customWidth="1"/>
    <col min="6678" max="6678" width="1.5" style="163" customWidth="1"/>
    <col min="6679" max="6679" width="1.625" style="163" customWidth="1"/>
    <col min="6680" max="6680" width="3.875" style="163" customWidth="1"/>
    <col min="6681" max="6681" width="6.875" style="163" customWidth="1"/>
    <col min="6682" max="6682" width="4.375" style="163" customWidth="1"/>
    <col min="6683" max="6683" width="7.25" style="163" customWidth="1"/>
    <col min="6684" max="6684" width="5.5" style="163" customWidth="1"/>
    <col min="6685" max="6685" width="5.375" style="163" customWidth="1"/>
    <col min="6686" max="6686" width="5.625" style="163" customWidth="1"/>
    <col min="6687" max="6687" width="5.125" style="163" customWidth="1"/>
    <col min="6688" max="6688" width="7" style="163" customWidth="1"/>
    <col min="6689" max="6689" width="4" style="163" customWidth="1"/>
    <col min="6690" max="6690" width="3" style="163" customWidth="1"/>
    <col min="6691" max="6912" width="2.625" style="163"/>
    <col min="6913" max="6913" width="1.625" style="163" customWidth="1"/>
    <col min="6914" max="6914" width="2" style="163" customWidth="1"/>
    <col min="6915" max="6915" width="6.625" style="163" customWidth="1"/>
    <col min="6916" max="6916" width="0.75" style="163" customWidth="1"/>
    <col min="6917" max="6917" width="1.25" style="163" customWidth="1"/>
    <col min="6918" max="6919" width="1.625" style="163" customWidth="1"/>
    <col min="6920" max="6920" width="8.875" style="163" customWidth="1"/>
    <col min="6921" max="6921" width="5.875" style="163" customWidth="1"/>
    <col min="6922" max="6922" width="9" style="163" customWidth="1"/>
    <col min="6923" max="6923" width="0" style="163" hidden="1" customWidth="1"/>
    <col min="6924" max="6924" width="4.625" style="163" customWidth="1"/>
    <col min="6925" max="6925" width="4.375" style="163" customWidth="1"/>
    <col min="6926" max="6926" width="7.125" style="163" customWidth="1"/>
    <col min="6927" max="6927" width="3.125" style="163" customWidth="1"/>
    <col min="6928" max="6928" width="9.125" style="163" customWidth="1"/>
    <col min="6929" max="6929" width="2.125" style="163" customWidth="1"/>
    <col min="6930" max="6930" width="4.25" style="163" customWidth="1"/>
    <col min="6931" max="6931" width="7.5" style="163" customWidth="1"/>
    <col min="6932" max="6932" width="3" style="163" customWidth="1"/>
    <col min="6933" max="6933" width="4.5" style="163" customWidth="1"/>
    <col min="6934" max="6934" width="1.5" style="163" customWidth="1"/>
    <col min="6935" max="6935" width="1.625" style="163" customWidth="1"/>
    <col min="6936" max="6936" width="3.875" style="163" customWidth="1"/>
    <col min="6937" max="6937" width="6.875" style="163" customWidth="1"/>
    <col min="6938" max="6938" width="4.375" style="163" customWidth="1"/>
    <col min="6939" max="6939" width="7.25" style="163" customWidth="1"/>
    <col min="6940" max="6940" width="5.5" style="163" customWidth="1"/>
    <col min="6941" max="6941" width="5.375" style="163" customWidth="1"/>
    <col min="6942" max="6942" width="5.625" style="163" customWidth="1"/>
    <col min="6943" max="6943" width="5.125" style="163" customWidth="1"/>
    <col min="6944" max="6944" width="7" style="163" customWidth="1"/>
    <col min="6945" max="6945" width="4" style="163" customWidth="1"/>
    <col min="6946" max="6946" width="3" style="163" customWidth="1"/>
    <col min="6947" max="7168" width="2.625" style="163"/>
    <col min="7169" max="7169" width="1.625" style="163" customWidth="1"/>
    <col min="7170" max="7170" width="2" style="163" customWidth="1"/>
    <col min="7171" max="7171" width="6.625" style="163" customWidth="1"/>
    <col min="7172" max="7172" width="0.75" style="163" customWidth="1"/>
    <col min="7173" max="7173" width="1.25" style="163" customWidth="1"/>
    <col min="7174" max="7175" width="1.625" style="163" customWidth="1"/>
    <col min="7176" max="7176" width="8.875" style="163" customWidth="1"/>
    <col min="7177" max="7177" width="5.875" style="163" customWidth="1"/>
    <col min="7178" max="7178" width="9" style="163" customWidth="1"/>
    <col min="7179" max="7179" width="0" style="163" hidden="1" customWidth="1"/>
    <col min="7180" max="7180" width="4.625" style="163" customWidth="1"/>
    <col min="7181" max="7181" width="4.375" style="163" customWidth="1"/>
    <col min="7182" max="7182" width="7.125" style="163" customWidth="1"/>
    <col min="7183" max="7183" width="3.125" style="163" customWidth="1"/>
    <col min="7184" max="7184" width="9.125" style="163" customWidth="1"/>
    <col min="7185" max="7185" width="2.125" style="163" customWidth="1"/>
    <col min="7186" max="7186" width="4.25" style="163" customWidth="1"/>
    <col min="7187" max="7187" width="7.5" style="163" customWidth="1"/>
    <col min="7188" max="7188" width="3" style="163" customWidth="1"/>
    <col min="7189" max="7189" width="4.5" style="163" customWidth="1"/>
    <col min="7190" max="7190" width="1.5" style="163" customWidth="1"/>
    <col min="7191" max="7191" width="1.625" style="163" customWidth="1"/>
    <col min="7192" max="7192" width="3.875" style="163" customWidth="1"/>
    <col min="7193" max="7193" width="6.875" style="163" customWidth="1"/>
    <col min="7194" max="7194" width="4.375" style="163" customWidth="1"/>
    <col min="7195" max="7195" width="7.25" style="163" customWidth="1"/>
    <col min="7196" max="7196" width="5.5" style="163" customWidth="1"/>
    <col min="7197" max="7197" width="5.375" style="163" customWidth="1"/>
    <col min="7198" max="7198" width="5.625" style="163" customWidth="1"/>
    <col min="7199" max="7199" width="5.125" style="163" customWidth="1"/>
    <col min="7200" max="7200" width="7" style="163" customWidth="1"/>
    <col min="7201" max="7201" width="4" style="163" customWidth="1"/>
    <col min="7202" max="7202" width="3" style="163" customWidth="1"/>
    <col min="7203" max="7424" width="2.625" style="163"/>
    <col min="7425" max="7425" width="1.625" style="163" customWidth="1"/>
    <col min="7426" max="7426" width="2" style="163" customWidth="1"/>
    <col min="7427" max="7427" width="6.625" style="163" customWidth="1"/>
    <col min="7428" max="7428" width="0.75" style="163" customWidth="1"/>
    <col min="7429" max="7429" width="1.25" style="163" customWidth="1"/>
    <col min="7430" max="7431" width="1.625" style="163" customWidth="1"/>
    <col min="7432" max="7432" width="8.875" style="163" customWidth="1"/>
    <col min="7433" max="7433" width="5.875" style="163" customWidth="1"/>
    <col min="7434" max="7434" width="9" style="163" customWidth="1"/>
    <col min="7435" max="7435" width="0" style="163" hidden="1" customWidth="1"/>
    <col min="7436" max="7436" width="4.625" style="163" customWidth="1"/>
    <col min="7437" max="7437" width="4.375" style="163" customWidth="1"/>
    <col min="7438" max="7438" width="7.125" style="163" customWidth="1"/>
    <col min="7439" max="7439" width="3.125" style="163" customWidth="1"/>
    <col min="7440" max="7440" width="9.125" style="163" customWidth="1"/>
    <col min="7441" max="7441" width="2.125" style="163" customWidth="1"/>
    <col min="7442" max="7442" width="4.25" style="163" customWidth="1"/>
    <col min="7443" max="7443" width="7.5" style="163" customWidth="1"/>
    <col min="7444" max="7444" width="3" style="163" customWidth="1"/>
    <col min="7445" max="7445" width="4.5" style="163" customWidth="1"/>
    <col min="7446" max="7446" width="1.5" style="163" customWidth="1"/>
    <col min="7447" max="7447" width="1.625" style="163" customWidth="1"/>
    <col min="7448" max="7448" width="3.875" style="163" customWidth="1"/>
    <col min="7449" max="7449" width="6.875" style="163" customWidth="1"/>
    <col min="7450" max="7450" width="4.375" style="163" customWidth="1"/>
    <col min="7451" max="7451" width="7.25" style="163" customWidth="1"/>
    <col min="7452" max="7452" width="5.5" style="163" customWidth="1"/>
    <col min="7453" max="7453" width="5.375" style="163" customWidth="1"/>
    <col min="7454" max="7454" width="5.625" style="163" customWidth="1"/>
    <col min="7455" max="7455" width="5.125" style="163" customWidth="1"/>
    <col min="7456" max="7456" width="7" style="163" customWidth="1"/>
    <col min="7457" max="7457" width="4" style="163" customWidth="1"/>
    <col min="7458" max="7458" width="3" style="163" customWidth="1"/>
    <col min="7459" max="7680" width="2.625" style="163"/>
    <col min="7681" max="7681" width="1.625" style="163" customWidth="1"/>
    <col min="7682" max="7682" width="2" style="163" customWidth="1"/>
    <col min="7683" max="7683" width="6.625" style="163" customWidth="1"/>
    <col min="7684" max="7684" width="0.75" style="163" customWidth="1"/>
    <col min="7685" max="7685" width="1.25" style="163" customWidth="1"/>
    <col min="7686" max="7687" width="1.625" style="163" customWidth="1"/>
    <col min="7688" max="7688" width="8.875" style="163" customWidth="1"/>
    <col min="7689" max="7689" width="5.875" style="163" customWidth="1"/>
    <col min="7690" max="7690" width="9" style="163" customWidth="1"/>
    <col min="7691" max="7691" width="0" style="163" hidden="1" customWidth="1"/>
    <col min="7692" max="7692" width="4.625" style="163" customWidth="1"/>
    <col min="7693" max="7693" width="4.375" style="163" customWidth="1"/>
    <col min="7694" max="7694" width="7.125" style="163" customWidth="1"/>
    <col min="7695" max="7695" width="3.125" style="163" customWidth="1"/>
    <col min="7696" max="7696" width="9.125" style="163" customWidth="1"/>
    <col min="7697" max="7697" width="2.125" style="163" customWidth="1"/>
    <col min="7698" max="7698" width="4.25" style="163" customWidth="1"/>
    <col min="7699" max="7699" width="7.5" style="163" customWidth="1"/>
    <col min="7700" max="7700" width="3" style="163" customWidth="1"/>
    <col min="7701" max="7701" width="4.5" style="163" customWidth="1"/>
    <col min="7702" max="7702" width="1.5" style="163" customWidth="1"/>
    <col min="7703" max="7703" width="1.625" style="163" customWidth="1"/>
    <col min="7704" max="7704" width="3.875" style="163" customWidth="1"/>
    <col min="7705" max="7705" width="6.875" style="163" customWidth="1"/>
    <col min="7706" max="7706" width="4.375" style="163" customWidth="1"/>
    <col min="7707" max="7707" width="7.25" style="163" customWidth="1"/>
    <col min="7708" max="7708" width="5.5" style="163" customWidth="1"/>
    <col min="7709" max="7709" width="5.375" style="163" customWidth="1"/>
    <col min="7710" max="7710" width="5.625" style="163" customWidth="1"/>
    <col min="7711" max="7711" width="5.125" style="163" customWidth="1"/>
    <col min="7712" max="7712" width="7" style="163" customWidth="1"/>
    <col min="7713" max="7713" width="4" style="163" customWidth="1"/>
    <col min="7714" max="7714" width="3" style="163" customWidth="1"/>
    <col min="7715" max="7936" width="2.625" style="163"/>
    <col min="7937" max="7937" width="1.625" style="163" customWidth="1"/>
    <col min="7938" max="7938" width="2" style="163" customWidth="1"/>
    <col min="7939" max="7939" width="6.625" style="163" customWidth="1"/>
    <col min="7940" max="7940" width="0.75" style="163" customWidth="1"/>
    <col min="7941" max="7941" width="1.25" style="163" customWidth="1"/>
    <col min="7942" max="7943" width="1.625" style="163" customWidth="1"/>
    <col min="7944" max="7944" width="8.875" style="163" customWidth="1"/>
    <col min="7945" max="7945" width="5.875" style="163" customWidth="1"/>
    <col min="7946" max="7946" width="9" style="163" customWidth="1"/>
    <col min="7947" max="7947" width="0" style="163" hidden="1" customWidth="1"/>
    <col min="7948" max="7948" width="4.625" style="163" customWidth="1"/>
    <col min="7949" max="7949" width="4.375" style="163" customWidth="1"/>
    <col min="7950" max="7950" width="7.125" style="163" customWidth="1"/>
    <col min="7951" max="7951" width="3.125" style="163" customWidth="1"/>
    <col min="7952" max="7952" width="9.125" style="163" customWidth="1"/>
    <col min="7953" max="7953" width="2.125" style="163" customWidth="1"/>
    <col min="7954" max="7954" width="4.25" style="163" customWidth="1"/>
    <col min="7955" max="7955" width="7.5" style="163" customWidth="1"/>
    <col min="7956" max="7956" width="3" style="163" customWidth="1"/>
    <col min="7957" max="7957" width="4.5" style="163" customWidth="1"/>
    <col min="7958" max="7958" width="1.5" style="163" customWidth="1"/>
    <col min="7959" max="7959" width="1.625" style="163" customWidth="1"/>
    <col min="7960" max="7960" width="3.875" style="163" customWidth="1"/>
    <col min="7961" max="7961" width="6.875" style="163" customWidth="1"/>
    <col min="7962" max="7962" width="4.375" style="163" customWidth="1"/>
    <col min="7963" max="7963" width="7.25" style="163" customWidth="1"/>
    <col min="7964" max="7964" width="5.5" style="163" customWidth="1"/>
    <col min="7965" max="7965" width="5.375" style="163" customWidth="1"/>
    <col min="7966" max="7966" width="5.625" style="163" customWidth="1"/>
    <col min="7967" max="7967" width="5.125" style="163" customWidth="1"/>
    <col min="7968" max="7968" width="7" style="163" customWidth="1"/>
    <col min="7969" max="7969" width="4" style="163" customWidth="1"/>
    <col min="7970" max="7970" width="3" style="163" customWidth="1"/>
    <col min="7971" max="8192" width="2.625" style="163"/>
    <col min="8193" max="8193" width="1.625" style="163" customWidth="1"/>
    <col min="8194" max="8194" width="2" style="163" customWidth="1"/>
    <col min="8195" max="8195" width="6.625" style="163" customWidth="1"/>
    <col min="8196" max="8196" width="0.75" style="163" customWidth="1"/>
    <col min="8197" max="8197" width="1.25" style="163" customWidth="1"/>
    <col min="8198" max="8199" width="1.625" style="163" customWidth="1"/>
    <col min="8200" max="8200" width="8.875" style="163" customWidth="1"/>
    <col min="8201" max="8201" width="5.875" style="163" customWidth="1"/>
    <col min="8202" max="8202" width="9" style="163" customWidth="1"/>
    <col min="8203" max="8203" width="0" style="163" hidden="1" customWidth="1"/>
    <col min="8204" max="8204" width="4.625" style="163" customWidth="1"/>
    <col min="8205" max="8205" width="4.375" style="163" customWidth="1"/>
    <col min="8206" max="8206" width="7.125" style="163" customWidth="1"/>
    <col min="8207" max="8207" width="3.125" style="163" customWidth="1"/>
    <col min="8208" max="8208" width="9.125" style="163" customWidth="1"/>
    <col min="8209" max="8209" width="2.125" style="163" customWidth="1"/>
    <col min="8210" max="8210" width="4.25" style="163" customWidth="1"/>
    <col min="8211" max="8211" width="7.5" style="163" customWidth="1"/>
    <col min="8212" max="8212" width="3" style="163" customWidth="1"/>
    <col min="8213" max="8213" width="4.5" style="163" customWidth="1"/>
    <col min="8214" max="8214" width="1.5" style="163" customWidth="1"/>
    <col min="8215" max="8215" width="1.625" style="163" customWidth="1"/>
    <col min="8216" max="8216" width="3.875" style="163" customWidth="1"/>
    <col min="8217" max="8217" width="6.875" style="163" customWidth="1"/>
    <col min="8218" max="8218" width="4.375" style="163" customWidth="1"/>
    <col min="8219" max="8219" width="7.25" style="163" customWidth="1"/>
    <col min="8220" max="8220" width="5.5" style="163" customWidth="1"/>
    <col min="8221" max="8221" width="5.375" style="163" customWidth="1"/>
    <col min="8222" max="8222" width="5.625" style="163" customWidth="1"/>
    <col min="8223" max="8223" width="5.125" style="163" customWidth="1"/>
    <col min="8224" max="8224" width="7" style="163" customWidth="1"/>
    <col min="8225" max="8225" width="4" style="163" customWidth="1"/>
    <col min="8226" max="8226" width="3" style="163" customWidth="1"/>
    <col min="8227" max="8448" width="2.625" style="163"/>
    <col min="8449" max="8449" width="1.625" style="163" customWidth="1"/>
    <col min="8450" max="8450" width="2" style="163" customWidth="1"/>
    <col min="8451" max="8451" width="6.625" style="163" customWidth="1"/>
    <col min="8452" max="8452" width="0.75" style="163" customWidth="1"/>
    <col min="8453" max="8453" width="1.25" style="163" customWidth="1"/>
    <col min="8454" max="8455" width="1.625" style="163" customWidth="1"/>
    <col min="8456" max="8456" width="8.875" style="163" customWidth="1"/>
    <col min="8457" max="8457" width="5.875" style="163" customWidth="1"/>
    <col min="8458" max="8458" width="9" style="163" customWidth="1"/>
    <col min="8459" max="8459" width="0" style="163" hidden="1" customWidth="1"/>
    <col min="8460" max="8460" width="4.625" style="163" customWidth="1"/>
    <col min="8461" max="8461" width="4.375" style="163" customWidth="1"/>
    <col min="8462" max="8462" width="7.125" style="163" customWidth="1"/>
    <col min="8463" max="8463" width="3.125" style="163" customWidth="1"/>
    <col min="8464" max="8464" width="9.125" style="163" customWidth="1"/>
    <col min="8465" max="8465" width="2.125" style="163" customWidth="1"/>
    <col min="8466" max="8466" width="4.25" style="163" customWidth="1"/>
    <col min="8467" max="8467" width="7.5" style="163" customWidth="1"/>
    <col min="8468" max="8468" width="3" style="163" customWidth="1"/>
    <col min="8469" max="8469" width="4.5" style="163" customWidth="1"/>
    <col min="8470" max="8470" width="1.5" style="163" customWidth="1"/>
    <col min="8471" max="8471" width="1.625" style="163" customWidth="1"/>
    <col min="8472" max="8472" width="3.875" style="163" customWidth="1"/>
    <col min="8473" max="8473" width="6.875" style="163" customWidth="1"/>
    <col min="8474" max="8474" width="4.375" style="163" customWidth="1"/>
    <col min="8475" max="8475" width="7.25" style="163" customWidth="1"/>
    <col min="8476" max="8476" width="5.5" style="163" customWidth="1"/>
    <col min="8477" max="8477" width="5.375" style="163" customWidth="1"/>
    <col min="8478" max="8478" width="5.625" style="163" customWidth="1"/>
    <col min="8479" max="8479" width="5.125" style="163" customWidth="1"/>
    <col min="8480" max="8480" width="7" style="163" customWidth="1"/>
    <col min="8481" max="8481" width="4" style="163" customWidth="1"/>
    <col min="8482" max="8482" width="3" style="163" customWidth="1"/>
    <col min="8483" max="8704" width="2.625" style="163"/>
    <col min="8705" max="8705" width="1.625" style="163" customWidth="1"/>
    <col min="8706" max="8706" width="2" style="163" customWidth="1"/>
    <col min="8707" max="8707" width="6.625" style="163" customWidth="1"/>
    <col min="8708" max="8708" width="0.75" style="163" customWidth="1"/>
    <col min="8709" max="8709" width="1.25" style="163" customWidth="1"/>
    <col min="8710" max="8711" width="1.625" style="163" customWidth="1"/>
    <col min="8712" max="8712" width="8.875" style="163" customWidth="1"/>
    <col min="8713" max="8713" width="5.875" style="163" customWidth="1"/>
    <col min="8714" max="8714" width="9" style="163" customWidth="1"/>
    <col min="8715" max="8715" width="0" style="163" hidden="1" customWidth="1"/>
    <col min="8716" max="8716" width="4.625" style="163" customWidth="1"/>
    <col min="8717" max="8717" width="4.375" style="163" customWidth="1"/>
    <col min="8718" max="8718" width="7.125" style="163" customWidth="1"/>
    <col min="8719" max="8719" width="3.125" style="163" customWidth="1"/>
    <col min="8720" max="8720" width="9.125" style="163" customWidth="1"/>
    <col min="8721" max="8721" width="2.125" style="163" customWidth="1"/>
    <col min="8722" max="8722" width="4.25" style="163" customWidth="1"/>
    <col min="8723" max="8723" width="7.5" style="163" customWidth="1"/>
    <col min="8724" max="8724" width="3" style="163" customWidth="1"/>
    <col min="8725" max="8725" width="4.5" style="163" customWidth="1"/>
    <col min="8726" max="8726" width="1.5" style="163" customWidth="1"/>
    <col min="8727" max="8727" width="1.625" style="163" customWidth="1"/>
    <col min="8728" max="8728" width="3.875" style="163" customWidth="1"/>
    <col min="8729" max="8729" width="6.875" style="163" customWidth="1"/>
    <col min="8730" max="8730" width="4.375" style="163" customWidth="1"/>
    <col min="8731" max="8731" width="7.25" style="163" customWidth="1"/>
    <col min="8732" max="8732" width="5.5" style="163" customWidth="1"/>
    <col min="8733" max="8733" width="5.375" style="163" customWidth="1"/>
    <col min="8734" max="8734" width="5.625" style="163" customWidth="1"/>
    <col min="8735" max="8735" width="5.125" style="163" customWidth="1"/>
    <col min="8736" max="8736" width="7" style="163" customWidth="1"/>
    <col min="8737" max="8737" width="4" style="163" customWidth="1"/>
    <col min="8738" max="8738" width="3" style="163" customWidth="1"/>
    <col min="8739" max="8960" width="2.625" style="163"/>
    <col min="8961" max="8961" width="1.625" style="163" customWidth="1"/>
    <col min="8962" max="8962" width="2" style="163" customWidth="1"/>
    <col min="8963" max="8963" width="6.625" style="163" customWidth="1"/>
    <col min="8964" max="8964" width="0.75" style="163" customWidth="1"/>
    <col min="8965" max="8965" width="1.25" style="163" customWidth="1"/>
    <col min="8966" max="8967" width="1.625" style="163" customWidth="1"/>
    <col min="8968" max="8968" width="8.875" style="163" customWidth="1"/>
    <col min="8969" max="8969" width="5.875" style="163" customWidth="1"/>
    <col min="8970" max="8970" width="9" style="163" customWidth="1"/>
    <col min="8971" max="8971" width="0" style="163" hidden="1" customWidth="1"/>
    <col min="8972" max="8972" width="4.625" style="163" customWidth="1"/>
    <col min="8973" max="8973" width="4.375" style="163" customWidth="1"/>
    <col min="8974" max="8974" width="7.125" style="163" customWidth="1"/>
    <col min="8975" max="8975" width="3.125" style="163" customWidth="1"/>
    <col min="8976" max="8976" width="9.125" style="163" customWidth="1"/>
    <col min="8977" max="8977" width="2.125" style="163" customWidth="1"/>
    <col min="8978" max="8978" width="4.25" style="163" customWidth="1"/>
    <col min="8979" max="8979" width="7.5" style="163" customWidth="1"/>
    <col min="8980" max="8980" width="3" style="163" customWidth="1"/>
    <col min="8981" max="8981" width="4.5" style="163" customWidth="1"/>
    <col min="8982" max="8982" width="1.5" style="163" customWidth="1"/>
    <col min="8983" max="8983" width="1.625" style="163" customWidth="1"/>
    <col min="8984" max="8984" width="3.875" style="163" customWidth="1"/>
    <col min="8985" max="8985" width="6.875" style="163" customWidth="1"/>
    <col min="8986" max="8986" width="4.375" style="163" customWidth="1"/>
    <col min="8987" max="8987" width="7.25" style="163" customWidth="1"/>
    <col min="8988" max="8988" width="5.5" style="163" customWidth="1"/>
    <col min="8989" max="8989" width="5.375" style="163" customWidth="1"/>
    <col min="8990" max="8990" width="5.625" style="163" customWidth="1"/>
    <col min="8991" max="8991" width="5.125" style="163" customWidth="1"/>
    <col min="8992" max="8992" width="7" style="163" customWidth="1"/>
    <col min="8993" max="8993" width="4" style="163" customWidth="1"/>
    <col min="8994" max="8994" width="3" style="163" customWidth="1"/>
    <col min="8995" max="9216" width="2.625" style="163"/>
    <col min="9217" max="9217" width="1.625" style="163" customWidth="1"/>
    <col min="9218" max="9218" width="2" style="163" customWidth="1"/>
    <col min="9219" max="9219" width="6.625" style="163" customWidth="1"/>
    <col min="9220" max="9220" width="0.75" style="163" customWidth="1"/>
    <col min="9221" max="9221" width="1.25" style="163" customWidth="1"/>
    <col min="9222" max="9223" width="1.625" style="163" customWidth="1"/>
    <col min="9224" max="9224" width="8.875" style="163" customWidth="1"/>
    <col min="9225" max="9225" width="5.875" style="163" customWidth="1"/>
    <col min="9226" max="9226" width="9" style="163" customWidth="1"/>
    <col min="9227" max="9227" width="0" style="163" hidden="1" customWidth="1"/>
    <col min="9228" max="9228" width="4.625" style="163" customWidth="1"/>
    <col min="9229" max="9229" width="4.375" style="163" customWidth="1"/>
    <col min="9230" max="9230" width="7.125" style="163" customWidth="1"/>
    <col min="9231" max="9231" width="3.125" style="163" customWidth="1"/>
    <col min="9232" max="9232" width="9.125" style="163" customWidth="1"/>
    <col min="9233" max="9233" width="2.125" style="163" customWidth="1"/>
    <col min="9234" max="9234" width="4.25" style="163" customWidth="1"/>
    <col min="9235" max="9235" width="7.5" style="163" customWidth="1"/>
    <col min="9236" max="9236" width="3" style="163" customWidth="1"/>
    <col min="9237" max="9237" width="4.5" style="163" customWidth="1"/>
    <col min="9238" max="9238" width="1.5" style="163" customWidth="1"/>
    <col min="9239" max="9239" width="1.625" style="163" customWidth="1"/>
    <col min="9240" max="9240" width="3.875" style="163" customWidth="1"/>
    <col min="9241" max="9241" width="6.875" style="163" customWidth="1"/>
    <col min="9242" max="9242" width="4.375" style="163" customWidth="1"/>
    <col min="9243" max="9243" width="7.25" style="163" customWidth="1"/>
    <col min="9244" max="9244" width="5.5" style="163" customWidth="1"/>
    <col min="9245" max="9245" width="5.375" style="163" customWidth="1"/>
    <col min="9246" max="9246" width="5.625" style="163" customWidth="1"/>
    <col min="9247" max="9247" width="5.125" style="163" customWidth="1"/>
    <col min="9248" max="9248" width="7" style="163" customWidth="1"/>
    <col min="9249" max="9249" width="4" style="163" customWidth="1"/>
    <col min="9250" max="9250" width="3" style="163" customWidth="1"/>
    <col min="9251" max="9472" width="2.625" style="163"/>
    <col min="9473" max="9473" width="1.625" style="163" customWidth="1"/>
    <col min="9474" max="9474" width="2" style="163" customWidth="1"/>
    <col min="9475" max="9475" width="6.625" style="163" customWidth="1"/>
    <col min="9476" max="9476" width="0.75" style="163" customWidth="1"/>
    <col min="9477" max="9477" width="1.25" style="163" customWidth="1"/>
    <col min="9478" max="9479" width="1.625" style="163" customWidth="1"/>
    <col min="9480" max="9480" width="8.875" style="163" customWidth="1"/>
    <col min="9481" max="9481" width="5.875" style="163" customWidth="1"/>
    <col min="9482" max="9482" width="9" style="163" customWidth="1"/>
    <col min="9483" max="9483" width="0" style="163" hidden="1" customWidth="1"/>
    <col min="9484" max="9484" width="4.625" style="163" customWidth="1"/>
    <col min="9485" max="9485" width="4.375" style="163" customWidth="1"/>
    <col min="9486" max="9486" width="7.125" style="163" customWidth="1"/>
    <col min="9487" max="9487" width="3.125" style="163" customWidth="1"/>
    <col min="9488" max="9488" width="9.125" style="163" customWidth="1"/>
    <col min="9489" max="9489" width="2.125" style="163" customWidth="1"/>
    <col min="9490" max="9490" width="4.25" style="163" customWidth="1"/>
    <col min="9491" max="9491" width="7.5" style="163" customWidth="1"/>
    <col min="9492" max="9492" width="3" style="163" customWidth="1"/>
    <col min="9493" max="9493" width="4.5" style="163" customWidth="1"/>
    <col min="9494" max="9494" width="1.5" style="163" customWidth="1"/>
    <col min="9495" max="9495" width="1.625" style="163" customWidth="1"/>
    <col min="9496" max="9496" width="3.875" style="163" customWidth="1"/>
    <col min="9497" max="9497" width="6.875" style="163" customWidth="1"/>
    <col min="9498" max="9498" width="4.375" style="163" customWidth="1"/>
    <col min="9499" max="9499" width="7.25" style="163" customWidth="1"/>
    <col min="9500" max="9500" width="5.5" style="163" customWidth="1"/>
    <col min="9501" max="9501" width="5.375" style="163" customWidth="1"/>
    <col min="9502" max="9502" width="5.625" style="163" customWidth="1"/>
    <col min="9503" max="9503" width="5.125" style="163" customWidth="1"/>
    <col min="9504" max="9504" width="7" style="163" customWidth="1"/>
    <col min="9505" max="9505" width="4" style="163" customWidth="1"/>
    <col min="9506" max="9506" width="3" style="163" customWidth="1"/>
    <col min="9507" max="9728" width="2.625" style="163"/>
    <col min="9729" max="9729" width="1.625" style="163" customWidth="1"/>
    <col min="9730" max="9730" width="2" style="163" customWidth="1"/>
    <col min="9731" max="9731" width="6.625" style="163" customWidth="1"/>
    <col min="9732" max="9732" width="0.75" style="163" customWidth="1"/>
    <col min="9733" max="9733" width="1.25" style="163" customWidth="1"/>
    <col min="9734" max="9735" width="1.625" style="163" customWidth="1"/>
    <col min="9736" max="9736" width="8.875" style="163" customWidth="1"/>
    <col min="9737" max="9737" width="5.875" style="163" customWidth="1"/>
    <col min="9738" max="9738" width="9" style="163" customWidth="1"/>
    <col min="9739" max="9739" width="0" style="163" hidden="1" customWidth="1"/>
    <col min="9740" max="9740" width="4.625" style="163" customWidth="1"/>
    <col min="9741" max="9741" width="4.375" style="163" customWidth="1"/>
    <col min="9742" max="9742" width="7.125" style="163" customWidth="1"/>
    <col min="9743" max="9743" width="3.125" style="163" customWidth="1"/>
    <col min="9744" max="9744" width="9.125" style="163" customWidth="1"/>
    <col min="9745" max="9745" width="2.125" style="163" customWidth="1"/>
    <col min="9746" max="9746" width="4.25" style="163" customWidth="1"/>
    <col min="9747" max="9747" width="7.5" style="163" customWidth="1"/>
    <col min="9748" max="9748" width="3" style="163" customWidth="1"/>
    <col min="9749" max="9749" width="4.5" style="163" customWidth="1"/>
    <col min="9750" max="9750" width="1.5" style="163" customWidth="1"/>
    <col min="9751" max="9751" width="1.625" style="163" customWidth="1"/>
    <col min="9752" max="9752" width="3.875" style="163" customWidth="1"/>
    <col min="9753" max="9753" width="6.875" style="163" customWidth="1"/>
    <col min="9754" max="9754" width="4.375" style="163" customWidth="1"/>
    <col min="9755" max="9755" width="7.25" style="163" customWidth="1"/>
    <col min="9756" max="9756" width="5.5" style="163" customWidth="1"/>
    <col min="9757" max="9757" width="5.375" style="163" customWidth="1"/>
    <col min="9758" max="9758" width="5.625" style="163" customWidth="1"/>
    <col min="9759" max="9759" width="5.125" style="163" customWidth="1"/>
    <col min="9760" max="9760" width="7" style="163" customWidth="1"/>
    <col min="9761" max="9761" width="4" style="163" customWidth="1"/>
    <col min="9762" max="9762" width="3" style="163" customWidth="1"/>
    <col min="9763" max="9984" width="2.625" style="163"/>
    <col min="9985" max="9985" width="1.625" style="163" customWidth="1"/>
    <col min="9986" max="9986" width="2" style="163" customWidth="1"/>
    <col min="9987" max="9987" width="6.625" style="163" customWidth="1"/>
    <col min="9988" max="9988" width="0.75" style="163" customWidth="1"/>
    <col min="9989" max="9989" width="1.25" style="163" customWidth="1"/>
    <col min="9990" max="9991" width="1.625" style="163" customWidth="1"/>
    <col min="9992" max="9992" width="8.875" style="163" customWidth="1"/>
    <col min="9993" max="9993" width="5.875" style="163" customWidth="1"/>
    <col min="9994" max="9994" width="9" style="163" customWidth="1"/>
    <col min="9995" max="9995" width="0" style="163" hidden="1" customWidth="1"/>
    <col min="9996" max="9996" width="4.625" style="163" customWidth="1"/>
    <col min="9997" max="9997" width="4.375" style="163" customWidth="1"/>
    <col min="9998" max="9998" width="7.125" style="163" customWidth="1"/>
    <col min="9999" max="9999" width="3.125" style="163" customWidth="1"/>
    <col min="10000" max="10000" width="9.125" style="163" customWidth="1"/>
    <col min="10001" max="10001" width="2.125" style="163" customWidth="1"/>
    <col min="10002" max="10002" width="4.25" style="163" customWidth="1"/>
    <col min="10003" max="10003" width="7.5" style="163" customWidth="1"/>
    <col min="10004" max="10004" width="3" style="163" customWidth="1"/>
    <col min="10005" max="10005" width="4.5" style="163" customWidth="1"/>
    <col min="10006" max="10006" width="1.5" style="163" customWidth="1"/>
    <col min="10007" max="10007" width="1.625" style="163" customWidth="1"/>
    <col min="10008" max="10008" width="3.875" style="163" customWidth="1"/>
    <col min="10009" max="10009" width="6.875" style="163" customWidth="1"/>
    <col min="10010" max="10010" width="4.375" style="163" customWidth="1"/>
    <col min="10011" max="10011" width="7.25" style="163" customWidth="1"/>
    <col min="10012" max="10012" width="5.5" style="163" customWidth="1"/>
    <col min="10013" max="10013" width="5.375" style="163" customWidth="1"/>
    <col min="10014" max="10014" width="5.625" style="163" customWidth="1"/>
    <col min="10015" max="10015" width="5.125" style="163" customWidth="1"/>
    <col min="10016" max="10016" width="7" style="163" customWidth="1"/>
    <col min="10017" max="10017" width="4" style="163" customWidth="1"/>
    <col min="10018" max="10018" width="3" style="163" customWidth="1"/>
    <col min="10019" max="10240" width="2.625" style="163"/>
    <col min="10241" max="10241" width="1.625" style="163" customWidth="1"/>
    <col min="10242" max="10242" width="2" style="163" customWidth="1"/>
    <col min="10243" max="10243" width="6.625" style="163" customWidth="1"/>
    <col min="10244" max="10244" width="0.75" style="163" customWidth="1"/>
    <col min="10245" max="10245" width="1.25" style="163" customWidth="1"/>
    <col min="10246" max="10247" width="1.625" style="163" customWidth="1"/>
    <col min="10248" max="10248" width="8.875" style="163" customWidth="1"/>
    <col min="10249" max="10249" width="5.875" style="163" customWidth="1"/>
    <col min="10250" max="10250" width="9" style="163" customWidth="1"/>
    <col min="10251" max="10251" width="0" style="163" hidden="1" customWidth="1"/>
    <col min="10252" max="10252" width="4.625" style="163" customWidth="1"/>
    <col min="10253" max="10253" width="4.375" style="163" customWidth="1"/>
    <col min="10254" max="10254" width="7.125" style="163" customWidth="1"/>
    <col min="10255" max="10255" width="3.125" style="163" customWidth="1"/>
    <col min="10256" max="10256" width="9.125" style="163" customWidth="1"/>
    <col min="10257" max="10257" width="2.125" style="163" customWidth="1"/>
    <col min="10258" max="10258" width="4.25" style="163" customWidth="1"/>
    <col min="10259" max="10259" width="7.5" style="163" customWidth="1"/>
    <col min="10260" max="10260" width="3" style="163" customWidth="1"/>
    <col min="10261" max="10261" width="4.5" style="163" customWidth="1"/>
    <col min="10262" max="10262" width="1.5" style="163" customWidth="1"/>
    <col min="10263" max="10263" width="1.625" style="163" customWidth="1"/>
    <col min="10264" max="10264" width="3.875" style="163" customWidth="1"/>
    <col min="10265" max="10265" width="6.875" style="163" customWidth="1"/>
    <col min="10266" max="10266" width="4.375" style="163" customWidth="1"/>
    <col min="10267" max="10267" width="7.25" style="163" customWidth="1"/>
    <col min="10268" max="10268" width="5.5" style="163" customWidth="1"/>
    <col min="10269" max="10269" width="5.375" style="163" customWidth="1"/>
    <col min="10270" max="10270" width="5.625" style="163" customWidth="1"/>
    <col min="10271" max="10271" width="5.125" style="163" customWidth="1"/>
    <col min="10272" max="10272" width="7" style="163" customWidth="1"/>
    <col min="10273" max="10273" width="4" style="163" customWidth="1"/>
    <col min="10274" max="10274" width="3" style="163" customWidth="1"/>
    <col min="10275" max="10496" width="2.625" style="163"/>
    <col min="10497" max="10497" width="1.625" style="163" customWidth="1"/>
    <col min="10498" max="10498" width="2" style="163" customWidth="1"/>
    <col min="10499" max="10499" width="6.625" style="163" customWidth="1"/>
    <col min="10500" max="10500" width="0.75" style="163" customWidth="1"/>
    <col min="10501" max="10501" width="1.25" style="163" customWidth="1"/>
    <col min="10502" max="10503" width="1.625" style="163" customWidth="1"/>
    <col min="10504" max="10504" width="8.875" style="163" customWidth="1"/>
    <col min="10505" max="10505" width="5.875" style="163" customWidth="1"/>
    <col min="10506" max="10506" width="9" style="163" customWidth="1"/>
    <col min="10507" max="10507" width="0" style="163" hidden="1" customWidth="1"/>
    <col min="10508" max="10508" width="4.625" style="163" customWidth="1"/>
    <col min="10509" max="10509" width="4.375" style="163" customWidth="1"/>
    <col min="10510" max="10510" width="7.125" style="163" customWidth="1"/>
    <col min="10511" max="10511" width="3.125" style="163" customWidth="1"/>
    <col min="10512" max="10512" width="9.125" style="163" customWidth="1"/>
    <col min="10513" max="10513" width="2.125" style="163" customWidth="1"/>
    <col min="10514" max="10514" width="4.25" style="163" customWidth="1"/>
    <col min="10515" max="10515" width="7.5" style="163" customWidth="1"/>
    <col min="10516" max="10516" width="3" style="163" customWidth="1"/>
    <col min="10517" max="10517" width="4.5" style="163" customWidth="1"/>
    <col min="10518" max="10518" width="1.5" style="163" customWidth="1"/>
    <col min="10519" max="10519" width="1.625" style="163" customWidth="1"/>
    <col min="10520" max="10520" width="3.875" style="163" customWidth="1"/>
    <col min="10521" max="10521" width="6.875" style="163" customWidth="1"/>
    <col min="10522" max="10522" width="4.375" style="163" customWidth="1"/>
    <col min="10523" max="10523" width="7.25" style="163" customWidth="1"/>
    <col min="10524" max="10524" width="5.5" style="163" customWidth="1"/>
    <col min="10525" max="10525" width="5.375" style="163" customWidth="1"/>
    <col min="10526" max="10526" width="5.625" style="163" customWidth="1"/>
    <col min="10527" max="10527" width="5.125" style="163" customWidth="1"/>
    <col min="10528" max="10528" width="7" style="163" customWidth="1"/>
    <col min="10529" max="10529" width="4" style="163" customWidth="1"/>
    <col min="10530" max="10530" width="3" style="163" customWidth="1"/>
    <col min="10531" max="10752" width="2.625" style="163"/>
    <col min="10753" max="10753" width="1.625" style="163" customWidth="1"/>
    <col min="10754" max="10754" width="2" style="163" customWidth="1"/>
    <col min="10755" max="10755" width="6.625" style="163" customWidth="1"/>
    <col min="10756" max="10756" width="0.75" style="163" customWidth="1"/>
    <col min="10757" max="10757" width="1.25" style="163" customWidth="1"/>
    <col min="10758" max="10759" width="1.625" style="163" customWidth="1"/>
    <col min="10760" max="10760" width="8.875" style="163" customWidth="1"/>
    <col min="10761" max="10761" width="5.875" style="163" customWidth="1"/>
    <col min="10762" max="10762" width="9" style="163" customWidth="1"/>
    <col min="10763" max="10763" width="0" style="163" hidden="1" customWidth="1"/>
    <col min="10764" max="10764" width="4.625" style="163" customWidth="1"/>
    <col min="10765" max="10765" width="4.375" style="163" customWidth="1"/>
    <col min="10766" max="10766" width="7.125" style="163" customWidth="1"/>
    <col min="10767" max="10767" width="3.125" style="163" customWidth="1"/>
    <col min="10768" max="10768" width="9.125" style="163" customWidth="1"/>
    <col min="10769" max="10769" width="2.125" style="163" customWidth="1"/>
    <col min="10770" max="10770" width="4.25" style="163" customWidth="1"/>
    <col min="10771" max="10771" width="7.5" style="163" customWidth="1"/>
    <col min="10772" max="10772" width="3" style="163" customWidth="1"/>
    <col min="10773" max="10773" width="4.5" style="163" customWidth="1"/>
    <col min="10774" max="10774" width="1.5" style="163" customWidth="1"/>
    <col min="10775" max="10775" width="1.625" style="163" customWidth="1"/>
    <col min="10776" max="10776" width="3.875" style="163" customWidth="1"/>
    <col min="10777" max="10777" width="6.875" style="163" customWidth="1"/>
    <col min="10778" max="10778" width="4.375" style="163" customWidth="1"/>
    <col min="10779" max="10779" width="7.25" style="163" customWidth="1"/>
    <col min="10780" max="10780" width="5.5" style="163" customWidth="1"/>
    <col min="10781" max="10781" width="5.375" style="163" customWidth="1"/>
    <col min="10782" max="10782" width="5.625" style="163" customWidth="1"/>
    <col min="10783" max="10783" width="5.125" style="163" customWidth="1"/>
    <col min="10784" max="10784" width="7" style="163" customWidth="1"/>
    <col min="10785" max="10785" width="4" style="163" customWidth="1"/>
    <col min="10786" max="10786" width="3" style="163" customWidth="1"/>
    <col min="10787" max="11008" width="2.625" style="163"/>
    <col min="11009" max="11009" width="1.625" style="163" customWidth="1"/>
    <col min="11010" max="11010" width="2" style="163" customWidth="1"/>
    <col min="11011" max="11011" width="6.625" style="163" customWidth="1"/>
    <col min="11012" max="11012" width="0.75" style="163" customWidth="1"/>
    <col min="11013" max="11013" width="1.25" style="163" customWidth="1"/>
    <col min="11014" max="11015" width="1.625" style="163" customWidth="1"/>
    <col min="11016" max="11016" width="8.875" style="163" customWidth="1"/>
    <col min="11017" max="11017" width="5.875" style="163" customWidth="1"/>
    <col min="11018" max="11018" width="9" style="163" customWidth="1"/>
    <col min="11019" max="11019" width="0" style="163" hidden="1" customWidth="1"/>
    <col min="11020" max="11020" width="4.625" style="163" customWidth="1"/>
    <col min="11021" max="11021" width="4.375" style="163" customWidth="1"/>
    <col min="11022" max="11022" width="7.125" style="163" customWidth="1"/>
    <col min="11023" max="11023" width="3.125" style="163" customWidth="1"/>
    <col min="11024" max="11024" width="9.125" style="163" customWidth="1"/>
    <col min="11025" max="11025" width="2.125" style="163" customWidth="1"/>
    <col min="11026" max="11026" width="4.25" style="163" customWidth="1"/>
    <col min="11027" max="11027" width="7.5" style="163" customWidth="1"/>
    <col min="11028" max="11028" width="3" style="163" customWidth="1"/>
    <col min="11029" max="11029" width="4.5" style="163" customWidth="1"/>
    <col min="11030" max="11030" width="1.5" style="163" customWidth="1"/>
    <col min="11031" max="11031" width="1.625" style="163" customWidth="1"/>
    <col min="11032" max="11032" width="3.875" style="163" customWidth="1"/>
    <col min="11033" max="11033" width="6.875" style="163" customWidth="1"/>
    <col min="11034" max="11034" width="4.375" style="163" customWidth="1"/>
    <col min="11035" max="11035" width="7.25" style="163" customWidth="1"/>
    <col min="11036" max="11036" width="5.5" style="163" customWidth="1"/>
    <col min="11037" max="11037" width="5.375" style="163" customWidth="1"/>
    <col min="11038" max="11038" width="5.625" style="163" customWidth="1"/>
    <col min="11039" max="11039" width="5.125" style="163" customWidth="1"/>
    <col min="11040" max="11040" width="7" style="163" customWidth="1"/>
    <col min="11041" max="11041" width="4" style="163" customWidth="1"/>
    <col min="11042" max="11042" width="3" style="163" customWidth="1"/>
    <col min="11043" max="11264" width="2.625" style="163"/>
    <col min="11265" max="11265" width="1.625" style="163" customWidth="1"/>
    <col min="11266" max="11266" width="2" style="163" customWidth="1"/>
    <col min="11267" max="11267" width="6.625" style="163" customWidth="1"/>
    <col min="11268" max="11268" width="0.75" style="163" customWidth="1"/>
    <col min="11269" max="11269" width="1.25" style="163" customWidth="1"/>
    <col min="11270" max="11271" width="1.625" style="163" customWidth="1"/>
    <col min="11272" max="11272" width="8.875" style="163" customWidth="1"/>
    <col min="11273" max="11273" width="5.875" style="163" customWidth="1"/>
    <col min="11274" max="11274" width="9" style="163" customWidth="1"/>
    <col min="11275" max="11275" width="0" style="163" hidden="1" customWidth="1"/>
    <col min="11276" max="11276" width="4.625" style="163" customWidth="1"/>
    <col min="11277" max="11277" width="4.375" style="163" customWidth="1"/>
    <col min="11278" max="11278" width="7.125" style="163" customWidth="1"/>
    <col min="11279" max="11279" width="3.125" style="163" customWidth="1"/>
    <col min="11280" max="11280" width="9.125" style="163" customWidth="1"/>
    <col min="11281" max="11281" width="2.125" style="163" customWidth="1"/>
    <col min="11282" max="11282" width="4.25" style="163" customWidth="1"/>
    <col min="11283" max="11283" width="7.5" style="163" customWidth="1"/>
    <col min="11284" max="11284" width="3" style="163" customWidth="1"/>
    <col min="11285" max="11285" width="4.5" style="163" customWidth="1"/>
    <col min="11286" max="11286" width="1.5" style="163" customWidth="1"/>
    <col min="11287" max="11287" width="1.625" style="163" customWidth="1"/>
    <col min="11288" max="11288" width="3.875" style="163" customWidth="1"/>
    <col min="11289" max="11289" width="6.875" style="163" customWidth="1"/>
    <col min="11290" max="11290" width="4.375" style="163" customWidth="1"/>
    <col min="11291" max="11291" width="7.25" style="163" customWidth="1"/>
    <col min="11292" max="11292" width="5.5" style="163" customWidth="1"/>
    <col min="11293" max="11293" width="5.375" style="163" customWidth="1"/>
    <col min="11294" max="11294" width="5.625" style="163" customWidth="1"/>
    <col min="11295" max="11295" width="5.125" style="163" customWidth="1"/>
    <col min="11296" max="11296" width="7" style="163" customWidth="1"/>
    <col min="11297" max="11297" width="4" style="163" customWidth="1"/>
    <col min="11298" max="11298" width="3" style="163" customWidth="1"/>
    <col min="11299" max="11520" width="2.625" style="163"/>
    <col min="11521" max="11521" width="1.625" style="163" customWidth="1"/>
    <col min="11522" max="11522" width="2" style="163" customWidth="1"/>
    <col min="11523" max="11523" width="6.625" style="163" customWidth="1"/>
    <col min="11524" max="11524" width="0.75" style="163" customWidth="1"/>
    <col min="11525" max="11525" width="1.25" style="163" customWidth="1"/>
    <col min="11526" max="11527" width="1.625" style="163" customWidth="1"/>
    <col min="11528" max="11528" width="8.875" style="163" customWidth="1"/>
    <col min="11529" max="11529" width="5.875" style="163" customWidth="1"/>
    <col min="11530" max="11530" width="9" style="163" customWidth="1"/>
    <col min="11531" max="11531" width="0" style="163" hidden="1" customWidth="1"/>
    <col min="11532" max="11532" width="4.625" style="163" customWidth="1"/>
    <col min="11533" max="11533" width="4.375" style="163" customWidth="1"/>
    <col min="11534" max="11534" width="7.125" style="163" customWidth="1"/>
    <col min="11535" max="11535" width="3.125" style="163" customWidth="1"/>
    <col min="11536" max="11536" width="9.125" style="163" customWidth="1"/>
    <col min="11537" max="11537" width="2.125" style="163" customWidth="1"/>
    <col min="11538" max="11538" width="4.25" style="163" customWidth="1"/>
    <col min="11539" max="11539" width="7.5" style="163" customWidth="1"/>
    <col min="11540" max="11540" width="3" style="163" customWidth="1"/>
    <col min="11541" max="11541" width="4.5" style="163" customWidth="1"/>
    <col min="11542" max="11542" width="1.5" style="163" customWidth="1"/>
    <col min="11543" max="11543" width="1.625" style="163" customWidth="1"/>
    <col min="11544" max="11544" width="3.875" style="163" customWidth="1"/>
    <col min="11545" max="11545" width="6.875" style="163" customWidth="1"/>
    <col min="11546" max="11546" width="4.375" style="163" customWidth="1"/>
    <col min="11547" max="11547" width="7.25" style="163" customWidth="1"/>
    <col min="11548" max="11548" width="5.5" style="163" customWidth="1"/>
    <col min="11549" max="11549" width="5.375" style="163" customWidth="1"/>
    <col min="11550" max="11550" width="5.625" style="163" customWidth="1"/>
    <col min="11551" max="11551" width="5.125" style="163" customWidth="1"/>
    <col min="11552" max="11552" width="7" style="163" customWidth="1"/>
    <col min="11553" max="11553" width="4" style="163" customWidth="1"/>
    <col min="11554" max="11554" width="3" style="163" customWidth="1"/>
    <col min="11555" max="11776" width="2.625" style="163"/>
    <col min="11777" max="11777" width="1.625" style="163" customWidth="1"/>
    <col min="11778" max="11778" width="2" style="163" customWidth="1"/>
    <col min="11779" max="11779" width="6.625" style="163" customWidth="1"/>
    <col min="11780" max="11780" width="0.75" style="163" customWidth="1"/>
    <col min="11781" max="11781" width="1.25" style="163" customWidth="1"/>
    <col min="11782" max="11783" width="1.625" style="163" customWidth="1"/>
    <col min="11784" max="11784" width="8.875" style="163" customWidth="1"/>
    <col min="11785" max="11785" width="5.875" style="163" customWidth="1"/>
    <col min="11786" max="11786" width="9" style="163" customWidth="1"/>
    <col min="11787" max="11787" width="0" style="163" hidden="1" customWidth="1"/>
    <col min="11788" max="11788" width="4.625" style="163" customWidth="1"/>
    <col min="11789" max="11789" width="4.375" style="163" customWidth="1"/>
    <col min="11790" max="11790" width="7.125" style="163" customWidth="1"/>
    <col min="11791" max="11791" width="3.125" style="163" customWidth="1"/>
    <col min="11792" max="11792" width="9.125" style="163" customWidth="1"/>
    <col min="11793" max="11793" width="2.125" style="163" customWidth="1"/>
    <col min="11794" max="11794" width="4.25" style="163" customWidth="1"/>
    <col min="11795" max="11795" width="7.5" style="163" customWidth="1"/>
    <col min="11796" max="11796" width="3" style="163" customWidth="1"/>
    <col min="11797" max="11797" width="4.5" style="163" customWidth="1"/>
    <col min="11798" max="11798" width="1.5" style="163" customWidth="1"/>
    <col min="11799" max="11799" width="1.625" style="163" customWidth="1"/>
    <col min="11800" max="11800" width="3.875" style="163" customWidth="1"/>
    <col min="11801" max="11801" width="6.875" style="163" customWidth="1"/>
    <col min="11802" max="11802" width="4.375" style="163" customWidth="1"/>
    <col min="11803" max="11803" width="7.25" style="163" customWidth="1"/>
    <col min="11804" max="11804" width="5.5" style="163" customWidth="1"/>
    <col min="11805" max="11805" width="5.375" style="163" customWidth="1"/>
    <col min="11806" max="11806" width="5.625" style="163" customWidth="1"/>
    <col min="11807" max="11807" width="5.125" style="163" customWidth="1"/>
    <col min="11808" max="11808" width="7" style="163" customWidth="1"/>
    <col min="11809" max="11809" width="4" style="163" customWidth="1"/>
    <col min="11810" max="11810" width="3" style="163" customWidth="1"/>
    <col min="11811" max="12032" width="2.625" style="163"/>
    <col min="12033" max="12033" width="1.625" style="163" customWidth="1"/>
    <col min="12034" max="12034" width="2" style="163" customWidth="1"/>
    <col min="12035" max="12035" width="6.625" style="163" customWidth="1"/>
    <col min="12036" max="12036" width="0.75" style="163" customWidth="1"/>
    <col min="12037" max="12037" width="1.25" style="163" customWidth="1"/>
    <col min="12038" max="12039" width="1.625" style="163" customWidth="1"/>
    <col min="12040" max="12040" width="8.875" style="163" customWidth="1"/>
    <col min="12041" max="12041" width="5.875" style="163" customWidth="1"/>
    <col min="12042" max="12042" width="9" style="163" customWidth="1"/>
    <col min="12043" max="12043" width="0" style="163" hidden="1" customWidth="1"/>
    <col min="12044" max="12044" width="4.625" style="163" customWidth="1"/>
    <col min="12045" max="12045" width="4.375" style="163" customWidth="1"/>
    <col min="12046" max="12046" width="7.125" style="163" customWidth="1"/>
    <col min="12047" max="12047" width="3.125" style="163" customWidth="1"/>
    <col min="12048" max="12048" width="9.125" style="163" customWidth="1"/>
    <col min="12049" max="12049" width="2.125" style="163" customWidth="1"/>
    <col min="12050" max="12050" width="4.25" style="163" customWidth="1"/>
    <col min="12051" max="12051" width="7.5" style="163" customWidth="1"/>
    <col min="12052" max="12052" width="3" style="163" customWidth="1"/>
    <col min="12053" max="12053" width="4.5" style="163" customWidth="1"/>
    <col min="12054" max="12054" width="1.5" style="163" customWidth="1"/>
    <col min="12055" max="12055" width="1.625" style="163" customWidth="1"/>
    <col min="12056" max="12056" width="3.875" style="163" customWidth="1"/>
    <col min="12057" max="12057" width="6.875" style="163" customWidth="1"/>
    <col min="12058" max="12058" width="4.375" style="163" customWidth="1"/>
    <col min="12059" max="12059" width="7.25" style="163" customWidth="1"/>
    <col min="12060" max="12060" width="5.5" style="163" customWidth="1"/>
    <col min="12061" max="12061" width="5.375" style="163" customWidth="1"/>
    <col min="12062" max="12062" width="5.625" style="163" customWidth="1"/>
    <col min="12063" max="12063" width="5.125" style="163" customWidth="1"/>
    <col min="12064" max="12064" width="7" style="163" customWidth="1"/>
    <col min="12065" max="12065" width="4" style="163" customWidth="1"/>
    <col min="12066" max="12066" width="3" style="163" customWidth="1"/>
    <col min="12067" max="12288" width="2.625" style="163"/>
    <col min="12289" max="12289" width="1.625" style="163" customWidth="1"/>
    <col min="12290" max="12290" width="2" style="163" customWidth="1"/>
    <col min="12291" max="12291" width="6.625" style="163" customWidth="1"/>
    <col min="12292" max="12292" width="0.75" style="163" customWidth="1"/>
    <col min="12293" max="12293" width="1.25" style="163" customWidth="1"/>
    <col min="12294" max="12295" width="1.625" style="163" customWidth="1"/>
    <col min="12296" max="12296" width="8.875" style="163" customWidth="1"/>
    <col min="12297" max="12297" width="5.875" style="163" customWidth="1"/>
    <col min="12298" max="12298" width="9" style="163" customWidth="1"/>
    <col min="12299" max="12299" width="0" style="163" hidden="1" customWidth="1"/>
    <col min="12300" max="12300" width="4.625" style="163" customWidth="1"/>
    <col min="12301" max="12301" width="4.375" style="163" customWidth="1"/>
    <col min="12302" max="12302" width="7.125" style="163" customWidth="1"/>
    <col min="12303" max="12303" width="3.125" style="163" customWidth="1"/>
    <col min="12304" max="12304" width="9.125" style="163" customWidth="1"/>
    <col min="12305" max="12305" width="2.125" style="163" customWidth="1"/>
    <col min="12306" max="12306" width="4.25" style="163" customWidth="1"/>
    <col min="12307" max="12307" width="7.5" style="163" customWidth="1"/>
    <col min="12308" max="12308" width="3" style="163" customWidth="1"/>
    <col min="12309" max="12309" width="4.5" style="163" customWidth="1"/>
    <col min="12310" max="12310" width="1.5" style="163" customWidth="1"/>
    <col min="12311" max="12311" width="1.625" style="163" customWidth="1"/>
    <col min="12312" max="12312" width="3.875" style="163" customWidth="1"/>
    <col min="12313" max="12313" width="6.875" style="163" customWidth="1"/>
    <col min="12314" max="12314" width="4.375" style="163" customWidth="1"/>
    <col min="12315" max="12315" width="7.25" style="163" customWidth="1"/>
    <col min="12316" max="12316" width="5.5" style="163" customWidth="1"/>
    <col min="12317" max="12317" width="5.375" style="163" customWidth="1"/>
    <col min="12318" max="12318" width="5.625" style="163" customWidth="1"/>
    <col min="12319" max="12319" width="5.125" style="163" customWidth="1"/>
    <col min="12320" max="12320" width="7" style="163" customWidth="1"/>
    <col min="12321" max="12321" width="4" style="163" customWidth="1"/>
    <col min="12322" max="12322" width="3" style="163" customWidth="1"/>
    <col min="12323" max="12544" width="2.625" style="163"/>
    <col min="12545" max="12545" width="1.625" style="163" customWidth="1"/>
    <col min="12546" max="12546" width="2" style="163" customWidth="1"/>
    <col min="12547" max="12547" width="6.625" style="163" customWidth="1"/>
    <col min="12548" max="12548" width="0.75" style="163" customWidth="1"/>
    <col min="12549" max="12549" width="1.25" style="163" customWidth="1"/>
    <col min="12550" max="12551" width="1.625" style="163" customWidth="1"/>
    <col min="12552" max="12552" width="8.875" style="163" customWidth="1"/>
    <col min="12553" max="12553" width="5.875" style="163" customWidth="1"/>
    <col min="12554" max="12554" width="9" style="163" customWidth="1"/>
    <col min="12555" max="12555" width="0" style="163" hidden="1" customWidth="1"/>
    <col min="12556" max="12556" width="4.625" style="163" customWidth="1"/>
    <col min="12557" max="12557" width="4.375" style="163" customWidth="1"/>
    <col min="12558" max="12558" width="7.125" style="163" customWidth="1"/>
    <col min="12559" max="12559" width="3.125" style="163" customWidth="1"/>
    <col min="12560" max="12560" width="9.125" style="163" customWidth="1"/>
    <col min="12561" max="12561" width="2.125" style="163" customWidth="1"/>
    <col min="12562" max="12562" width="4.25" style="163" customWidth="1"/>
    <col min="12563" max="12563" width="7.5" style="163" customWidth="1"/>
    <col min="12564" max="12564" width="3" style="163" customWidth="1"/>
    <col min="12565" max="12565" width="4.5" style="163" customWidth="1"/>
    <col min="12566" max="12566" width="1.5" style="163" customWidth="1"/>
    <col min="12567" max="12567" width="1.625" style="163" customWidth="1"/>
    <col min="12568" max="12568" width="3.875" style="163" customWidth="1"/>
    <col min="12569" max="12569" width="6.875" style="163" customWidth="1"/>
    <col min="12570" max="12570" width="4.375" style="163" customWidth="1"/>
    <col min="12571" max="12571" width="7.25" style="163" customWidth="1"/>
    <col min="12572" max="12572" width="5.5" style="163" customWidth="1"/>
    <col min="12573" max="12573" width="5.375" style="163" customWidth="1"/>
    <col min="12574" max="12574" width="5.625" style="163" customWidth="1"/>
    <col min="12575" max="12575" width="5.125" style="163" customWidth="1"/>
    <col min="12576" max="12576" width="7" style="163" customWidth="1"/>
    <col min="12577" max="12577" width="4" style="163" customWidth="1"/>
    <col min="12578" max="12578" width="3" style="163" customWidth="1"/>
    <col min="12579" max="12800" width="2.625" style="163"/>
    <col min="12801" max="12801" width="1.625" style="163" customWidth="1"/>
    <col min="12802" max="12802" width="2" style="163" customWidth="1"/>
    <col min="12803" max="12803" width="6.625" style="163" customWidth="1"/>
    <col min="12804" max="12804" width="0.75" style="163" customWidth="1"/>
    <col min="12805" max="12805" width="1.25" style="163" customWidth="1"/>
    <col min="12806" max="12807" width="1.625" style="163" customWidth="1"/>
    <col min="12808" max="12808" width="8.875" style="163" customWidth="1"/>
    <col min="12809" max="12809" width="5.875" style="163" customWidth="1"/>
    <col min="12810" max="12810" width="9" style="163" customWidth="1"/>
    <col min="12811" max="12811" width="0" style="163" hidden="1" customWidth="1"/>
    <col min="12812" max="12812" width="4.625" style="163" customWidth="1"/>
    <col min="12813" max="12813" width="4.375" style="163" customWidth="1"/>
    <col min="12814" max="12814" width="7.125" style="163" customWidth="1"/>
    <col min="12815" max="12815" width="3.125" style="163" customWidth="1"/>
    <col min="12816" max="12816" width="9.125" style="163" customWidth="1"/>
    <col min="12817" max="12817" width="2.125" style="163" customWidth="1"/>
    <col min="12818" max="12818" width="4.25" style="163" customWidth="1"/>
    <col min="12819" max="12819" width="7.5" style="163" customWidth="1"/>
    <col min="12820" max="12820" width="3" style="163" customWidth="1"/>
    <col min="12821" max="12821" width="4.5" style="163" customWidth="1"/>
    <col min="12822" max="12822" width="1.5" style="163" customWidth="1"/>
    <col min="12823" max="12823" width="1.625" style="163" customWidth="1"/>
    <col min="12824" max="12824" width="3.875" style="163" customWidth="1"/>
    <col min="12825" max="12825" width="6.875" style="163" customWidth="1"/>
    <col min="12826" max="12826" width="4.375" style="163" customWidth="1"/>
    <col min="12827" max="12827" width="7.25" style="163" customWidth="1"/>
    <col min="12828" max="12828" width="5.5" style="163" customWidth="1"/>
    <col min="12829" max="12829" width="5.375" style="163" customWidth="1"/>
    <col min="12830" max="12830" width="5.625" style="163" customWidth="1"/>
    <col min="12831" max="12831" width="5.125" style="163" customWidth="1"/>
    <col min="12832" max="12832" width="7" style="163" customWidth="1"/>
    <col min="12833" max="12833" width="4" style="163" customWidth="1"/>
    <col min="12834" max="12834" width="3" style="163" customWidth="1"/>
    <col min="12835" max="13056" width="2.625" style="163"/>
    <col min="13057" max="13057" width="1.625" style="163" customWidth="1"/>
    <col min="13058" max="13058" width="2" style="163" customWidth="1"/>
    <col min="13059" max="13059" width="6.625" style="163" customWidth="1"/>
    <col min="13060" max="13060" width="0.75" style="163" customWidth="1"/>
    <col min="13061" max="13061" width="1.25" style="163" customWidth="1"/>
    <col min="13062" max="13063" width="1.625" style="163" customWidth="1"/>
    <col min="13064" max="13064" width="8.875" style="163" customWidth="1"/>
    <col min="13065" max="13065" width="5.875" style="163" customWidth="1"/>
    <col min="13066" max="13066" width="9" style="163" customWidth="1"/>
    <col min="13067" max="13067" width="0" style="163" hidden="1" customWidth="1"/>
    <col min="13068" max="13068" width="4.625" style="163" customWidth="1"/>
    <col min="13069" max="13069" width="4.375" style="163" customWidth="1"/>
    <col min="13070" max="13070" width="7.125" style="163" customWidth="1"/>
    <col min="13071" max="13071" width="3.125" style="163" customWidth="1"/>
    <col min="13072" max="13072" width="9.125" style="163" customWidth="1"/>
    <col min="13073" max="13073" width="2.125" style="163" customWidth="1"/>
    <col min="13074" max="13074" width="4.25" style="163" customWidth="1"/>
    <col min="13075" max="13075" width="7.5" style="163" customWidth="1"/>
    <col min="13076" max="13076" width="3" style="163" customWidth="1"/>
    <col min="13077" max="13077" width="4.5" style="163" customWidth="1"/>
    <col min="13078" max="13078" width="1.5" style="163" customWidth="1"/>
    <col min="13079" max="13079" width="1.625" style="163" customWidth="1"/>
    <col min="13080" max="13080" width="3.875" style="163" customWidth="1"/>
    <col min="13081" max="13081" width="6.875" style="163" customWidth="1"/>
    <col min="13082" max="13082" width="4.375" style="163" customWidth="1"/>
    <col min="13083" max="13083" width="7.25" style="163" customWidth="1"/>
    <col min="13084" max="13084" width="5.5" style="163" customWidth="1"/>
    <col min="13085" max="13085" width="5.375" style="163" customWidth="1"/>
    <col min="13086" max="13086" width="5.625" style="163" customWidth="1"/>
    <col min="13087" max="13087" width="5.125" style="163" customWidth="1"/>
    <col min="13088" max="13088" width="7" style="163" customWidth="1"/>
    <col min="13089" max="13089" width="4" style="163" customWidth="1"/>
    <col min="13090" max="13090" width="3" style="163" customWidth="1"/>
    <col min="13091" max="13312" width="2.625" style="163"/>
    <col min="13313" max="13313" width="1.625" style="163" customWidth="1"/>
    <col min="13314" max="13314" width="2" style="163" customWidth="1"/>
    <col min="13315" max="13315" width="6.625" style="163" customWidth="1"/>
    <col min="13316" max="13316" width="0.75" style="163" customWidth="1"/>
    <col min="13317" max="13317" width="1.25" style="163" customWidth="1"/>
    <col min="13318" max="13319" width="1.625" style="163" customWidth="1"/>
    <col min="13320" max="13320" width="8.875" style="163" customWidth="1"/>
    <col min="13321" max="13321" width="5.875" style="163" customWidth="1"/>
    <col min="13322" max="13322" width="9" style="163" customWidth="1"/>
    <col min="13323" max="13323" width="0" style="163" hidden="1" customWidth="1"/>
    <col min="13324" max="13324" width="4.625" style="163" customWidth="1"/>
    <col min="13325" max="13325" width="4.375" style="163" customWidth="1"/>
    <col min="13326" max="13326" width="7.125" style="163" customWidth="1"/>
    <col min="13327" max="13327" width="3.125" style="163" customWidth="1"/>
    <col min="13328" max="13328" width="9.125" style="163" customWidth="1"/>
    <col min="13329" max="13329" width="2.125" style="163" customWidth="1"/>
    <col min="13330" max="13330" width="4.25" style="163" customWidth="1"/>
    <col min="13331" max="13331" width="7.5" style="163" customWidth="1"/>
    <col min="13332" max="13332" width="3" style="163" customWidth="1"/>
    <col min="13333" max="13333" width="4.5" style="163" customWidth="1"/>
    <col min="13334" max="13334" width="1.5" style="163" customWidth="1"/>
    <col min="13335" max="13335" width="1.625" style="163" customWidth="1"/>
    <col min="13336" max="13336" width="3.875" style="163" customWidth="1"/>
    <col min="13337" max="13337" width="6.875" style="163" customWidth="1"/>
    <col min="13338" max="13338" width="4.375" style="163" customWidth="1"/>
    <col min="13339" max="13339" width="7.25" style="163" customWidth="1"/>
    <col min="13340" max="13340" width="5.5" style="163" customWidth="1"/>
    <col min="13341" max="13341" width="5.375" style="163" customWidth="1"/>
    <col min="13342" max="13342" width="5.625" style="163" customWidth="1"/>
    <col min="13343" max="13343" width="5.125" style="163" customWidth="1"/>
    <col min="13344" max="13344" width="7" style="163" customWidth="1"/>
    <col min="13345" max="13345" width="4" style="163" customWidth="1"/>
    <col min="13346" max="13346" width="3" style="163" customWidth="1"/>
    <col min="13347" max="13568" width="2.625" style="163"/>
    <col min="13569" max="13569" width="1.625" style="163" customWidth="1"/>
    <col min="13570" max="13570" width="2" style="163" customWidth="1"/>
    <col min="13571" max="13571" width="6.625" style="163" customWidth="1"/>
    <col min="13572" max="13572" width="0.75" style="163" customWidth="1"/>
    <col min="13573" max="13573" width="1.25" style="163" customWidth="1"/>
    <col min="13574" max="13575" width="1.625" style="163" customWidth="1"/>
    <col min="13576" max="13576" width="8.875" style="163" customWidth="1"/>
    <col min="13577" max="13577" width="5.875" style="163" customWidth="1"/>
    <col min="13578" max="13578" width="9" style="163" customWidth="1"/>
    <col min="13579" max="13579" width="0" style="163" hidden="1" customWidth="1"/>
    <col min="13580" max="13580" width="4.625" style="163" customWidth="1"/>
    <col min="13581" max="13581" width="4.375" style="163" customWidth="1"/>
    <col min="13582" max="13582" width="7.125" style="163" customWidth="1"/>
    <col min="13583" max="13583" width="3.125" style="163" customWidth="1"/>
    <col min="13584" max="13584" width="9.125" style="163" customWidth="1"/>
    <col min="13585" max="13585" width="2.125" style="163" customWidth="1"/>
    <col min="13586" max="13586" width="4.25" style="163" customWidth="1"/>
    <col min="13587" max="13587" width="7.5" style="163" customWidth="1"/>
    <col min="13588" max="13588" width="3" style="163" customWidth="1"/>
    <col min="13589" max="13589" width="4.5" style="163" customWidth="1"/>
    <col min="13590" max="13590" width="1.5" style="163" customWidth="1"/>
    <col min="13591" max="13591" width="1.625" style="163" customWidth="1"/>
    <col min="13592" max="13592" width="3.875" style="163" customWidth="1"/>
    <col min="13593" max="13593" width="6.875" style="163" customWidth="1"/>
    <col min="13594" max="13594" width="4.375" style="163" customWidth="1"/>
    <col min="13595" max="13595" width="7.25" style="163" customWidth="1"/>
    <col min="13596" max="13596" width="5.5" style="163" customWidth="1"/>
    <col min="13597" max="13597" width="5.375" style="163" customWidth="1"/>
    <col min="13598" max="13598" width="5.625" style="163" customWidth="1"/>
    <col min="13599" max="13599" width="5.125" style="163" customWidth="1"/>
    <col min="13600" max="13600" width="7" style="163" customWidth="1"/>
    <col min="13601" max="13601" width="4" style="163" customWidth="1"/>
    <col min="13602" max="13602" width="3" style="163" customWidth="1"/>
    <col min="13603" max="13824" width="2.625" style="163"/>
    <col min="13825" max="13825" width="1.625" style="163" customWidth="1"/>
    <col min="13826" max="13826" width="2" style="163" customWidth="1"/>
    <col min="13827" max="13827" width="6.625" style="163" customWidth="1"/>
    <col min="13828" max="13828" width="0.75" style="163" customWidth="1"/>
    <col min="13829" max="13829" width="1.25" style="163" customWidth="1"/>
    <col min="13830" max="13831" width="1.625" style="163" customWidth="1"/>
    <col min="13832" max="13832" width="8.875" style="163" customWidth="1"/>
    <col min="13833" max="13833" width="5.875" style="163" customWidth="1"/>
    <col min="13834" max="13834" width="9" style="163" customWidth="1"/>
    <col min="13835" max="13835" width="0" style="163" hidden="1" customWidth="1"/>
    <col min="13836" max="13836" width="4.625" style="163" customWidth="1"/>
    <col min="13837" max="13837" width="4.375" style="163" customWidth="1"/>
    <col min="13838" max="13838" width="7.125" style="163" customWidth="1"/>
    <col min="13839" max="13839" width="3.125" style="163" customWidth="1"/>
    <col min="13840" max="13840" width="9.125" style="163" customWidth="1"/>
    <col min="13841" max="13841" width="2.125" style="163" customWidth="1"/>
    <col min="13842" max="13842" width="4.25" style="163" customWidth="1"/>
    <col min="13843" max="13843" width="7.5" style="163" customWidth="1"/>
    <col min="13844" max="13844" width="3" style="163" customWidth="1"/>
    <col min="13845" max="13845" width="4.5" style="163" customWidth="1"/>
    <col min="13846" max="13846" width="1.5" style="163" customWidth="1"/>
    <col min="13847" max="13847" width="1.625" style="163" customWidth="1"/>
    <col min="13848" max="13848" width="3.875" style="163" customWidth="1"/>
    <col min="13849" max="13849" width="6.875" style="163" customWidth="1"/>
    <col min="13850" max="13850" width="4.375" style="163" customWidth="1"/>
    <col min="13851" max="13851" width="7.25" style="163" customWidth="1"/>
    <col min="13852" max="13852" width="5.5" style="163" customWidth="1"/>
    <col min="13853" max="13853" width="5.375" style="163" customWidth="1"/>
    <col min="13854" max="13854" width="5.625" style="163" customWidth="1"/>
    <col min="13855" max="13855" width="5.125" style="163" customWidth="1"/>
    <col min="13856" max="13856" width="7" style="163" customWidth="1"/>
    <col min="13857" max="13857" width="4" style="163" customWidth="1"/>
    <col min="13858" max="13858" width="3" style="163" customWidth="1"/>
    <col min="13859" max="14080" width="2.625" style="163"/>
    <col min="14081" max="14081" width="1.625" style="163" customWidth="1"/>
    <col min="14082" max="14082" width="2" style="163" customWidth="1"/>
    <col min="14083" max="14083" width="6.625" style="163" customWidth="1"/>
    <col min="14084" max="14084" width="0.75" style="163" customWidth="1"/>
    <col min="14085" max="14085" width="1.25" style="163" customWidth="1"/>
    <col min="14086" max="14087" width="1.625" style="163" customWidth="1"/>
    <col min="14088" max="14088" width="8.875" style="163" customWidth="1"/>
    <col min="14089" max="14089" width="5.875" style="163" customWidth="1"/>
    <col min="14090" max="14090" width="9" style="163" customWidth="1"/>
    <col min="14091" max="14091" width="0" style="163" hidden="1" customWidth="1"/>
    <col min="14092" max="14092" width="4.625" style="163" customWidth="1"/>
    <col min="14093" max="14093" width="4.375" style="163" customWidth="1"/>
    <col min="14094" max="14094" width="7.125" style="163" customWidth="1"/>
    <col min="14095" max="14095" width="3.125" style="163" customWidth="1"/>
    <col min="14096" max="14096" width="9.125" style="163" customWidth="1"/>
    <col min="14097" max="14097" width="2.125" style="163" customWidth="1"/>
    <col min="14098" max="14098" width="4.25" style="163" customWidth="1"/>
    <col min="14099" max="14099" width="7.5" style="163" customWidth="1"/>
    <col min="14100" max="14100" width="3" style="163" customWidth="1"/>
    <col min="14101" max="14101" width="4.5" style="163" customWidth="1"/>
    <col min="14102" max="14102" width="1.5" style="163" customWidth="1"/>
    <col min="14103" max="14103" width="1.625" style="163" customWidth="1"/>
    <col min="14104" max="14104" width="3.875" style="163" customWidth="1"/>
    <col min="14105" max="14105" width="6.875" style="163" customWidth="1"/>
    <col min="14106" max="14106" width="4.375" style="163" customWidth="1"/>
    <col min="14107" max="14107" width="7.25" style="163" customWidth="1"/>
    <col min="14108" max="14108" width="5.5" style="163" customWidth="1"/>
    <col min="14109" max="14109" width="5.375" style="163" customWidth="1"/>
    <col min="14110" max="14110" width="5.625" style="163" customWidth="1"/>
    <col min="14111" max="14111" width="5.125" style="163" customWidth="1"/>
    <col min="14112" max="14112" width="7" style="163" customWidth="1"/>
    <col min="14113" max="14113" width="4" style="163" customWidth="1"/>
    <col min="14114" max="14114" width="3" style="163" customWidth="1"/>
    <col min="14115" max="14336" width="2.625" style="163"/>
    <col min="14337" max="14337" width="1.625" style="163" customWidth="1"/>
    <col min="14338" max="14338" width="2" style="163" customWidth="1"/>
    <col min="14339" max="14339" width="6.625" style="163" customWidth="1"/>
    <col min="14340" max="14340" width="0.75" style="163" customWidth="1"/>
    <col min="14341" max="14341" width="1.25" style="163" customWidth="1"/>
    <col min="14342" max="14343" width="1.625" style="163" customWidth="1"/>
    <col min="14344" max="14344" width="8.875" style="163" customWidth="1"/>
    <col min="14345" max="14345" width="5.875" style="163" customWidth="1"/>
    <col min="14346" max="14346" width="9" style="163" customWidth="1"/>
    <col min="14347" max="14347" width="0" style="163" hidden="1" customWidth="1"/>
    <col min="14348" max="14348" width="4.625" style="163" customWidth="1"/>
    <col min="14349" max="14349" width="4.375" style="163" customWidth="1"/>
    <col min="14350" max="14350" width="7.125" style="163" customWidth="1"/>
    <col min="14351" max="14351" width="3.125" style="163" customWidth="1"/>
    <col min="14352" max="14352" width="9.125" style="163" customWidth="1"/>
    <col min="14353" max="14353" width="2.125" style="163" customWidth="1"/>
    <col min="14354" max="14354" width="4.25" style="163" customWidth="1"/>
    <col min="14355" max="14355" width="7.5" style="163" customWidth="1"/>
    <col min="14356" max="14356" width="3" style="163" customWidth="1"/>
    <col min="14357" max="14357" width="4.5" style="163" customWidth="1"/>
    <col min="14358" max="14358" width="1.5" style="163" customWidth="1"/>
    <col min="14359" max="14359" width="1.625" style="163" customWidth="1"/>
    <col min="14360" max="14360" width="3.875" style="163" customWidth="1"/>
    <col min="14361" max="14361" width="6.875" style="163" customWidth="1"/>
    <col min="14362" max="14362" width="4.375" style="163" customWidth="1"/>
    <col min="14363" max="14363" width="7.25" style="163" customWidth="1"/>
    <col min="14364" max="14364" width="5.5" style="163" customWidth="1"/>
    <col min="14365" max="14365" width="5.375" style="163" customWidth="1"/>
    <col min="14366" max="14366" width="5.625" style="163" customWidth="1"/>
    <col min="14367" max="14367" width="5.125" style="163" customWidth="1"/>
    <col min="14368" max="14368" width="7" style="163" customWidth="1"/>
    <col min="14369" max="14369" width="4" style="163" customWidth="1"/>
    <col min="14370" max="14370" width="3" style="163" customWidth="1"/>
    <col min="14371" max="14592" width="2.625" style="163"/>
    <col min="14593" max="14593" width="1.625" style="163" customWidth="1"/>
    <col min="14594" max="14594" width="2" style="163" customWidth="1"/>
    <col min="14595" max="14595" width="6.625" style="163" customWidth="1"/>
    <col min="14596" max="14596" width="0.75" style="163" customWidth="1"/>
    <col min="14597" max="14597" width="1.25" style="163" customWidth="1"/>
    <col min="14598" max="14599" width="1.625" style="163" customWidth="1"/>
    <col min="14600" max="14600" width="8.875" style="163" customWidth="1"/>
    <col min="14601" max="14601" width="5.875" style="163" customWidth="1"/>
    <col min="14602" max="14602" width="9" style="163" customWidth="1"/>
    <col min="14603" max="14603" width="0" style="163" hidden="1" customWidth="1"/>
    <col min="14604" max="14604" width="4.625" style="163" customWidth="1"/>
    <col min="14605" max="14605" width="4.375" style="163" customWidth="1"/>
    <col min="14606" max="14606" width="7.125" style="163" customWidth="1"/>
    <col min="14607" max="14607" width="3.125" style="163" customWidth="1"/>
    <col min="14608" max="14608" width="9.125" style="163" customWidth="1"/>
    <col min="14609" max="14609" width="2.125" style="163" customWidth="1"/>
    <col min="14610" max="14610" width="4.25" style="163" customWidth="1"/>
    <col min="14611" max="14611" width="7.5" style="163" customWidth="1"/>
    <col min="14612" max="14612" width="3" style="163" customWidth="1"/>
    <col min="14613" max="14613" width="4.5" style="163" customWidth="1"/>
    <col min="14614" max="14614" width="1.5" style="163" customWidth="1"/>
    <col min="14615" max="14615" width="1.625" style="163" customWidth="1"/>
    <col min="14616" max="14616" width="3.875" style="163" customWidth="1"/>
    <col min="14617" max="14617" width="6.875" style="163" customWidth="1"/>
    <col min="14618" max="14618" width="4.375" style="163" customWidth="1"/>
    <col min="14619" max="14619" width="7.25" style="163" customWidth="1"/>
    <col min="14620" max="14620" width="5.5" style="163" customWidth="1"/>
    <col min="14621" max="14621" width="5.375" style="163" customWidth="1"/>
    <col min="14622" max="14622" width="5.625" style="163" customWidth="1"/>
    <col min="14623" max="14623" width="5.125" style="163" customWidth="1"/>
    <col min="14624" max="14624" width="7" style="163" customWidth="1"/>
    <col min="14625" max="14625" width="4" style="163" customWidth="1"/>
    <col min="14626" max="14626" width="3" style="163" customWidth="1"/>
    <col min="14627" max="14848" width="2.625" style="163"/>
    <col min="14849" max="14849" width="1.625" style="163" customWidth="1"/>
    <col min="14850" max="14850" width="2" style="163" customWidth="1"/>
    <col min="14851" max="14851" width="6.625" style="163" customWidth="1"/>
    <col min="14852" max="14852" width="0.75" style="163" customWidth="1"/>
    <col min="14853" max="14853" width="1.25" style="163" customWidth="1"/>
    <col min="14854" max="14855" width="1.625" style="163" customWidth="1"/>
    <col min="14856" max="14856" width="8.875" style="163" customWidth="1"/>
    <col min="14857" max="14857" width="5.875" style="163" customWidth="1"/>
    <col min="14858" max="14858" width="9" style="163" customWidth="1"/>
    <col min="14859" max="14859" width="0" style="163" hidden="1" customWidth="1"/>
    <col min="14860" max="14860" width="4.625" style="163" customWidth="1"/>
    <col min="14861" max="14861" width="4.375" style="163" customWidth="1"/>
    <col min="14862" max="14862" width="7.125" style="163" customWidth="1"/>
    <col min="14863" max="14863" width="3.125" style="163" customWidth="1"/>
    <col min="14864" max="14864" width="9.125" style="163" customWidth="1"/>
    <col min="14865" max="14865" width="2.125" style="163" customWidth="1"/>
    <col min="14866" max="14866" width="4.25" style="163" customWidth="1"/>
    <col min="14867" max="14867" width="7.5" style="163" customWidth="1"/>
    <col min="14868" max="14868" width="3" style="163" customWidth="1"/>
    <col min="14869" max="14869" width="4.5" style="163" customWidth="1"/>
    <col min="14870" max="14870" width="1.5" style="163" customWidth="1"/>
    <col min="14871" max="14871" width="1.625" style="163" customWidth="1"/>
    <col min="14872" max="14872" width="3.875" style="163" customWidth="1"/>
    <col min="14873" max="14873" width="6.875" style="163" customWidth="1"/>
    <col min="14874" max="14874" width="4.375" style="163" customWidth="1"/>
    <col min="14875" max="14875" width="7.25" style="163" customWidth="1"/>
    <col min="14876" max="14876" width="5.5" style="163" customWidth="1"/>
    <col min="14877" max="14877" width="5.375" style="163" customWidth="1"/>
    <col min="14878" max="14878" width="5.625" style="163" customWidth="1"/>
    <col min="14879" max="14879" width="5.125" style="163" customWidth="1"/>
    <col min="14880" max="14880" width="7" style="163" customWidth="1"/>
    <col min="14881" max="14881" width="4" style="163" customWidth="1"/>
    <col min="14882" max="14882" width="3" style="163" customWidth="1"/>
    <col min="14883" max="15104" width="2.625" style="163"/>
    <col min="15105" max="15105" width="1.625" style="163" customWidth="1"/>
    <col min="15106" max="15106" width="2" style="163" customWidth="1"/>
    <col min="15107" max="15107" width="6.625" style="163" customWidth="1"/>
    <col min="15108" max="15108" width="0.75" style="163" customWidth="1"/>
    <col min="15109" max="15109" width="1.25" style="163" customWidth="1"/>
    <col min="15110" max="15111" width="1.625" style="163" customWidth="1"/>
    <col min="15112" max="15112" width="8.875" style="163" customWidth="1"/>
    <col min="15113" max="15113" width="5.875" style="163" customWidth="1"/>
    <col min="15114" max="15114" width="9" style="163" customWidth="1"/>
    <col min="15115" max="15115" width="0" style="163" hidden="1" customWidth="1"/>
    <col min="15116" max="15116" width="4.625" style="163" customWidth="1"/>
    <col min="15117" max="15117" width="4.375" style="163" customWidth="1"/>
    <col min="15118" max="15118" width="7.125" style="163" customWidth="1"/>
    <col min="15119" max="15119" width="3.125" style="163" customWidth="1"/>
    <col min="15120" max="15120" width="9.125" style="163" customWidth="1"/>
    <col min="15121" max="15121" width="2.125" style="163" customWidth="1"/>
    <col min="15122" max="15122" width="4.25" style="163" customWidth="1"/>
    <col min="15123" max="15123" width="7.5" style="163" customWidth="1"/>
    <col min="15124" max="15124" width="3" style="163" customWidth="1"/>
    <col min="15125" max="15125" width="4.5" style="163" customWidth="1"/>
    <col min="15126" max="15126" width="1.5" style="163" customWidth="1"/>
    <col min="15127" max="15127" width="1.625" style="163" customWidth="1"/>
    <col min="15128" max="15128" width="3.875" style="163" customWidth="1"/>
    <col min="15129" max="15129" width="6.875" style="163" customWidth="1"/>
    <col min="15130" max="15130" width="4.375" style="163" customWidth="1"/>
    <col min="15131" max="15131" width="7.25" style="163" customWidth="1"/>
    <col min="15132" max="15132" width="5.5" style="163" customWidth="1"/>
    <col min="15133" max="15133" width="5.375" style="163" customWidth="1"/>
    <col min="15134" max="15134" width="5.625" style="163" customWidth="1"/>
    <col min="15135" max="15135" width="5.125" style="163" customWidth="1"/>
    <col min="15136" max="15136" width="7" style="163" customWidth="1"/>
    <col min="15137" max="15137" width="4" style="163" customWidth="1"/>
    <col min="15138" max="15138" width="3" style="163" customWidth="1"/>
    <col min="15139" max="15360" width="2.625" style="163"/>
    <col min="15361" max="15361" width="1.625" style="163" customWidth="1"/>
    <col min="15362" max="15362" width="2" style="163" customWidth="1"/>
    <col min="15363" max="15363" width="6.625" style="163" customWidth="1"/>
    <col min="15364" max="15364" width="0.75" style="163" customWidth="1"/>
    <col min="15365" max="15365" width="1.25" style="163" customWidth="1"/>
    <col min="15366" max="15367" width="1.625" style="163" customWidth="1"/>
    <col min="15368" max="15368" width="8.875" style="163" customWidth="1"/>
    <col min="15369" max="15369" width="5.875" style="163" customWidth="1"/>
    <col min="15370" max="15370" width="9" style="163" customWidth="1"/>
    <col min="15371" max="15371" width="0" style="163" hidden="1" customWidth="1"/>
    <col min="15372" max="15372" width="4.625" style="163" customWidth="1"/>
    <col min="15373" max="15373" width="4.375" style="163" customWidth="1"/>
    <col min="15374" max="15374" width="7.125" style="163" customWidth="1"/>
    <col min="15375" max="15375" width="3.125" style="163" customWidth="1"/>
    <col min="15376" max="15376" width="9.125" style="163" customWidth="1"/>
    <col min="15377" max="15377" width="2.125" style="163" customWidth="1"/>
    <col min="15378" max="15378" width="4.25" style="163" customWidth="1"/>
    <col min="15379" max="15379" width="7.5" style="163" customWidth="1"/>
    <col min="15380" max="15380" width="3" style="163" customWidth="1"/>
    <col min="15381" max="15381" width="4.5" style="163" customWidth="1"/>
    <col min="15382" max="15382" width="1.5" style="163" customWidth="1"/>
    <col min="15383" max="15383" width="1.625" style="163" customWidth="1"/>
    <col min="15384" max="15384" width="3.875" style="163" customWidth="1"/>
    <col min="15385" max="15385" width="6.875" style="163" customWidth="1"/>
    <col min="15386" max="15386" width="4.375" style="163" customWidth="1"/>
    <col min="15387" max="15387" width="7.25" style="163" customWidth="1"/>
    <col min="15388" max="15388" width="5.5" style="163" customWidth="1"/>
    <col min="15389" max="15389" width="5.375" style="163" customWidth="1"/>
    <col min="15390" max="15390" width="5.625" style="163" customWidth="1"/>
    <col min="15391" max="15391" width="5.125" style="163" customWidth="1"/>
    <col min="15392" max="15392" width="7" style="163" customWidth="1"/>
    <col min="15393" max="15393" width="4" style="163" customWidth="1"/>
    <col min="15394" max="15394" width="3" style="163" customWidth="1"/>
    <col min="15395" max="15616" width="2.625" style="163"/>
    <col min="15617" max="15617" width="1.625" style="163" customWidth="1"/>
    <col min="15618" max="15618" width="2" style="163" customWidth="1"/>
    <col min="15619" max="15619" width="6.625" style="163" customWidth="1"/>
    <col min="15620" max="15620" width="0.75" style="163" customWidth="1"/>
    <col min="15621" max="15621" width="1.25" style="163" customWidth="1"/>
    <col min="15622" max="15623" width="1.625" style="163" customWidth="1"/>
    <col min="15624" max="15624" width="8.875" style="163" customWidth="1"/>
    <col min="15625" max="15625" width="5.875" style="163" customWidth="1"/>
    <col min="15626" max="15626" width="9" style="163" customWidth="1"/>
    <col min="15627" max="15627" width="0" style="163" hidden="1" customWidth="1"/>
    <col min="15628" max="15628" width="4.625" style="163" customWidth="1"/>
    <col min="15629" max="15629" width="4.375" style="163" customWidth="1"/>
    <col min="15630" max="15630" width="7.125" style="163" customWidth="1"/>
    <col min="15631" max="15631" width="3.125" style="163" customWidth="1"/>
    <col min="15632" max="15632" width="9.125" style="163" customWidth="1"/>
    <col min="15633" max="15633" width="2.125" style="163" customWidth="1"/>
    <col min="15634" max="15634" width="4.25" style="163" customWidth="1"/>
    <col min="15635" max="15635" width="7.5" style="163" customWidth="1"/>
    <col min="15636" max="15636" width="3" style="163" customWidth="1"/>
    <col min="15637" max="15637" width="4.5" style="163" customWidth="1"/>
    <col min="15638" max="15638" width="1.5" style="163" customWidth="1"/>
    <col min="15639" max="15639" width="1.625" style="163" customWidth="1"/>
    <col min="15640" max="15640" width="3.875" style="163" customWidth="1"/>
    <col min="15641" max="15641" width="6.875" style="163" customWidth="1"/>
    <col min="15642" max="15642" width="4.375" style="163" customWidth="1"/>
    <col min="15643" max="15643" width="7.25" style="163" customWidth="1"/>
    <col min="15644" max="15644" width="5.5" style="163" customWidth="1"/>
    <col min="15645" max="15645" width="5.375" style="163" customWidth="1"/>
    <col min="15646" max="15646" width="5.625" style="163" customWidth="1"/>
    <col min="15647" max="15647" width="5.125" style="163" customWidth="1"/>
    <col min="15648" max="15648" width="7" style="163" customWidth="1"/>
    <col min="15649" max="15649" width="4" style="163" customWidth="1"/>
    <col min="15650" max="15650" width="3" style="163" customWidth="1"/>
    <col min="15651" max="15872" width="2.625" style="163"/>
    <col min="15873" max="15873" width="1.625" style="163" customWidth="1"/>
    <col min="15874" max="15874" width="2" style="163" customWidth="1"/>
    <col min="15875" max="15875" width="6.625" style="163" customWidth="1"/>
    <col min="15876" max="15876" width="0.75" style="163" customWidth="1"/>
    <col min="15877" max="15877" width="1.25" style="163" customWidth="1"/>
    <col min="15878" max="15879" width="1.625" style="163" customWidth="1"/>
    <col min="15880" max="15880" width="8.875" style="163" customWidth="1"/>
    <col min="15881" max="15881" width="5.875" style="163" customWidth="1"/>
    <col min="15882" max="15882" width="9" style="163" customWidth="1"/>
    <col min="15883" max="15883" width="0" style="163" hidden="1" customWidth="1"/>
    <col min="15884" max="15884" width="4.625" style="163" customWidth="1"/>
    <col min="15885" max="15885" width="4.375" style="163" customWidth="1"/>
    <col min="15886" max="15886" width="7.125" style="163" customWidth="1"/>
    <col min="15887" max="15887" width="3.125" style="163" customWidth="1"/>
    <col min="15888" max="15888" width="9.125" style="163" customWidth="1"/>
    <col min="15889" max="15889" width="2.125" style="163" customWidth="1"/>
    <col min="15890" max="15890" width="4.25" style="163" customWidth="1"/>
    <col min="15891" max="15891" width="7.5" style="163" customWidth="1"/>
    <col min="15892" max="15892" width="3" style="163" customWidth="1"/>
    <col min="15893" max="15893" width="4.5" style="163" customWidth="1"/>
    <col min="15894" max="15894" width="1.5" style="163" customWidth="1"/>
    <col min="15895" max="15895" width="1.625" style="163" customWidth="1"/>
    <col min="15896" max="15896" width="3.875" style="163" customWidth="1"/>
    <col min="15897" max="15897" width="6.875" style="163" customWidth="1"/>
    <col min="15898" max="15898" width="4.375" style="163" customWidth="1"/>
    <col min="15899" max="15899" width="7.25" style="163" customWidth="1"/>
    <col min="15900" max="15900" width="5.5" style="163" customWidth="1"/>
    <col min="15901" max="15901" width="5.375" style="163" customWidth="1"/>
    <col min="15902" max="15902" width="5.625" style="163" customWidth="1"/>
    <col min="15903" max="15903" width="5.125" style="163" customWidth="1"/>
    <col min="15904" max="15904" width="7" style="163" customWidth="1"/>
    <col min="15905" max="15905" width="4" style="163" customWidth="1"/>
    <col min="15906" max="15906" width="3" style="163" customWidth="1"/>
    <col min="15907" max="16128" width="2.625" style="163"/>
    <col min="16129" max="16129" width="1.625" style="163" customWidth="1"/>
    <col min="16130" max="16130" width="2" style="163" customWidth="1"/>
    <col min="16131" max="16131" width="6.625" style="163" customWidth="1"/>
    <col min="16132" max="16132" width="0.75" style="163" customWidth="1"/>
    <col min="16133" max="16133" width="1.25" style="163" customWidth="1"/>
    <col min="16134" max="16135" width="1.625" style="163" customWidth="1"/>
    <col min="16136" max="16136" width="8.875" style="163" customWidth="1"/>
    <col min="16137" max="16137" width="5.875" style="163" customWidth="1"/>
    <col min="16138" max="16138" width="9" style="163" customWidth="1"/>
    <col min="16139" max="16139" width="0" style="163" hidden="1" customWidth="1"/>
    <col min="16140" max="16140" width="4.625" style="163" customWidth="1"/>
    <col min="16141" max="16141" width="4.375" style="163" customWidth="1"/>
    <col min="16142" max="16142" width="7.125" style="163" customWidth="1"/>
    <col min="16143" max="16143" width="3.125" style="163" customWidth="1"/>
    <col min="16144" max="16144" width="9.125" style="163" customWidth="1"/>
    <col min="16145" max="16145" width="2.125" style="163" customWidth="1"/>
    <col min="16146" max="16146" width="4.25" style="163" customWidth="1"/>
    <col min="16147" max="16147" width="7.5" style="163" customWidth="1"/>
    <col min="16148" max="16148" width="3" style="163" customWidth="1"/>
    <col min="16149" max="16149" width="4.5" style="163" customWidth="1"/>
    <col min="16150" max="16150" width="1.5" style="163" customWidth="1"/>
    <col min="16151" max="16151" width="1.625" style="163" customWidth="1"/>
    <col min="16152" max="16152" width="3.875" style="163" customWidth="1"/>
    <col min="16153" max="16153" width="6.875" style="163" customWidth="1"/>
    <col min="16154" max="16154" width="4.375" style="163" customWidth="1"/>
    <col min="16155" max="16155" width="7.25" style="163" customWidth="1"/>
    <col min="16156" max="16156" width="5.5" style="163" customWidth="1"/>
    <col min="16157" max="16157" width="5.375" style="163" customWidth="1"/>
    <col min="16158" max="16158" width="5.625" style="163" customWidth="1"/>
    <col min="16159" max="16159" width="5.125" style="163" customWidth="1"/>
    <col min="16160" max="16160" width="7" style="163" customWidth="1"/>
    <col min="16161" max="16161" width="4" style="163" customWidth="1"/>
    <col min="16162" max="16162" width="3" style="163" customWidth="1"/>
    <col min="16163" max="16384" width="2.625" style="163"/>
  </cols>
  <sheetData>
    <row r="1" spans="2:36" ht="20.25" customHeight="1">
      <c r="B1" s="756" t="s">
        <v>205</v>
      </c>
      <c r="C1" s="757"/>
      <c r="D1" s="757"/>
      <c r="E1" s="757"/>
      <c r="F1" s="757"/>
      <c r="G1" s="757"/>
      <c r="H1" s="757"/>
      <c r="I1" s="757"/>
      <c r="J1" s="757"/>
      <c r="K1" s="757"/>
      <c r="L1" s="758"/>
    </row>
    <row r="2" spans="2:36" ht="9.1999999999999993" customHeight="1">
      <c r="B2" s="164"/>
    </row>
    <row r="3" spans="2:36" ht="16.5" customHeight="1" thickBot="1">
      <c r="B3" s="165"/>
      <c r="C3" s="165"/>
      <c r="D3" s="165"/>
      <c r="E3" s="165"/>
      <c r="F3" s="165"/>
      <c r="G3" s="165"/>
      <c r="H3" s="165"/>
      <c r="I3" s="165"/>
      <c r="J3" s="165"/>
      <c r="K3" s="165"/>
      <c r="M3" s="165"/>
      <c r="N3" s="165"/>
      <c r="AG3" s="166" t="str">
        <f>"（単位："&amp;入力シート!$L$24&amp;"）"</f>
        <v>（単位：億円）</v>
      </c>
      <c r="AH3" s="166"/>
      <c r="AI3" s="166"/>
      <c r="AJ3" s="166"/>
    </row>
    <row r="4" spans="2:36" ht="16.5" customHeight="1">
      <c r="B4" s="167" t="s">
        <v>206</v>
      </c>
      <c r="C4" s="168"/>
      <c r="D4" s="168"/>
      <c r="E4" s="168"/>
      <c r="F4" s="168"/>
      <c r="G4" s="168"/>
      <c r="H4" s="168"/>
      <c r="I4" s="169"/>
      <c r="J4" s="169"/>
      <c r="K4" s="169"/>
      <c r="L4" s="170"/>
      <c r="M4" s="169"/>
      <c r="N4" s="169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1"/>
      <c r="AH4" s="172"/>
      <c r="AI4" s="173"/>
      <c r="AJ4" s="173"/>
    </row>
    <row r="5" spans="2:36" ht="16.5" customHeight="1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6"/>
      <c r="M5" s="175"/>
      <c r="N5" s="175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  <c r="AH5" s="178"/>
      <c r="AI5" s="173"/>
      <c r="AJ5" s="173"/>
    </row>
    <row r="6" spans="2:36" ht="16.5" customHeight="1">
      <c r="B6" s="174"/>
      <c r="C6" s="759" t="s">
        <v>291</v>
      </c>
      <c r="D6" s="760"/>
      <c r="E6" s="760"/>
      <c r="F6" s="760"/>
      <c r="G6" s="760"/>
      <c r="H6" s="760"/>
      <c r="I6" s="760"/>
      <c r="J6" s="760"/>
      <c r="K6" s="760"/>
      <c r="L6" s="760"/>
      <c r="M6" s="761"/>
      <c r="N6" s="175"/>
      <c r="O6" s="176"/>
      <c r="P6" s="179" t="s">
        <v>207</v>
      </c>
      <c r="Q6" s="762" t="s">
        <v>263</v>
      </c>
      <c r="R6" s="763"/>
      <c r="S6" s="763"/>
      <c r="T6" s="763"/>
      <c r="U6" s="763"/>
      <c r="V6" s="763"/>
      <c r="W6" s="763"/>
      <c r="X6" s="764"/>
      <c r="Y6" s="176"/>
      <c r="Z6" s="176"/>
      <c r="AA6" s="765" t="s">
        <v>292</v>
      </c>
      <c r="AB6" s="760"/>
      <c r="AC6" s="760"/>
      <c r="AD6" s="760"/>
      <c r="AE6" s="760"/>
      <c r="AF6" s="760"/>
      <c r="AG6" s="761"/>
      <c r="AH6" s="178"/>
      <c r="AI6" s="173"/>
      <c r="AJ6" s="173"/>
    </row>
    <row r="7" spans="2:36" ht="16.5" customHeight="1">
      <c r="B7" s="174"/>
      <c r="C7" s="615">
        <f>入力シート!D8</f>
        <v>50</v>
      </c>
      <c r="D7" s="616"/>
      <c r="E7" s="616"/>
      <c r="F7" s="616"/>
      <c r="G7" s="616"/>
      <c r="H7" s="616"/>
      <c r="I7" s="616"/>
      <c r="J7" s="616"/>
      <c r="K7" s="616"/>
      <c r="L7" s="616"/>
      <c r="M7" s="617"/>
      <c r="N7" s="175"/>
      <c r="O7" s="176"/>
      <c r="P7" s="615">
        <f>入力シート!E8</f>
        <v>10</v>
      </c>
      <c r="Q7" s="616"/>
      <c r="R7" s="616"/>
      <c r="S7" s="616"/>
      <c r="T7" s="616"/>
      <c r="U7" s="616"/>
      <c r="V7" s="616"/>
      <c r="W7" s="616"/>
      <c r="X7" s="617"/>
      <c r="Y7" s="176"/>
      <c r="Z7" s="176"/>
      <c r="AA7" s="615">
        <f>入力シート!F8</f>
        <v>0</v>
      </c>
      <c r="AB7" s="616"/>
      <c r="AC7" s="616"/>
      <c r="AD7" s="616"/>
      <c r="AE7" s="616"/>
      <c r="AF7" s="616"/>
      <c r="AG7" s="617"/>
      <c r="AH7" s="178"/>
      <c r="AI7" s="173"/>
      <c r="AJ7" s="173"/>
    </row>
    <row r="8" spans="2:36" ht="16.5" customHeight="1" thickBot="1">
      <c r="B8" s="180"/>
      <c r="C8" s="181"/>
      <c r="D8" s="181"/>
      <c r="E8" s="182"/>
      <c r="F8" s="181"/>
      <c r="G8" s="181"/>
      <c r="H8" s="181"/>
      <c r="I8" s="181"/>
      <c r="J8" s="181"/>
      <c r="K8" s="181"/>
      <c r="L8" s="182"/>
      <c r="M8" s="181"/>
      <c r="N8" s="181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  <c r="AH8" s="184"/>
      <c r="AI8" s="173"/>
      <c r="AJ8" s="173"/>
    </row>
    <row r="9" spans="2:36" s="185" customFormat="1" ht="16.5" customHeight="1">
      <c r="C9" s="186"/>
      <c r="D9" s="187"/>
      <c r="E9" s="187"/>
      <c r="F9" s="188"/>
      <c r="G9" s="187"/>
      <c r="H9" s="187"/>
      <c r="I9" s="189"/>
      <c r="J9" s="190"/>
      <c r="K9" s="187"/>
      <c r="L9" s="191"/>
      <c r="M9" s="191"/>
      <c r="N9" s="191"/>
      <c r="P9" s="191" t="s">
        <v>264</v>
      </c>
      <c r="S9" s="190"/>
      <c r="AA9" s="191"/>
      <c r="AI9" s="189"/>
      <c r="AJ9" s="189"/>
    </row>
    <row r="10" spans="2:36" s="192" customFormat="1" ht="16.5" customHeight="1" thickBot="1">
      <c r="C10" s="193"/>
      <c r="D10" s="766"/>
      <c r="E10" s="767"/>
      <c r="F10" s="767"/>
      <c r="G10" s="767"/>
      <c r="H10" s="767"/>
      <c r="I10" s="768"/>
      <c r="J10" s="194"/>
      <c r="K10" s="193"/>
      <c r="L10" s="193"/>
      <c r="M10" s="195"/>
      <c r="N10" s="195"/>
      <c r="P10" s="196" t="s">
        <v>265</v>
      </c>
      <c r="Q10" s="195"/>
      <c r="R10" s="197"/>
      <c r="S10" s="198"/>
      <c r="T10" s="195"/>
      <c r="AA10" s="196"/>
      <c r="AC10" s="195"/>
      <c r="AD10" s="195"/>
      <c r="AI10" s="199"/>
      <c r="AJ10" s="199"/>
    </row>
    <row r="11" spans="2:36" ht="16.5" customHeight="1">
      <c r="B11" s="200" t="s">
        <v>195</v>
      </c>
      <c r="C11" s="201"/>
      <c r="D11" s="201"/>
      <c r="E11" s="201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4"/>
      <c r="AI11" s="205"/>
      <c r="AJ11" s="205"/>
    </row>
    <row r="12" spans="2:36" ht="16.5" customHeight="1">
      <c r="B12" s="206"/>
      <c r="C12" s="179"/>
      <c r="D12" s="207"/>
      <c r="E12" s="207"/>
      <c r="F12" s="207"/>
      <c r="G12" s="208"/>
      <c r="H12" s="209"/>
      <c r="I12" s="208" t="s">
        <v>208</v>
      </c>
      <c r="J12" s="210">
        <f>'１次効果'!D53</f>
        <v>50</v>
      </c>
      <c r="K12" s="179" t="s">
        <v>208</v>
      </c>
      <c r="L12" s="207"/>
      <c r="M12" s="207"/>
      <c r="N12" s="207"/>
      <c r="O12" s="207"/>
      <c r="P12" s="207"/>
      <c r="Q12" s="207"/>
      <c r="R12" s="208" t="s">
        <v>209</v>
      </c>
      <c r="S12" s="618">
        <f>IF(入力シート!G$8=入力シート!I$83,'１次効果'!H53,'１次効果'!F53)</f>
        <v>9.2649911682929318</v>
      </c>
      <c r="T12" s="209" t="s">
        <v>266</v>
      </c>
      <c r="U12" s="211"/>
      <c r="V12" s="212"/>
      <c r="W12" s="212"/>
      <c r="X12" s="212"/>
      <c r="Y12" s="207"/>
      <c r="Z12" s="207"/>
      <c r="AA12" s="207"/>
      <c r="AB12" s="207"/>
      <c r="AC12" s="208" t="s">
        <v>210</v>
      </c>
      <c r="AD12" s="769">
        <f>'１次効果'!J53</f>
        <v>0</v>
      </c>
      <c r="AE12" s="770"/>
      <c r="AF12" s="207"/>
      <c r="AG12" s="213"/>
      <c r="AH12" s="214"/>
      <c r="AI12" s="215"/>
      <c r="AJ12" s="215"/>
    </row>
    <row r="13" spans="2:36" ht="16.5" customHeight="1">
      <c r="B13" s="206"/>
      <c r="C13" s="216"/>
      <c r="D13" s="205"/>
      <c r="E13" s="205"/>
      <c r="F13" s="205"/>
      <c r="G13" s="205"/>
      <c r="H13" s="217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17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18"/>
      <c r="AH13" s="214"/>
      <c r="AI13" s="215"/>
      <c r="AJ13" s="215"/>
    </row>
    <row r="14" spans="2:36" ht="16.5" customHeight="1">
      <c r="B14" s="206"/>
      <c r="C14" s="216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17"/>
      <c r="Q14" s="217"/>
      <c r="R14" s="217" t="s">
        <v>267</v>
      </c>
      <c r="S14" s="219" t="s">
        <v>211</v>
      </c>
      <c r="T14" s="219"/>
      <c r="U14" s="220"/>
      <c r="V14" s="220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18"/>
      <c r="AH14" s="214"/>
    </row>
    <row r="15" spans="2:36" ht="16.5" customHeight="1">
      <c r="B15" s="206"/>
      <c r="C15" s="619">
        <f>'１次効果'!L53</f>
        <v>59.26499116829293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1"/>
      <c r="AH15" s="214"/>
    </row>
    <row r="16" spans="2:36" ht="16.5" customHeight="1" thickBot="1"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4"/>
      <c r="AD16" s="223"/>
      <c r="AE16" s="223"/>
      <c r="AF16" s="224"/>
      <c r="AG16" s="223"/>
      <c r="AH16" s="225"/>
    </row>
    <row r="17" spans="2:36" ht="16.5" customHeight="1">
      <c r="B17" s="201"/>
      <c r="C17" s="201" t="s">
        <v>268</v>
      </c>
      <c r="D17" s="226"/>
      <c r="E17" s="201"/>
      <c r="F17" s="201"/>
      <c r="G17" s="201"/>
      <c r="H17" s="201"/>
      <c r="I17" s="227"/>
      <c r="J17" s="201" t="s">
        <v>212</v>
      </c>
      <c r="K17" s="201"/>
      <c r="L17" s="201"/>
      <c r="M17" s="228"/>
      <c r="N17" s="771" t="s">
        <v>269</v>
      </c>
      <c r="O17" s="772"/>
      <c r="P17" s="772"/>
      <c r="Q17" s="775" t="s">
        <v>213</v>
      </c>
      <c r="R17" s="772"/>
      <c r="S17" s="772"/>
      <c r="T17" s="229"/>
      <c r="U17" s="230"/>
      <c r="V17" s="229"/>
      <c r="W17" s="230"/>
      <c r="X17" s="230"/>
      <c r="Y17" s="230"/>
      <c r="Z17" s="229"/>
      <c r="AA17" s="775" t="s">
        <v>214</v>
      </c>
      <c r="AB17" s="772"/>
      <c r="AC17" s="772"/>
      <c r="AD17" s="229"/>
      <c r="AE17" s="775" t="s">
        <v>215</v>
      </c>
      <c r="AF17" s="772"/>
      <c r="AG17" s="229"/>
      <c r="AH17" s="231"/>
    </row>
    <row r="18" spans="2:36" s="192" customFormat="1" ht="16.5" customHeight="1">
      <c r="B18" s="193"/>
      <c r="C18" s="232" t="s">
        <v>270</v>
      </c>
      <c r="D18" s="193"/>
      <c r="E18" s="233"/>
      <c r="F18" s="193"/>
      <c r="G18" s="233"/>
      <c r="H18" s="193"/>
      <c r="J18" s="193"/>
      <c r="K18" s="193"/>
      <c r="L18" s="193"/>
      <c r="M18" s="234"/>
      <c r="N18" s="773"/>
      <c r="O18" s="774"/>
      <c r="P18" s="774"/>
      <c r="Q18" s="774"/>
      <c r="R18" s="774"/>
      <c r="S18" s="774"/>
      <c r="T18" s="235"/>
      <c r="U18" s="235"/>
      <c r="V18" s="235"/>
      <c r="W18" s="235"/>
      <c r="X18" s="235"/>
      <c r="Y18" s="235"/>
      <c r="Z18" s="235"/>
      <c r="AA18" s="776"/>
      <c r="AB18" s="776"/>
      <c r="AC18" s="776"/>
      <c r="AD18" s="235"/>
      <c r="AE18" s="776"/>
      <c r="AF18" s="776"/>
      <c r="AG18" s="235"/>
      <c r="AH18" s="236"/>
    </row>
    <row r="19" spans="2:36" ht="16.5" customHeight="1">
      <c r="B19" s="237"/>
      <c r="C19" s="777" t="s">
        <v>271</v>
      </c>
      <c r="D19" s="778"/>
      <c r="E19" s="778"/>
      <c r="F19" s="778"/>
      <c r="G19" s="778"/>
      <c r="H19" s="778"/>
      <c r="I19" s="778"/>
      <c r="J19" s="779"/>
      <c r="K19" s="238"/>
      <c r="L19" s="239"/>
      <c r="M19" s="240"/>
      <c r="N19" s="782" t="s">
        <v>216</v>
      </c>
      <c r="O19" s="783"/>
      <c r="P19" s="783"/>
      <c r="Q19" s="783"/>
      <c r="R19" s="783"/>
      <c r="S19" s="783"/>
      <c r="T19" s="783"/>
      <c r="U19" s="783"/>
      <c r="V19" s="783"/>
      <c r="W19" s="783"/>
      <c r="X19" s="783"/>
      <c r="Y19" s="783"/>
      <c r="Z19" s="783"/>
      <c r="AA19" s="784"/>
      <c r="AB19" s="237"/>
      <c r="AC19" s="777" t="s">
        <v>217</v>
      </c>
      <c r="AD19" s="785"/>
      <c r="AE19" s="237"/>
      <c r="AF19" s="777" t="s">
        <v>218</v>
      </c>
      <c r="AG19" s="788"/>
      <c r="AH19" s="241"/>
    </row>
    <row r="20" spans="2:36" ht="16.5" customHeight="1">
      <c r="B20" s="237"/>
      <c r="C20" s="780"/>
      <c r="D20" s="776"/>
      <c r="E20" s="776"/>
      <c r="F20" s="776"/>
      <c r="G20" s="776"/>
      <c r="H20" s="776"/>
      <c r="I20" s="776"/>
      <c r="J20" s="781"/>
      <c r="K20" s="239"/>
      <c r="L20" s="239"/>
      <c r="M20" s="240"/>
      <c r="N20" s="791"/>
      <c r="O20" s="792"/>
      <c r="P20" s="793" t="s">
        <v>219</v>
      </c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4"/>
      <c r="AB20" s="237"/>
      <c r="AC20" s="786"/>
      <c r="AD20" s="787"/>
      <c r="AE20" s="237"/>
      <c r="AF20" s="789"/>
      <c r="AG20" s="790"/>
      <c r="AH20" s="241"/>
    </row>
    <row r="21" spans="2:36" ht="16.5" customHeight="1">
      <c r="B21" s="237"/>
      <c r="C21" s="619">
        <f>'１次効果'!Z53</f>
        <v>28.099386858672435</v>
      </c>
      <c r="D21" s="622"/>
      <c r="E21" s="622"/>
      <c r="F21" s="622"/>
      <c r="G21" s="622"/>
      <c r="H21" s="622"/>
      <c r="I21" s="622"/>
      <c r="J21" s="623"/>
      <c r="K21" s="242"/>
      <c r="L21" s="243"/>
      <c r="M21" s="244"/>
      <c r="N21" s="624">
        <f t="array" ref="N21">MMULT(TRANSPOSE(各種係数!I8:I52),'１次効果'!L8:L52)</f>
        <v>31.129861640043412</v>
      </c>
      <c r="O21" s="625"/>
      <c r="P21" s="626">
        <f t="array" ref="P21">MMULT(TRANSPOSE(各種係数!J8:J52),'１次効果'!L8:L52)</f>
        <v>19.60567139985994</v>
      </c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5"/>
      <c r="AB21" s="237"/>
      <c r="AC21" s="628">
        <f t="array" ref="AC21">MMULT(TRANSPOSE(各種係数!G8:G52),'１次効果'!L8:L52)*入力シート!L29</f>
        <v>524.02956083556705</v>
      </c>
      <c r="AD21" s="625"/>
      <c r="AE21" s="237"/>
      <c r="AF21" s="628">
        <f t="array" ref="AF21">MMULT(TRANSPOSE(各種係数!H8:H52),'１次効果'!L8:L52)*入力シート!L29</f>
        <v>457.62833991570108</v>
      </c>
      <c r="AG21" s="625"/>
      <c r="AH21" s="241"/>
    </row>
    <row r="22" spans="2:36" ht="16.5" customHeight="1" thickBot="1"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21"/>
      <c r="N22" s="222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5"/>
    </row>
    <row r="23" spans="2:36" ht="16.5" customHeight="1">
      <c r="B23" s="165"/>
      <c r="C23" s="165"/>
      <c r="D23" s="165"/>
      <c r="E23" s="165"/>
      <c r="F23" s="165"/>
      <c r="G23" s="165"/>
      <c r="H23" s="165"/>
      <c r="I23" s="245" t="s">
        <v>220</v>
      </c>
      <c r="K23" s="165"/>
      <c r="L23" s="165"/>
      <c r="M23" s="165"/>
      <c r="N23" s="165"/>
    </row>
    <row r="24" spans="2:36" ht="16.5" customHeight="1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36" ht="16.5" customHeight="1">
      <c r="B25" s="165"/>
      <c r="C25" s="794" t="s">
        <v>221</v>
      </c>
      <c r="D25" s="795"/>
      <c r="E25" s="795"/>
      <c r="F25" s="795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6"/>
      <c r="R25" s="800" t="s">
        <v>222</v>
      </c>
      <c r="S25" s="237"/>
      <c r="T25" s="237"/>
      <c r="U25" s="165"/>
      <c r="V25" s="794" t="s">
        <v>272</v>
      </c>
      <c r="W25" s="803"/>
      <c r="X25" s="803"/>
      <c r="Y25" s="803"/>
      <c r="Z25" s="803"/>
      <c r="AA25" s="803"/>
      <c r="AB25" s="803"/>
      <c r="AC25" s="803"/>
      <c r="AD25" s="803"/>
      <c r="AE25" s="803"/>
      <c r="AF25" s="803"/>
      <c r="AG25" s="803"/>
      <c r="AH25" s="804"/>
    </row>
    <row r="26" spans="2:36" ht="16.5" customHeight="1">
      <c r="B26" s="165"/>
      <c r="C26" s="797"/>
      <c r="D26" s="798"/>
      <c r="E26" s="798"/>
      <c r="F26" s="798"/>
      <c r="G26" s="798"/>
      <c r="H26" s="798"/>
      <c r="I26" s="798"/>
      <c r="J26" s="798"/>
      <c r="K26" s="798"/>
      <c r="L26" s="798"/>
      <c r="M26" s="798"/>
      <c r="N26" s="798"/>
      <c r="O26" s="798"/>
      <c r="P26" s="798"/>
      <c r="Q26" s="799"/>
      <c r="R26" s="801"/>
      <c r="S26" s="237"/>
      <c r="T26" s="237"/>
      <c r="U26" s="165"/>
      <c r="V26" s="805"/>
      <c r="W26" s="806"/>
      <c r="X26" s="806"/>
      <c r="Y26" s="806"/>
      <c r="Z26" s="806"/>
      <c r="AA26" s="806"/>
      <c r="AB26" s="806"/>
      <c r="AC26" s="806"/>
      <c r="AD26" s="806"/>
      <c r="AE26" s="806"/>
      <c r="AF26" s="806"/>
      <c r="AG26" s="806"/>
      <c r="AH26" s="807"/>
    </row>
    <row r="27" spans="2:36" ht="16.5" customHeight="1">
      <c r="B27" s="165"/>
      <c r="C27" s="619">
        <f>'１次効果'!AB53</f>
        <v>17.394322371740007</v>
      </c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30"/>
      <c r="R27" s="802"/>
      <c r="S27" s="237"/>
      <c r="T27" s="237"/>
      <c r="U27" s="165"/>
      <c r="V27" s="631">
        <f>P21+E39</f>
        <v>25.739487988530097</v>
      </c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5"/>
    </row>
    <row r="28" spans="2:36" ht="16.5" customHeight="1">
      <c r="B28" s="165"/>
      <c r="C28" s="237"/>
      <c r="D28" s="237"/>
      <c r="E28" s="237"/>
      <c r="F28" s="237"/>
      <c r="G28" s="237"/>
      <c r="H28" s="237"/>
      <c r="I28" s="246" t="s">
        <v>223</v>
      </c>
      <c r="J28" s="165"/>
      <c r="K28" s="165"/>
      <c r="L28" s="165"/>
      <c r="M28" s="165"/>
      <c r="N28" s="165"/>
    </row>
    <row r="29" spans="2:36" ht="16.5" customHeight="1" thickBot="1">
      <c r="C29" s="247"/>
      <c r="D29" s="247"/>
      <c r="E29" s="237"/>
      <c r="F29" s="237"/>
      <c r="G29" s="237"/>
      <c r="H29" s="237"/>
      <c r="I29" s="248"/>
      <c r="K29" s="165"/>
      <c r="L29" s="165"/>
      <c r="M29" s="165"/>
      <c r="N29" s="165"/>
      <c r="Z29" s="249" t="s">
        <v>273</v>
      </c>
      <c r="AA29" s="250"/>
    </row>
    <row r="30" spans="2:36" ht="16.5" customHeight="1">
      <c r="B30" s="251" t="s">
        <v>224</v>
      </c>
      <c r="C30" s="252"/>
      <c r="D30" s="252"/>
      <c r="E30" s="252"/>
      <c r="F30" s="252"/>
      <c r="G30" s="252"/>
      <c r="H30" s="253"/>
      <c r="I30" s="253"/>
      <c r="J30" s="253"/>
      <c r="K30" s="253"/>
      <c r="L30" s="253"/>
      <c r="M30" s="253"/>
      <c r="N30" s="253"/>
      <c r="O30" s="253"/>
      <c r="P30" s="254"/>
      <c r="Q30" s="254"/>
      <c r="R30" s="254"/>
      <c r="S30" s="254"/>
      <c r="T30" s="255"/>
      <c r="Z30" s="192" t="s">
        <v>225</v>
      </c>
      <c r="AA30" s="192"/>
      <c r="AI30" s="256"/>
      <c r="AJ30" s="256"/>
    </row>
    <row r="31" spans="2:36" ht="16.5" customHeight="1">
      <c r="B31" s="257"/>
      <c r="C31" s="808" t="s">
        <v>226</v>
      </c>
      <c r="D31" s="783"/>
      <c r="E31" s="783"/>
      <c r="F31" s="783"/>
      <c r="G31" s="783"/>
      <c r="H31" s="783"/>
      <c r="I31" s="783"/>
      <c r="J31" s="783"/>
      <c r="K31" s="783"/>
      <c r="L31" s="783"/>
      <c r="M31" s="783"/>
      <c r="N31" s="783"/>
      <c r="O31" s="783"/>
      <c r="P31" s="783"/>
      <c r="Q31" s="783"/>
      <c r="R31" s="783"/>
      <c r="S31" s="784"/>
      <c r="T31" s="258"/>
      <c r="U31" s="165"/>
      <c r="W31" s="810" t="s">
        <v>274</v>
      </c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4"/>
      <c r="AI31" s="256"/>
      <c r="AJ31" s="256"/>
    </row>
    <row r="32" spans="2:36" ht="16.5" customHeight="1">
      <c r="B32" s="257"/>
      <c r="C32" s="791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792"/>
      <c r="T32" s="258"/>
      <c r="U32" s="165"/>
      <c r="W32" s="805"/>
      <c r="X32" s="806"/>
      <c r="Y32" s="806"/>
      <c r="Z32" s="806"/>
      <c r="AA32" s="806"/>
      <c r="AB32" s="806"/>
      <c r="AC32" s="806"/>
      <c r="AD32" s="806"/>
      <c r="AE32" s="806"/>
      <c r="AF32" s="806"/>
      <c r="AG32" s="806"/>
      <c r="AH32" s="807"/>
      <c r="AI32" s="259"/>
      <c r="AJ32" s="259"/>
    </row>
    <row r="33" spans="2:36" ht="16.5" customHeight="1">
      <c r="B33" s="257"/>
      <c r="C33" s="619">
        <f>'１次効果'!AD53</f>
        <v>23.257976917924314</v>
      </c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34"/>
      <c r="T33" s="258"/>
      <c r="U33" s="165"/>
      <c r="W33" s="631">
        <f>入力シート!L8*V27</f>
        <v>14.61029965102543</v>
      </c>
      <c r="X33" s="627"/>
      <c r="Y33" s="627"/>
      <c r="Z33" s="627"/>
      <c r="AA33" s="627"/>
      <c r="AB33" s="627"/>
      <c r="AC33" s="627"/>
      <c r="AD33" s="627"/>
      <c r="AE33" s="627"/>
      <c r="AF33" s="627"/>
      <c r="AG33" s="627"/>
      <c r="AH33" s="625"/>
    </row>
    <row r="34" spans="2:36" s="185" customFormat="1" ht="16.5" customHeight="1">
      <c r="B34" s="260"/>
      <c r="C34" s="187"/>
      <c r="D34" s="187"/>
      <c r="E34" s="261" t="s">
        <v>275</v>
      </c>
      <c r="F34" s="187"/>
      <c r="G34" s="187"/>
      <c r="H34" s="187"/>
      <c r="I34" s="261" t="s">
        <v>276</v>
      </c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262"/>
    </row>
    <row r="35" spans="2:36" ht="16.5" customHeight="1">
      <c r="B35" s="257"/>
      <c r="C35" s="193"/>
      <c r="D35" s="193"/>
      <c r="E35" s="199" t="s">
        <v>227</v>
      </c>
      <c r="F35" s="193"/>
      <c r="G35" s="193"/>
      <c r="H35" s="193"/>
      <c r="I35" s="193" t="s">
        <v>228</v>
      </c>
      <c r="J35" s="195"/>
      <c r="K35" s="193"/>
      <c r="L35" s="193"/>
      <c r="M35" s="193"/>
      <c r="N35" s="193"/>
      <c r="O35" s="199" t="s">
        <v>214</v>
      </c>
      <c r="P35" s="195"/>
      <c r="Q35" s="193"/>
      <c r="R35" s="199" t="s">
        <v>229</v>
      </c>
      <c r="S35" s="193"/>
      <c r="T35" s="263"/>
      <c r="Z35" s="249" t="s">
        <v>277</v>
      </c>
      <c r="AA35" s="249"/>
      <c r="AB35" s="250" t="s">
        <v>230</v>
      </c>
    </row>
    <row r="36" spans="2:36" ht="16.5" customHeight="1">
      <c r="B36" s="257"/>
      <c r="C36" s="193"/>
      <c r="D36" s="193"/>
      <c r="E36" s="165"/>
      <c r="F36" s="193"/>
      <c r="G36" s="193"/>
      <c r="H36" s="193"/>
      <c r="I36" s="165"/>
      <c r="J36" s="193"/>
      <c r="K36" s="193"/>
      <c r="L36" s="193"/>
      <c r="M36" s="237"/>
      <c r="N36" s="237"/>
      <c r="O36" s="193"/>
      <c r="P36" s="237"/>
      <c r="Q36" s="237"/>
      <c r="R36" s="193"/>
      <c r="S36" s="237"/>
      <c r="T36" s="263"/>
      <c r="AI36" s="205"/>
      <c r="AJ36" s="205"/>
    </row>
    <row r="37" spans="2:36" ht="16.5" customHeight="1">
      <c r="B37" s="257"/>
      <c r="C37" s="782" t="s">
        <v>231</v>
      </c>
      <c r="D37" s="783"/>
      <c r="E37" s="783"/>
      <c r="F37" s="783"/>
      <c r="G37" s="783"/>
      <c r="H37" s="783"/>
      <c r="I37" s="783"/>
      <c r="J37" s="783"/>
      <c r="K37" s="783"/>
      <c r="L37" s="783"/>
      <c r="M37" s="784"/>
      <c r="N37" s="264"/>
      <c r="O37" s="777" t="s">
        <v>232</v>
      </c>
      <c r="P37" s="785"/>
      <c r="Q37" s="237"/>
      <c r="R37" s="777" t="s">
        <v>233</v>
      </c>
      <c r="S37" s="788"/>
      <c r="T37" s="258"/>
      <c r="W37" s="794" t="s">
        <v>278</v>
      </c>
      <c r="X37" s="803"/>
      <c r="Y37" s="803"/>
      <c r="Z37" s="803"/>
      <c r="AA37" s="803"/>
      <c r="AB37" s="803"/>
      <c r="AC37" s="803"/>
      <c r="AD37" s="803"/>
      <c r="AE37" s="803"/>
      <c r="AF37" s="803"/>
      <c r="AG37" s="803"/>
      <c r="AH37" s="804"/>
      <c r="AI37" s="205"/>
      <c r="AJ37" s="205"/>
    </row>
    <row r="38" spans="2:36" ht="16.5" customHeight="1">
      <c r="B38" s="257"/>
      <c r="C38" s="265"/>
      <c r="D38" s="256"/>
      <c r="E38" s="811" t="s">
        <v>234</v>
      </c>
      <c r="F38" s="812"/>
      <c r="G38" s="812"/>
      <c r="H38" s="812"/>
      <c r="I38" s="812"/>
      <c r="J38" s="812"/>
      <c r="K38" s="812"/>
      <c r="L38" s="812"/>
      <c r="M38" s="813"/>
      <c r="N38" s="264"/>
      <c r="O38" s="786"/>
      <c r="P38" s="787"/>
      <c r="Q38" s="237"/>
      <c r="R38" s="789"/>
      <c r="S38" s="790"/>
      <c r="T38" s="258"/>
      <c r="W38" s="805"/>
      <c r="X38" s="806"/>
      <c r="Y38" s="806"/>
      <c r="Z38" s="806"/>
      <c r="AA38" s="806"/>
      <c r="AB38" s="806"/>
      <c r="AC38" s="806"/>
      <c r="AD38" s="806"/>
      <c r="AE38" s="806"/>
      <c r="AF38" s="806"/>
      <c r="AG38" s="806"/>
      <c r="AH38" s="807"/>
      <c r="AI38" s="259"/>
      <c r="AJ38" s="259"/>
    </row>
    <row r="39" spans="2:36" ht="16.5" customHeight="1">
      <c r="B39" s="257"/>
      <c r="C39" s="619">
        <f t="array" ref="C39">MMULT(TRANSPOSE(各種係数!I8:I52),'１次効果'!AD8:AD52)</f>
        <v>14.264937271355564</v>
      </c>
      <c r="D39" s="635"/>
      <c r="E39" s="636">
        <f t="array" ref="E39">MMULT(TRANSPOSE(各種係数!J8:J52),'１次効果'!AD8:AD52)</f>
        <v>6.1338165886701566</v>
      </c>
      <c r="F39" s="627"/>
      <c r="G39" s="627"/>
      <c r="H39" s="627"/>
      <c r="I39" s="627"/>
      <c r="J39" s="627"/>
      <c r="K39" s="627"/>
      <c r="L39" s="627"/>
      <c r="M39" s="625"/>
      <c r="N39" s="264"/>
      <c r="O39" s="628">
        <f t="array" ref="O39">MMULT(TRANSPOSE(各種係数!G8:G52),'１次効果'!$AD8:$AD52)*入力シート!L29</f>
        <v>157.24782465509989</v>
      </c>
      <c r="P39" s="625"/>
      <c r="Q39" s="237"/>
      <c r="R39" s="628">
        <f t="array" ref="R39">MMULT(TRANSPOSE(各種係数!H8:H52),'１次効果'!$AD8:$AD52)*入力シート!L29</f>
        <v>146.85216227096129</v>
      </c>
      <c r="S39" s="625"/>
      <c r="T39" s="258"/>
      <c r="W39" s="631">
        <f>各種係数!K53*W33</f>
        <v>14.61029965102543</v>
      </c>
      <c r="X39" s="627"/>
      <c r="Y39" s="627"/>
      <c r="Z39" s="627"/>
      <c r="AA39" s="627"/>
      <c r="AB39" s="627"/>
      <c r="AC39" s="627"/>
      <c r="AD39" s="627"/>
      <c r="AE39" s="627"/>
      <c r="AF39" s="627"/>
      <c r="AG39" s="627"/>
      <c r="AH39" s="625"/>
    </row>
    <row r="40" spans="2:36" ht="16.5" customHeight="1" thickBot="1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8"/>
      <c r="Q40" s="268"/>
      <c r="R40" s="268"/>
      <c r="S40" s="268"/>
      <c r="T40" s="269"/>
    </row>
    <row r="41" spans="2:36" ht="16.5" customHeight="1" thickBot="1">
      <c r="C41" s="247"/>
      <c r="D41" s="237"/>
      <c r="E41" s="237"/>
      <c r="F41" s="237"/>
      <c r="G41" s="237"/>
      <c r="H41" s="237"/>
      <c r="I41" s="165"/>
      <c r="J41" s="165"/>
      <c r="Z41" s="249" t="s">
        <v>279</v>
      </c>
    </row>
    <row r="42" spans="2:36" ht="16.5" customHeight="1">
      <c r="B42" s="270" t="s">
        <v>235</v>
      </c>
      <c r="C42" s="271"/>
      <c r="D42" s="271"/>
      <c r="E42" s="271"/>
      <c r="F42" s="271"/>
      <c r="G42" s="271"/>
      <c r="H42" s="272"/>
      <c r="I42" s="272"/>
      <c r="J42" s="272"/>
      <c r="K42" s="273"/>
      <c r="L42" s="273"/>
      <c r="M42" s="273"/>
      <c r="N42" s="273"/>
      <c r="O42" s="273"/>
      <c r="P42" s="273"/>
      <c r="Q42" s="273"/>
      <c r="R42" s="274"/>
      <c r="AI42" s="256"/>
      <c r="AJ42" s="256"/>
    </row>
    <row r="43" spans="2:36" ht="16.5" customHeight="1">
      <c r="B43" s="275"/>
      <c r="C43" s="808" t="s">
        <v>236</v>
      </c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783"/>
      <c r="O43" s="783"/>
      <c r="P43" s="783"/>
      <c r="Q43" s="784"/>
      <c r="R43" s="276"/>
      <c r="S43" s="205"/>
      <c r="T43" s="205"/>
      <c r="U43" s="205"/>
      <c r="V43" s="277"/>
      <c r="W43" s="794" t="s">
        <v>280</v>
      </c>
      <c r="X43" s="803"/>
      <c r="Y43" s="803"/>
      <c r="Z43" s="803"/>
      <c r="AA43" s="803"/>
      <c r="AB43" s="803"/>
      <c r="AC43" s="803"/>
      <c r="AD43" s="803"/>
      <c r="AE43" s="803"/>
      <c r="AF43" s="803"/>
      <c r="AG43" s="814"/>
      <c r="AH43" s="817" t="s">
        <v>222</v>
      </c>
      <c r="AI43" s="256"/>
      <c r="AJ43" s="256"/>
    </row>
    <row r="44" spans="2:36" ht="16.5" customHeight="1">
      <c r="B44" s="275"/>
      <c r="C44" s="791"/>
      <c r="D44" s="809"/>
      <c r="E44" s="809"/>
      <c r="F44" s="809"/>
      <c r="G44" s="809"/>
      <c r="H44" s="809"/>
      <c r="I44" s="809"/>
      <c r="J44" s="809"/>
      <c r="K44" s="809"/>
      <c r="L44" s="809"/>
      <c r="M44" s="809"/>
      <c r="N44" s="809"/>
      <c r="O44" s="809"/>
      <c r="P44" s="809"/>
      <c r="Q44" s="792"/>
      <c r="R44" s="276"/>
      <c r="S44" s="191" t="s">
        <v>281</v>
      </c>
      <c r="U44" s="205"/>
      <c r="V44" s="278"/>
      <c r="W44" s="805"/>
      <c r="X44" s="815"/>
      <c r="Y44" s="815"/>
      <c r="Z44" s="815"/>
      <c r="AA44" s="815"/>
      <c r="AB44" s="815"/>
      <c r="AC44" s="815"/>
      <c r="AD44" s="815"/>
      <c r="AE44" s="815"/>
      <c r="AF44" s="806"/>
      <c r="AG44" s="816"/>
      <c r="AH44" s="818"/>
      <c r="AI44" s="259"/>
      <c r="AJ44" s="259"/>
    </row>
    <row r="45" spans="2:36" ht="16.5" customHeight="1">
      <c r="B45" s="275"/>
      <c r="C45" s="619">
        <f>'２次効果'!R53</f>
        <v>13.786551797346451</v>
      </c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629"/>
      <c r="O45" s="629"/>
      <c r="P45" s="629"/>
      <c r="Q45" s="634"/>
      <c r="R45" s="279"/>
      <c r="S45" s="280" t="s">
        <v>237</v>
      </c>
      <c r="U45" s="264"/>
      <c r="W45" s="631">
        <f>'２次効果'!P53</f>
        <v>10.750064037663556</v>
      </c>
      <c r="X45" s="632"/>
      <c r="Y45" s="632"/>
      <c r="Z45" s="632"/>
      <c r="AA45" s="632"/>
      <c r="AB45" s="632"/>
      <c r="AC45" s="632"/>
      <c r="AD45" s="632"/>
      <c r="AE45" s="632"/>
      <c r="AF45" s="632"/>
      <c r="AG45" s="633"/>
      <c r="AH45" s="819"/>
    </row>
    <row r="46" spans="2:36" ht="16.5" customHeight="1" thickBot="1">
      <c r="B46" s="275"/>
      <c r="C46" s="187"/>
      <c r="D46" s="187"/>
      <c r="E46" s="261" t="s">
        <v>282</v>
      </c>
      <c r="F46" s="187"/>
      <c r="G46" s="187"/>
      <c r="H46" s="187"/>
      <c r="I46" s="261" t="s">
        <v>283</v>
      </c>
      <c r="J46" s="187"/>
      <c r="K46" s="187"/>
      <c r="L46" s="187"/>
      <c r="M46" s="187"/>
      <c r="N46" s="187"/>
      <c r="O46" s="187"/>
      <c r="P46" s="187"/>
      <c r="Q46" s="264"/>
      <c r="R46" s="281"/>
    </row>
    <row r="47" spans="2:36" ht="16.5" customHeight="1">
      <c r="B47" s="275"/>
      <c r="C47" s="193"/>
      <c r="D47" s="193"/>
      <c r="E47" s="199" t="s">
        <v>227</v>
      </c>
      <c r="F47" s="193"/>
      <c r="G47" s="193"/>
      <c r="H47" s="193"/>
      <c r="I47" s="193" t="s">
        <v>228</v>
      </c>
      <c r="J47" s="282"/>
      <c r="K47" s="193"/>
      <c r="L47" s="193"/>
      <c r="M47" s="199" t="s">
        <v>238</v>
      </c>
      <c r="N47" s="193"/>
      <c r="O47" s="283" t="s">
        <v>284</v>
      </c>
      <c r="P47" s="192"/>
      <c r="Q47" s="264"/>
      <c r="R47" s="281"/>
      <c r="V47" s="284" t="s">
        <v>239</v>
      </c>
      <c r="W47" s="285"/>
      <c r="X47" s="285"/>
      <c r="Y47" s="285"/>
      <c r="Z47" s="285"/>
      <c r="AA47" s="286"/>
      <c r="AB47" s="287"/>
      <c r="AC47" s="286"/>
      <c r="AD47" s="286"/>
      <c r="AE47" s="286"/>
      <c r="AF47" s="286"/>
      <c r="AG47" s="286"/>
      <c r="AH47" s="288"/>
    </row>
    <row r="48" spans="2:36" ht="16.5" customHeight="1">
      <c r="B48" s="275"/>
      <c r="C48" s="237"/>
      <c r="D48" s="237"/>
      <c r="E48" s="237"/>
      <c r="F48" s="237"/>
      <c r="G48" s="237"/>
      <c r="H48" s="237"/>
      <c r="I48" s="237"/>
      <c r="J48" s="193"/>
      <c r="K48" s="237"/>
      <c r="L48" s="237"/>
      <c r="M48" s="193"/>
      <c r="N48" s="237"/>
      <c r="O48" s="237"/>
      <c r="P48" s="193"/>
      <c r="Q48" s="264"/>
      <c r="R48" s="281"/>
      <c r="V48" s="289"/>
      <c r="W48" s="290"/>
      <c r="X48" s="290"/>
      <c r="Y48" s="290"/>
      <c r="Z48" s="290"/>
      <c r="AA48" s="291"/>
      <c r="AB48" s="291"/>
      <c r="AC48" s="290"/>
      <c r="AD48" s="290"/>
      <c r="AE48" s="290"/>
      <c r="AF48" s="290"/>
      <c r="AG48" s="290"/>
      <c r="AH48" s="292"/>
      <c r="AI48" s="293"/>
      <c r="AJ48" s="293"/>
    </row>
    <row r="49" spans="2:36" ht="16.5" customHeight="1">
      <c r="B49" s="275"/>
      <c r="C49" s="782" t="s">
        <v>240</v>
      </c>
      <c r="D49" s="783"/>
      <c r="E49" s="783"/>
      <c r="F49" s="783"/>
      <c r="G49" s="783"/>
      <c r="H49" s="783"/>
      <c r="I49" s="783"/>
      <c r="J49" s="784"/>
      <c r="K49" s="238"/>
      <c r="L49" s="237"/>
      <c r="M49" s="777" t="s">
        <v>241</v>
      </c>
      <c r="N49" s="785"/>
      <c r="O49" s="237"/>
      <c r="P49" s="777" t="s">
        <v>242</v>
      </c>
      <c r="Q49" s="788"/>
      <c r="R49" s="279"/>
      <c r="V49" s="289"/>
      <c r="W49" s="290"/>
      <c r="X49" s="777" t="s">
        <v>199</v>
      </c>
      <c r="Y49" s="785"/>
      <c r="Z49" s="777" t="s">
        <v>200</v>
      </c>
      <c r="AA49" s="785"/>
      <c r="AB49" s="777" t="s">
        <v>201</v>
      </c>
      <c r="AC49" s="785"/>
      <c r="AD49" s="777" t="s">
        <v>243</v>
      </c>
      <c r="AE49" s="785"/>
      <c r="AF49" s="777" t="s">
        <v>244</v>
      </c>
      <c r="AG49" s="785"/>
      <c r="AH49" s="292"/>
      <c r="AI49" s="293"/>
      <c r="AJ49" s="293"/>
    </row>
    <row r="50" spans="2:36" ht="16.5" customHeight="1">
      <c r="B50" s="275"/>
      <c r="C50" s="216"/>
      <c r="D50" s="205"/>
      <c r="E50" s="820" t="s">
        <v>245</v>
      </c>
      <c r="F50" s="812"/>
      <c r="G50" s="812"/>
      <c r="H50" s="812"/>
      <c r="I50" s="812"/>
      <c r="J50" s="813"/>
      <c r="K50" s="294"/>
      <c r="L50" s="237"/>
      <c r="M50" s="786"/>
      <c r="N50" s="787"/>
      <c r="O50" s="237"/>
      <c r="P50" s="789"/>
      <c r="Q50" s="790"/>
      <c r="R50" s="279"/>
      <c r="V50" s="289"/>
      <c r="W50" s="290"/>
      <c r="X50" s="786"/>
      <c r="Y50" s="787"/>
      <c r="Z50" s="786"/>
      <c r="AA50" s="787"/>
      <c r="AB50" s="786"/>
      <c r="AC50" s="787"/>
      <c r="AD50" s="786"/>
      <c r="AE50" s="787"/>
      <c r="AF50" s="786"/>
      <c r="AG50" s="787"/>
      <c r="AH50" s="292"/>
      <c r="AI50" s="293"/>
      <c r="AJ50" s="293"/>
    </row>
    <row r="51" spans="2:36" ht="15.95" customHeight="1">
      <c r="B51" s="275"/>
      <c r="C51" s="619">
        <f t="array" ref="C51">MMULT(TRANSPOSE(各種係数!I8:I52),'２次効果'!R8:R52)</f>
        <v>9.2985665418068457</v>
      </c>
      <c r="D51" s="635"/>
      <c r="E51" s="636">
        <f t="array" ref="E51">MMULT(TRANSPOSE(各種係数!J8:J52),'２次効果'!R8:R52)</f>
        <v>3.2636765387251647</v>
      </c>
      <c r="F51" s="627"/>
      <c r="G51" s="627"/>
      <c r="H51" s="627"/>
      <c r="I51" s="627"/>
      <c r="J51" s="625"/>
      <c r="K51" s="295"/>
      <c r="L51" s="237"/>
      <c r="M51" s="628">
        <f t="array" ref="M51">MMULT(TRANSPOSE(各種係数!G8:G52),'２次効果'!R8:R52)*入力シート!L29</f>
        <v>101.39402789073596</v>
      </c>
      <c r="N51" s="625"/>
      <c r="O51" s="237"/>
      <c r="P51" s="628">
        <f t="array" ref="P51">MMULT(TRANSPOSE(各種係数!H8:H52),'２次効果'!R8:R52)*入力シート!L29</f>
        <v>90.902680323586253</v>
      </c>
      <c r="Q51" s="625"/>
      <c r="R51" s="279"/>
      <c r="S51" s="296"/>
      <c r="V51" s="289"/>
      <c r="W51" s="290"/>
      <c r="X51" s="615">
        <f>C15+C33+C45</f>
        <v>96.309519883563695</v>
      </c>
      <c r="Y51" s="621"/>
      <c r="Z51" s="615">
        <f>N21+C39+C51</f>
        <v>54.693365453205828</v>
      </c>
      <c r="AA51" s="625"/>
      <c r="AB51" s="615">
        <f>P21+E39+E51</f>
        <v>29.003164527255262</v>
      </c>
      <c r="AC51" s="625"/>
      <c r="AD51" s="628">
        <f>AC21+O39+M51</f>
        <v>782.67141338140289</v>
      </c>
      <c r="AE51" s="625"/>
      <c r="AF51" s="628">
        <f>AF21+R39+P51</f>
        <v>695.38318251024862</v>
      </c>
      <c r="AG51" s="625"/>
      <c r="AH51" s="292"/>
    </row>
    <row r="52" spans="2:36" ht="15.95" customHeight="1" thickBot="1">
      <c r="B52" s="297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9"/>
      <c r="P52" s="299"/>
      <c r="Q52" s="299"/>
      <c r="R52" s="300"/>
      <c r="V52" s="301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3"/>
    </row>
    <row r="53" spans="2:36" ht="29.25" customHeight="1"/>
    <row r="54" spans="2:36" ht="13.5">
      <c r="B54" s="821" t="s">
        <v>246</v>
      </c>
      <c r="C54" s="822"/>
      <c r="D54" s="823" t="s">
        <v>247</v>
      </c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5"/>
      <c r="P54" s="826" t="s">
        <v>248</v>
      </c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5"/>
      <c r="AF54" s="821" t="s">
        <v>249</v>
      </c>
      <c r="AG54" s="822"/>
      <c r="AH54" s="822"/>
    </row>
    <row r="55" spans="2:36" ht="81.2" customHeight="1">
      <c r="B55" s="827" t="s">
        <v>250</v>
      </c>
      <c r="C55" s="822"/>
      <c r="D55" s="828" t="s">
        <v>285</v>
      </c>
      <c r="E55" s="829"/>
      <c r="F55" s="829"/>
      <c r="G55" s="829"/>
      <c r="H55" s="829"/>
      <c r="I55" s="829"/>
      <c r="J55" s="829"/>
      <c r="K55" s="829"/>
      <c r="L55" s="829"/>
      <c r="M55" s="829"/>
      <c r="N55" s="829"/>
      <c r="O55" s="830"/>
      <c r="P55" s="831" t="s">
        <v>286</v>
      </c>
      <c r="Q55" s="829"/>
      <c r="R55" s="829"/>
      <c r="S55" s="829"/>
      <c r="T55" s="829"/>
      <c r="U55" s="829"/>
      <c r="V55" s="829"/>
      <c r="W55" s="829"/>
      <c r="X55" s="829"/>
      <c r="Y55" s="829"/>
      <c r="Z55" s="829"/>
      <c r="AA55" s="829"/>
      <c r="AB55" s="829"/>
      <c r="AC55" s="829"/>
      <c r="AD55" s="829"/>
      <c r="AE55" s="830"/>
      <c r="AF55" s="832" t="s">
        <v>206</v>
      </c>
      <c r="AG55" s="833"/>
      <c r="AH55" s="834"/>
    </row>
    <row r="56" spans="2:36" ht="111" customHeight="1">
      <c r="B56" s="827" t="s">
        <v>251</v>
      </c>
      <c r="C56" s="822"/>
      <c r="D56" s="828" t="s">
        <v>252</v>
      </c>
      <c r="E56" s="829"/>
      <c r="F56" s="829"/>
      <c r="G56" s="829"/>
      <c r="H56" s="829"/>
      <c r="I56" s="829"/>
      <c r="J56" s="829"/>
      <c r="K56" s="829"/>
      <c r="L56" s="829"/>
      <c r="M56" s="829"/>
      <c r="N56" s="829"/>
      <c r="O56" s="830"/>
      <c r="P56" s="831" t="s">
        <v>287</v>
      </c>
      <c r="Q56" s="829"/>
      <c r="R56" s="829"/>
      <c r="S56" s="829"/>
      <c r="T56" s="829"/>
      <c r="U56" s="829"/>
      <c r="V56" s="829"/>
      <c r="W56" s="829"/>
      <c r="X56" s="829"/>
      <c r="Y56" s="829"/>
      <c r="Z56" s="829"/>
      <c r="AA56" s="829"/>
      <c r="AB56" s="829"/>
      <c r="AC56" s="829"/>
      <c r="AD56" s="829"/>
      <c r="AE56" s="830"/>
      <c r="AF56" s="832" t="s">
        <v>253</v>
      </c>
      <c r="AG56" s="833"/>
      <c r="AH56" s="834"/>
    </row>
    <row r="57" spans="2:36" ht="112.5" customHeight="1">
      <c r="B57" s="827" t="s">
        <v>254</v>
      </c>
      <c r="C57" s="822"/>
      <c r="D57" s="828" t="s">
        <v>255</v>
      </c>
      <c r="E57" s="829"/>
      <c r="F57" s="829"/>
      <c r="G57" s="829"/>
      <c r="H57" s="829"/>
      <c r="I57" s="829"/>
      <c r="J57" s="829"/>
      <c r="K57" s="829"/>
      <c r="L57" s="829"/>
      <c r="M57" s="829"/>
      <c r="N57" s="829"/>
      <c r="O57" s="830"/>
      <c r="P57" s="831" t="s">
        <v>288</v>
      </c>
      <c r="Q57" s="829"/>
      <c r="R57" s="829"/>
      <c r="S57" s="829"/>
      <c r="T57" s="829"/>
      <c r="U57" s="829"/>
      <c r="V57" s="829"/>
      <c r="W57" s="829"/>
      <c r="X57" s="829"/>
      <c r="Y57" s="829"/>
      <c r="Z57" s="829"/>
      <c r="AA57" s="829"/>
      <c r="AB57" s="829"/>
      <c r="AC57" s="829"/>
      <c r="AD57" s="829"/>
      <c r="AE57" s="830"/>
      <c r="AF57" s="832" t="s">
        <v>256</v>
      </c>
      <c r="AG57" s="833"/>
      <c r="AH57" s="834"/>
    </row>
    <row r="58" spans="2:36" ht="123.2" customHeight="1">
      <c r="B58" s="827" t="s">
        <v>257</v>
      </c>
      <c r="C58" s="822"/>
      <c r="D58" s="828" t="s">
        <v>258</v>
      </c>
      <c r="E58" s="835"/>
      <c r="F58" s="835"/>
      <c r="G58" s="835"/>
      <c r="H58" s="835"/>
      <c r="I58" s="835"/>
      <c r="J58" s="835"/>
      <c r="K58" s="835"/>
      <c r="L58" s="835"/>
      <c r="M58" s="835"/>
      <c r="N58" s="835"/>
      <c r="O58" s="836"/>
      <c r="P58" s="837" t="s">
        <v>289</v>
      </c>
      <c r="Q58" s="835"/>
      <c r="R58" s="835"/>
      <c r="S58" s="835"/>
      <c r="T58" s="835"/>
      <c r="U58" s="835"/>
      <c r="V58" s="835"/>
      <c r="W58" s="835"/>
      <c r="X58" s="835"/>
      <c r="Y58" s="835"/>
      <c r="Z58" s="835"/>
      <c r="AA58" s="835"/>
      <c r="AB58" s="835"/>
      <c r="AC58" s="835"/>
      <c r="AD58" s="835"/>
      <c r="AE58" s="836"/>
      <c r="AF58" s="832" t="s">
        <v>259</v>
      </c>
      <c r="AG58" s="833"/>
      <c r="AH58" s="834"/>
    </row>
    <row r="59" spans="2:36" ht="45.95" customHeight="1">
      <c r="B59" s="827" t="s">
        <v>260</v>
      </c>
      <c r="C59" s="822"/>
      <c r="D59" s="828" t="s">
        <v>261</v>
      </c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836"/>
      <c r="P59" s="837" t="s">
        <v>290</v>
      </c>
      <c r="Q59" s="835"/>
      <c r="R59" s="835"/>
      <c r="S59" s="835"/>
      <c r="T59" s="835"/>
      <c r="U59" s="835"/>
      <c r="V59" s="835"/>
      <c r="W59" s="835"/>
      <c r="X59" s="835"/>
      <c r="Y59" s="835"/>
      <c r="Z59" s="835"/>
      <c r="AA59" s="835"/>
      <c r="AB59" s="835"/>
      <c r="AC59" s="835"/>
      <c r="AD59" s="835"/>
      <c r="AE59" s="836"/>
      <c r="AF59" s="832" t="s">
        <v>262</v>
      </c>
      <c r="AG59" s="833"/>
      <c r="AH59" s="834"/>
    </row>
  </sheetData>
  <mergeCells count="62">
    <mergeCell ref="B56:C56"/>
    <mergeCell ref="D56:O56"/>
    <mergeCell ref="P56:AE56"/>
    <mergeCell ref="AF56:AH56"/>
    <mergeCell ref="B59:C59"/>
    <mergeCell ref="D59:O59"/>
    <mergeCell ref="P59:AE59"/>
    <mergeCell ref="AF59:AH59"/>
    <mergeCell ref="B57:C57"/>
    <mergeCell ref="D57:O57"/>
    <mergeCell ref="P57:AE57"/>
    <mergeCell ref="AF57:AH57"/>
    <mergeCell ref="B58:C58"/>
    <mergeCell ref="D58:O58"/>
    <mergeCell ref="P58:AE58"/>
    <mergeCell ref="AF58:AH58"/>
    <mergeCell ref="B54:C54"/>
    <mergeCell ref="D54:O54"/>
    <mergeCell ref="P54:AE54"/>
    <mergeCell ref="AF54:AH54"/>
    <mergeCell ref="B55:C55"/>
    <mergeCell ref="D55:O55"/>
    <mergeCell ref="P55:AE55"/>
    <mergeCell ref="AF55:AH55"/>
    <mergeCell ref="C43:Q44"/>
    <mergeCell ref="W43:AG44"/>
    <mergeCell ref="AH43:AH45"/>
    <mergeCell ref="AD49:AE50"/>
    <mergeCell ref="AF49:AG50"/>
    <mergeCell ref="E50:J50"/>
    <mergeCell ref="C49:J49"/>
    <mergeCell ref="M49:N50"/>
    <mergeCell ref="P49:Q50"/>
    <mergeCell ref="X49:Y50"/>
    <mergeCell ref="Z49:AA50"/>
    <mergeCell ref="AB49:AC50"/>
    <mergeCell ref="C37:M37"/>
    <mergeCell ref="O37:P38"/>
    <mergeCell ref="R37:S38"/>
    <mergeCell ref="W37:AH38"/>
    <mergeCell ref="E38:M38"/>
    <mergeCell ref="C25:Q26"/>
    <mergeCell ref="R25:R27"/>
    <mergeCell ref="V25:AH26"/>
    <mergeCell ref="C31:S32"/>
    <mergeCell ref="W31:AH32"/>
    <mergeCell ref="C19:J20"/>
    <mergeCell ref="N19:AA19"/>
    <mergeCell ref="AC19:AD20"/>
    <mergeCell ref="AF19:AG20"/>
    <mergeCell ref="N20:O20"/>
    <mergeCell ref="P20:AA20"/>
    <mergeCell ref="AD12:AE12"/>
    <mergeCell ref="N17:P18"/>
    <mergeCell ref="Q17:S18"/>
    <mergeCell ref="AA17:AC18"/>
    <mergeCell ref="AE17:AF18"/>
    <mergeCell ref="B1:L1"/>
    <mergeCell ref="C6:M6"/>
    <mergeCell ref="Q6:X6"/>
    <mergeCell ref="AA6:AG6"/>
    <mergeCell ref="D10:I10"/>
  </mergeCells>
  <phoneticPr fontId="2"/>
  <pageMargins left="0.7" right="0.7" top="0.75" bottom="0.75" header="0.3" footer="0.3"/>
  <pageSetup paperSize="9" scale="5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D57"/>
  <sheetViews>
    <sheetView showGridLines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/>
  <cols>
    <col min="1" max="1" width="4.625" style="369" customWidth="1"/>
    <col min="2" max="2" width="25.375" style="369" customWidth="1"/>
    <col min="3" max="3" width="2.625" style="369" customWidth="1"/>
    <col min="4" max="4" width="12.125" style="369" customWidth="1"/>
    <col min="5" max="5" width="2.625" style="369" customWidth="1"/>
    <col min="6" max="6" width="12.125" style="369" customWidth="1"/>
    <col min="7" max="7" width="2.625" style="369" customWidth="1"/>
    <col min="8" max="8" width="12.125" style="369" customWidth="1"/>
    <col min="9" max="9" width="2.625" style="369" customWidth="1"/>
    <col min="10" max="10" width="12.25" style="369" customWidth="1"/>
    <col min="11" max="11" width="4.625" style="369" customWidth="1"/>
    <col min="12" max="12" width="12.25" style="369" customWidth="1"/>
    <col min="13" max="13" width="4.625" style="369" customWidth="1"/>
    <col min="14" max="14" width="10.625" style="369" customWidth="1"/>
    <col min="15" max="15" width="2.625" style="369" customWidth="1"/>
    <col min="16" max="16" width="10.625" style="369" customWidth="1"/>
    <col min="17" max="17" width="2.625" style="369" customWidth="1"/>
    <col min="18" max="18" width="10.625" style="369" customWidth="1"/>
    <col min="19" max="19" width="3.625" style="369" customWidth="1"/>
    <col min="20" max="20" width="10.625" style="369" customWidth="1"/>
    <col min="21" max="21" width="3.625" style="369" customWidth="1"/>
    <col min="22" max="22" width="10.625" style="369" customWidth="1"/>
    <col min="23" max="23" width="3.625" style="369" customWidth="1"/>
    <col min="24" max="24" width="10.625" style="369" customWidth="1"/>
    <col min="25" max="25" width="3.125" style="369" customWidth="1"/>
    <col min="26" max="26" width="19" style="369" customWidth="1"/>
    <col min="27" max="27" width="3.5" style="369" customWidth="1"/>
    <col min="28" max="28" width="11.125" style="369" customWidth="1"/>
    <col min="29" max="29" width="4.625" style="369" customWidth="1"/>
    <col min="30" max="30" width="12.125" style="369" customWidth="1"/>
    <col min="31" max="256" width="9" style="369"/>
    <col min="257" max="257" width="4.625" style="369" customWidth="1"/>
    <col min="258" max="258" width="25.375" style="369" customWidth="1"/>
    <col min="259" max="259" width="2.625" style="369" customWidth="1"/>
    <col min="260" max="260" width="12.125" style="369" customWidth="1"/>
    <col min="261" max="261" width="2.625" style="369" customWidth="1"/>
    <col min="262" max="262" width="12.125" style="369" customWidth="1"/>
    <col min="263" max="263" width="2.625" style="369" customWidth="1"/>
    <col min="264" max="264" width="12.125" style="369" customWidth="1"/>
    <col min="265" max="265" width="2.625" style="369" customWidth="1"/>
    <col min="266" max="266" width="12.25" style="369" customWidth="1"/>
    <col min="267" max="267" width="4.625" style="369" customWidth="1"/>
    <col min="268" max="268" width="11.625" style="369" customWidth="1"/>
    <col min="269" max="269" width="4.625" style="369" customWidth="1"/>
    <col min="270" max="270" width="10.625" style="369" customWidth="1"/>
    <col min="271" max="271" width="2.625" style="369" customWidth="1"/>
    <col min="272" max="272" width="10.625" style="369" customWidth="1"/>
    <col min="273" max="273" width="2.625" style="369" customWidth="1"/>
    <col min="274" max="274" width="10.625" style="369" customWidth="1"/>
    <col min="275" max="275" width="3.625" style="369" customWidth="1"/>
    <col min="276" max="276" width="10.625" style="369" customWidth="1"/>
    <col min="277" max="277" width="3.625" style="369" customWidth="1"/>
    <col min="278" max="278" width="10.625" style="369" customWidth="1"/>
    <col min="279" max="279" width="3.625" style="369" customWidth="1"/>
    <col min="280" max="280" width="10.625" style="369" customWidth="1"/>
    <col min="281" max="281" width="3.125" style="369" customWidth="1"/>
    <col min="282" max="282" width="19" style="369" customWidth="1"/>
    <col min="283" max="283" width="3.5" style="369" customWidth="1"/>
    <col min="284" max="284" width="11.125" style="369" customWidth="1"/>
    <col min="285" max="285" width="4.625" style="369" customWidth="1"/>
    <col min="286" max="286" width="12.125" style="369" customWidth="1"/>
    <col min="287" max="512" width="9" style="369"/>
    <col min="513" max="513" width="4.625" style="369" customWidth="1"/>
    <col min="514" max="514" width="25.375" style="369" customWidth="1"/>
    <col min="515" max="515" width="2.625" style="369" customWidth="1"/>
    <col min="516" max="516" width="12.125" style="369" customWidth="1"/>
    <col min="517" max="517" width="2.625" style="369" customWidth="1"/>
    <col min="518" max="518" width="12.125" style="369" customWidth="1"/>
    <col min="519" max="519" width="2.625" style="369" customWidth="1"/>
    <col min="520" max="520" width="12.125" style="369" customWidth="1"/>
    <col min="521" max="521" width="2.625" style="369" customWidth="1"/>
    <col min="522" max="522" width="12.25" style="369" customWidth="1"/>
    <col min="523" max="523" width="4.625" style="369" customWidth="1"/>
    <col min="524" max="524" width="11.625" style="369" customWidth="1"/>
    <col min="525" max="525" width="4.625" style="369" customWidth="1"/>
    <col min="526" max="526" width="10.625" style="369" customWidth="1"/>
    <col min="527" max="527" width="2.625" style="369" customWidth="1"/>
    <col min="528" max="528" width="10.625" style="369" customWidth="1"/>
    <col min="529" max="529" width="2.625" style="369" customWidth="1"/>
    <col min="530" max="530" width="10.625" style="369" customWidth="1"/>
    <col min="531" max="531" width="3.625" style="369" customWidth="1"/>
    <col min="532" max="532" width="10.625" style="369" customWidth="1"/>
    <col min="533" max="533" width="3.625" style="369" customWidth="1"/>
    <col min="534" max="534" width="10.625" style="369" customWidth="1"/>
    <col min="535" max="535" width="3.625" style="369" customWidth="1"/>
    <col min="536" max="536" width="10.625" style="369" customWidth="1"/>
    <col min="537" max="537" width="3.125" style="369" customWidth="1"/>
    <col min="538" max="538" width="19" style="369" customWidth="1"/>
    <col min="539" max="539" width="3.5" style="369" customWidth="1"/>
    <col min="540" max="540" width="11.125" style="369" customWidth="1"/>
    <col min="541" max="541" width="4.625" style="369" customWidth="1"/>
    <col min="542" max="542" width="12.125" style="369" customWidth="1"/>
    <col min="543" max="768" width="9" style="369"/>
    <col min="769" max="769" width="4.625" style="369" customWidth="1"/>
    <col min="770" max="770" width="25.375" style="369" customWidth="1"/>
    <col min="771" max="771" width="2.625" style="369" customWidth="1"/>
    <col min="772" max="772" width="12.125" style="369" customWidth="1"/>
    <col min="773" max="773" width="2.625" style="369" customWidth="1"/>
    <col min="774" max="774" width="12.125" style="369" customWidth="1"/>
    <col min="775" max="775" width="2.625" style="369" customWidth="1"/>
    <col min="776" max="776" width="12.125" style="369" customWidth="1"/>
    <col min="777" max="777" width="2.625" style="369" customWidth="1"/>
    <col min="778" max="778" width="12.25" style="369" customWidth="1"/>
    <col min="779" max="779" width="4.625" style="369" customWidth="1"/>
    <col min="780" max="780" width="11.625" style="369" customWidth="1"/>
    <col min="781" max="781" width="4.625" style="369" customWidth="1"/>
    <col min="782" max="782" width="10.625" style="369" customWidth="1"/>
    <col min="783" max="783" width="2.625" style="369" customWidth="1"/>
    <col min="784" max="784" width="10.625" style="369" customWidth="1"/>
    <col min="785" max="785" width="2.625" style="369" customWidth="1"/>
    <col min="786" max="786" width="10.625" style="369" customWidth="1"/>
    <col min="787" max="787" width="3.625" style="369" customWidth="1"/>
    <col min="788" max="788" width="10.625" style="369" customWidth="1"/>
    <col min="789" max="789" width="3.625" style="369" customWidth="1"/>
    <col min="790" max="790" width="10.625" style="369" customWidth="1"/>
    <col min="791" max="791" width="3.625" style="369" customWidth="1"/>
    <col min="792" max="792" width="10.625" style="369" customWidth="1"/>
    <col min="793" max="793" width="3.125" style="369" customWidth="1"/>
    <col min="794" max="794" width="19" style="369" customWidth="1"/>
    <col min="795" max="795" width="3.5" style="369" customWidth="1"/>
    <col min="796" max="796" width="11.125" style="369" customWidth="1"/>
    <col min="797" max="797" width="4.625" style="369" customWidth="1"/>
    <col min="798" max="798" width="12.125" style="369" customWidth="1"/>
    <col min="799" max="1024" width="9" style="369"/>
    <col min="1025" max="1025" width="4.625" style="369" customWidth="1"/>
    <col min="1026" max="1026" width="25.375" style="369" customWidth="1"/>
    <col min="1027" max="1027" width="2.625" style="369" customWidth="1"/>
    <col min="1028" max="1028" width="12.125" style="369" customWidth="1"/>
    <col min="1029" max="1029" width="2.625" style="369" customWidth="1"/>
    <col min="1030" max="1030" width="12.125" style="369" customWidth="1"/>
    <col min="1031" max="1031" width="2.625" style="369" customWidth="1"/>
    <col min="1032" max="1032" width="12.125" style="369" customWidth="1"/>
    <col min="1033" max="1033" width="2.625" style="369" customWidth="1"/>
    <col min="1034" max="1034" width="12.25" style="369" customWidth="1"/>
    <col min="1035" max="1035" width="4.625" style="369" customWidth="1"/>
    <col min="1036" max="1036" width="11.625" style="369" customWidth="1"/>
    <col min="1037" max="1037" width="4.625" style="369" customWidth="1"/>
    <col min="1038" max="1038" width="10.625" style="369" customWidth="1"/>
    <col min="1039" max="1039" width="2.625" style="369" customWidth="1"/>
    <col min="1040" max="1040" width="10.625" style="369" customWidth="1"/>
    <col min="1041" max="1041" width="2.625" style="369" customWidth="1"/>
    <col min="1042" max="1042" width="10.625" style="369" customWidth="1"/>
    <col min="1043" max="1043" width="3.625" style="369" customWidth="1"/>
    <col min="1044" max="1044" width="10.625" style="369" customWidth="1"/>
    <col min="1045" max="1045" width="3.625" style="369" customWidth="1"/>
    <col min="1046" max="1046" width="10.625" style="369" customWidth="1"/>
    <col min="1047" max="1047" width="3.625" style="369" customWidth="1"/>
    <col min="1048" max="1048" width="10.625" style="369" customWidth="1"/>
    <col min="1049" max="1049" width="3.125" style="369" customWidth="1"/>
    <col min="1050" max="1050" width="19" style="369" customWidth="1"/>
    <col min="1051" max="1051" width="3.5" style="369" customWidth="1"/>
    <col min="1052" max="1052" width="11.125" style="369" customWidth="1"/>
    <col min="1053" max="1053" width="4.625" style="369" customWidth="1"/>
    <col min="1054" max="1054" width="12.125" style="369" customWidth="1"/>
    <col min="1055" max="1280" width="9" style="369"/>
    <col min="1281" max="1281" width="4.625" style="369" customWidth="1"/>
    <col min="1282" max="1282" width="25.375" style="369" customWidth="1"/>
    <col min="1283" max="1283" width="2.625" style="369" customWidth="1"/>
    <col min="1284" max="1284" width="12.125" style="369" customWidth="1"/>
    <col min="1285" max="1285" width="2.625" style="369" customWidth="1"/>
    <col min="1286" max="1286" width="12.125" style="369" customWidth="1"/>
    <col min="1287" max="1287" width="2.625" style="369" customWidth="1"/>
    <col min="1288" max="1288" width="12.125" style="369" customWidth="1"/>
    <col min="1289" max="1289" width="2.625" style="369" customWidth="1"/>
    <col min="1290" max="1290" width="12.25" style="369" customWidth="1"/>
    <col min="1291" max="1291" width="4.625" style="369" customWidth="1"/>
    <col min="1292" max="1292" width="11.625" style="369" customWidth="1"/>
    <col min="1293" max="1293" width="4.625" style="369" customWidth="1"/>
    <col min="1294" max="1294" width="10.625" style="369" customWidth="1"/>
    <col min="1295" max="1295" width="2.625" style="369" customWidth="1"/>
    <col min="1296" max="1296" width="10.625" style="369" customWidth="1"/>
    <col min="1297" max="1297" width="2.625" style="369" customWidth="1"/>
    <col min="1298" max="1298" width="10.625" style="369" customWidth="1"/>
    <col min="1299" max="1299" width="3.625" style="369" customWidth="1"/>
    <col min="1300" max="1300" width="10.625" style="369" customWidth="1"/>
    <col min="1301" max="1301" width="3.625" style="369" customWidth="1"/>
    <col min="1302" max="1302" width="10.625" style="369" customWidth="1"/>
    <col min="1303" max="1303" width="3.625" style="369" customWidth="1"/>
    <col min="1304" max="1304" width="10.625" style="369" customWidth="1"/>
    <col min="1305" max="1305" width="3.125" style="369" customWidth="1"/>
    <col min="1306" max="1306" width="19" style="369" customWidth="1"/>
    <col min="1307" max="1307" width="3.5" style="369" customWidth="1"/>
    <col min="1308" max="1308" width="11.125" style="369" customWidth="1"/>
    <col min="1309" max="1309" width="4.625" style="369" customWidth="1"/>
    <col min="1310" max="1310" width="12.125" style="369" customWidth="1"/>
    <col min="1311" max="1536" width="9" style="369"/>
    <col min="1537" max="1537" width="4.625" style="369" customWidth="1"/>
    <col min="1538" max="1538" width="25.375" style="369" customWidth="1"/>
    <col min="1539" max="1539" width="2.625" style="369" customWidth="1"/>
    <col min="1540" max="1540" width="12.125" style="369" customWidth="1"/>
    <col min="1541" max="1541" width="2.625" style="369" customWidth="1"/>
    <col min="1542" max="1542" width="12.125" style="369" customWidth="1"/>
    <col min="1543" max="1543" width="2.625" style="369" customWidth="1"/>
    <col min="1544" max="1544" width="12.125" style="369" customWidth="1"/>
    <col min="1545" max="1545" width="2.625" style="369" customWidth="1"/>
    <col min="1546" max="1546" width="12.25" style="369" customWidth="1"/>
    <col min="1547" max="1547" width="4.625" style="369" customWidth="1"/>
    <col min="1548" max="1548" width="11.625" style="369" customWidth="1"/>
    <col min="1549" max="1549" width="4.625" style="369" customWidth="1"/>
    <col min="1550" max="1550" width="10.625" style="369" customWidth="1"/>
    <col min="1551" max="1551" width="2.625" style="369" customWidth="1"/>
    <col min="1552" max="1552" width="10.625" style="369" customWidth="1"/>
    <col min="1553" max="1553" width="2.625" style="369" customWidth="1"/>
    <col min="1554" max="1554" width="10.625" style="369" customWidth="1"/>
    <col min="1555" max="1555" width="3.625" style="369" customWidth="1"/>
    <col min="1556" max="1556" width="10.625" style="369" customWidth="1"/>
    <col min="1557" max="1557" width="3.625" style="369" customWidth="1"/>
    <col min="1558" max="1558" width="10.625" style="369" customWidth="1"/>
    <col min="1559" max="1559" width="3.625" style="369" customWidth="1"/>
    <col min="1560" max="1560" width="10.625" style="369" customWidth="1"/>
    <col min="1561" max="1561" width="3.125" style="369" customWidth="1"/>
    <col min="1562" max="1562" width="19" style="369" customWidth="1"/>
    <col min="1563" max="1563" width="3.5" style="369" customWidth="1"/>
    <col min="1564" max="1564" width="11.125" style="369" customWidth="1"/>
    <col min="1565" max="1565" width="4.625" style="369" customWidth="1"/>
    <col min="1566" max="1566" width="12.125" style="369" customWidth="1"/>
    <col min="1567" max="1792" width="9" style="369"/>
    <col min="1793" max="1793" width="4.625" style="369" customWidth="1"/>
    <col min="1794" max="1794" width="25.375" style="369" customWidth="1"/>
    <col min="1795" max="1795" width="2.625" style="369" customWidth="1"/>
    <col min="1796" max="1796" width="12.125" style="369" customWidth="1"/>
    <col min="1797" max="1797" width="2.625" style="369" customWidth="1"/>
    <col min="1798" max="1798" width="12.125" style="369" customWidth="1"/>
    <col min="1799" max="1799" width="2.625" style="369" customWidth="1"/>
    <col min="1800" max="1800" width="12.125" style="369" customWidth="1"/>
    <col min="1801" max="1801" width="2.625" style="369" customWidth="1"/>
    <col min="1802" max="1802" width="12.25" style="369" customWidth="1"/>
    <col min="1803" max="1803" width="4.625" style="369" customWidth="1"/>
    <col min="1804" max="1804" width="11.625" style="369" customWidth="1"/>
    <col min="1805" max="1805" width="4.625" style="369" customWidth="1"/>
    <col min="1806" max="1806" width="10.625" style="369" customWidth="1"/>
    <col min="1807" max="1807" width="2.625" style="369" customWidth="1"/>
    <col min="1808" max="1808" width="10.625" style="369" customWidth="1"/>
    <col min="1809" max="1809" width="2.625" style="369" customWidth="1"/>
    <col min="1810" max="1810" width="10.625" style="369" customWidth="1"/>
    <col min="1811" max="1811" width="3.625" style="369" customWidth="1"/>
    <col min="1812" max="1812" width="10.625" style="369" customWidth="1"/>
    <col min="1813" max="1813" width="3.625" style="369" customWidth="1"/>
    <col min="1814" max="1814" width="10.625" style="369" customWidth="1"/>
    <col min="1815" max="1815" width="3.625" style="369" customWidth="1"/>
    <col min="1816" max="1816" width="10.625" style="369" customWidth="1"/>
    <col min="1817" max="1817" width="3.125" style="369" customWidth="1"/>
    <col min="1818" max="1818" width="19" style="369" customWidth="1"/>
    <col min="1819" max="1819" width="3.5" style="369" customWidth="1"/>
    <col min="1820" max="1820" width="11.125" style="369" customWidth="1"/>
    <col min="1821" max="1821" width="4.625" style="369" customWidth="1"/>
    <col min="1822" max="1822" width="12.125" style="369" customWidth="1"/>
    <col min="1823" max="2048" width="9" style="369"/>
    <col min="2049" max="2049" width="4.625" style="369" customWidth="1"/>
    <col min="2050" max="2050" width="25.375" style="369" customWidth="1"/>
    <col min="2051" max="2051" width="2.625" style="369" customWidth="1"/>
    <col min="2052" max="2052" width="12.125" style="369" customWidth="1"/>
    <col min="2053" max="2053" width="2.625" style="369" customWidth="1"/>
    <col min="2054" max="2054" width="12.125" style="369" customWidth="1"/>
    <col min="2055" max="2055" width="2.625" style="369" customWidth="1"/>
    <col min="2056" max="2056" width="12.125" style="369" customWidth="1"/>
    <col min="2057" max="2057" width="2.625" style="369" customWidth="1"/>
    <col min="2058" max="2058" width="12.25" style="369" customWidth="1"/>
    <col min="2059" max="2059" width="4.625" style="369" customWidth="1"/>
    <col min="2060" max="2060" width="11.625" style="369" customWidth="1"/>
    <col min="2061" max="2061" width="4.625" style="369" customWidth="1"/>
    <col min="2062" max="2062" width="10.625" style="369" customWidth="1"/>
    <col min="2063" max="2063" width="2.625" style="369" customWidth="1"/>
    <col min="2064" max="2064" width="10.625" style="369" customWidth="1"/>
    <col min="2065" max="2065" width="2.625" style="369" customWidth="1"/>
    <col min="2066" max="2066" width="10.625" style="369" customWidth="1"/>
    <col min="2067" max="2067" width="3.625" style="369" customWidth="1"/>
    <col min="2068" max="2068" width="10.625" style="369" customWidth="1"/>
    <col min="2069" max="2069" width="3.625" style="369" customWidth="1"/>
    <col min="2070" max="2070" width="10.625" style="369" customWidth="1"/>
    <col min="2071" max="2071" width="3.625" style="369" customWidth="1"/>
    <col min="2072" max="2072" width="10.625" style="369" customWidth="1"/>
    <col min="2073" max="2073" width="3.125" style="369" customWidth="1"/>
    <col min="2074" max="2074" width="19" style="369" customWidth="1"/>
    <col min="2075" max="2075" width="3.5" style="369" customWidth="1"/>
    <col min="2076" max="2076" width="11.125" style="369" customWidth="1"/>
    <col min="2077" max="2077" width="4.625" style="369" customWidth="1"/>
    <col min="2078" max="2078" width="12.125" style="369" customWidth="1"/>
    <col min="2079" max="2304" width="9" style="369"/>
    <col min="2305" max="2305" width="4.625" style="369" customWidth="1"/>
    <col min="2306" max="2306" width="25.375" style="369" customWidth="1"/>
    <col min="2307" max="2307" width="2.625" style="369" customWidth="1"/>
    <col min="2308" max="2308" width="12.125" style="369" customWidth="1"/>
    <col min="2309" max="2309" width="2.625" style="369" customWidth="1"/>
    <col min="2310" max="2310" width="12.125" style="369" customWidth="1"/>
    <col min="2311" max="2311" width="2.625" style="369" customWidth="1"/>
    <col min="2312" max="2312" width="12.125" style="369" customWidth="1"/>
    <col min="2313" max="2313" width="2.625" style="369" customWidth="1"/>
    <col min="2314" max="2314" width="12.25" style="369" customWidth="1"/>
    <col min="2315" max="2315" width="4.625" style="369" customWidth="1"/>
    <col min="2316" max="2316" width="11.625" style="369" customWidth="1"/>
    <col min="2317" max="2317" width="4.625" style="369" customWidth="1"/>
    <col min="2318" max="2318" width="10.625" style="369" customWidth="1"/>
    <col min="2319" max="2319" width="2.625" style="369" customWidth="1"/>
    <col min="2320" max="2320" width="10.625" style="369" customWidth="1"/>
    <col min="2321" max="2321" width="2.625" style="369" customWidth="1"/>
    <col min="2322" max="2322" width="10.625" style="369" customWidth="1"/>
    <col min="2323" max="2323" width="3.625" style="369" customWidth="1"/>
    <col min="2324" max="2324" width="10.625" style="369" customWidth="1"/>
    <col min="2325" max="2325" width="3.625" style="369" customWidth="1"/>
    <col min="2326" max="2326" width="10.625" style="369" customWidth="1"/>
    <col min="2327" max="2327" width="3.625" style="369" customWidth="1"/>
    <col min="2328" max="2328" width="10.625" style="369" customWidth="1"/>
    <col min="2329" max="2329" width="3.125" style="369" customWidth="1"/>
    <col min="2330" max="2330" width="19" style="369" customWidth="1"/>
    <col min="2331" max="2331" width="3.5" style="369" customWidth="1"/>
    <col min="2332" max="2332" width="11.125" style="369" customWidth="1"/>
    <col min="2333" max="2333" width="4.625" style="369" customWidth="1"/>
    <col min="2334" max="2334" width="12.125" style="369" customWidth="1"/>
    <col min="2335" max="2560" width="9" style="369"/>
    <col min="2561" max="2561" width="4.625" style="369" customWidth="1"/>
    <col min="2562" max="2562" width="25.375" style="369" customWidth="1"/>
    <col min="2563" max="2563" width="2.625" style="369" customWidth="1"/>
    <col min="2564" max="2564" width="12.125" style="369" customWidth="1"/>
    <col min="2565" max="2565" width="2.625" style="369" customWidth="1"/>
    <col min="2566" max="2566" width="12.125" style="369" customWidth="1"/>
    <col min="2567" max="2567" width="2.625" style="369" customWidth="1"/>
    <col min="2568" max="2568" width="12.125" style="369" customWidth="1"/>
    <col min="2569" max="2569" width="2.625" style="369" customWidth="1"/>
    <col min="2570" max="2570" width="12.25" style="369" customWidth="1"/>
    <col min="2571" max="2571" width="4.625" style="369" customWidth="1"/>
    <col min="2572" max="2572" width="11.625" style="369" customWidth="1"/>
    <col min="2573" max="2573" width="4.625" style="369" customWidth="1"/>
    <col min="2574" max="2574" width="10.625" style="369" customWidth="1"/>
    <col min="2575" max="2575" width="2.625" style="369" customWidth="1"/>
    <col min="2576" max="2576" width="10.625" style="369" customWidth="1"/>
    <col min="2577" max="2577" width="2.625" style="369" customWidth="1"/>
    <col min="2578" max="2578" width="10.625" style="369" customWidth="1"/>
    <col min="2579" max="2579" width="3.625" style="369" customWidth="1"/>
    <col min="2580" max="2580" width="10.625" style="369" customWidth="1"/>
    <col min="2581" max="2581" width="3.625" style="369" customWidth="1"/>
    <col min="2582" max="2582" width="10.625" style="369" customWidth="1"/>
    <col min="2583" max="2583" width="3.625" style="369" customWidth="1"/>
    <col min="2584" max="2584" width="10.625" style="369" customWidth="1"/>
    <col min="2585" max="2585" width="3.125" style="369" customWidth="1"/>
    <col min="2586" max="2586" width="19" style="369" customWidth="1"/>
    <col min="2587" max="2587" width="3.5" style="369" customWidth="1"/>
    <col min="2588" max="2588" width="11.125" style="369" customWidth="1"/>
    <col min="2589" max="2589" width="4.625" style="369" customWidth="1"/>
    <col min="2590" max="2590" width="12.125" style="369" customWidth="1"/>
    <col min="2591" max="2816" width="9" style="369"/>
    <col min="2817" max="2817" width="4.625" style="369" customWidth="1"/>
    <col min="2818" max="2818" width="25.375" style="369" customWidth="1"/>
    <col min="2819" max="2819" width="2.625" style="369" customWidth="1"/>
    <col min="2820" max="2820" width="12.125" style="369" customWidth="1"/>
    <col min="2821" max="2821" width="2.625" style="369" customWidth="1"/>
    <col min="2822" max="2822" width="12.125" style="369" customWidth="1"/>
    <col min="2823" max="2823" width="2.625" style="369" customWidth="1"/>
    <col min="2824" max="2824" width="12.125" style="369" customWidth="1"/>
    <col min="2825" max="2825" width="2.625" style="369" customWidth="1"/>
    <col min="2826" max="2826" width="12.25" style="369" customWidth="1"/>
    <col min="2827" max="2827" width="4.625" style="369" customWidth="1"/>
    <col min="2828" max="2828" width="11.625" style="369" customWidth="1"/>
    <col min="2829" max="2829" width="4.625" style="369" customWidth="1"/>
    <col min="2830" max="2830" width="10.625" style="369" customWidth="1"/>
    <col min="2831" max="2831" width="2.625" style="369" customWidth="1"/>
    <col min="2832" max="2832" width="10.625" style="369" customWidth="1"/>
    <col min="2833" max="2833" width="2.625" style="369" customWidth="1"/>
    <col min="2834" max="2834" width="10.625" style="369" customWidth="1"/>
    <col min="2835" max="2835" width="3.625" style="369" customWidth="1"/>
    <col min="2836" max="2836" width="10.625" style="369" customWidth="1"/>
    <col min="2837" max="2837" width="3.625" style="369" customWidth="1"/>
    <col min="2838" max="2838" width="10.625" style="369" customWidth="1"/>
    <col min="2839" max="2839" width="3.625" style="369" customWidth="1"/>
    <col min="2840" max="2840" width="10.625" style="369" customWidth="1"/>
    <col min="2841" max="2841" width="3.125" style="369" customWidth="1"/>
    <col min="2842" max="2842" width="19" style="369" customWidth="1"/>
    <col min="2843" max="2843" width="3.5" style="369" customWidth="1"/>
    <col min="2844" max="2844" width="11.125" style="369" customWidth="1"/>
    <col min="2845" max="2845" width="4.625" style="369" customWidth="1"/>
    <col min="2846" max="2846" width="12.125" style="369" customWidth="1"/>
    <col min="2847" max="3072" width="9" style="369"/>
    <col min="3073" max="3073" width="4.625" style="369" customWidth="1"/>
    <col min="3074" max="3074" width="25.375" style="369" customWidth="1"/>
    <col min="3075" max="3075" width="2.625" style="369" customWidth="1"/>
    <col min="3076" max="3076" width="12.125" style="369" customWidth="1"/>
    <col min="3077" max="3077" width="2.625" style="369" customWidth="1"/>
    <col min="3078" max="3078" width="12.125" style="369" customWidth="1"/>
    <col min="3079" max="3079" width="2.625" style="369" customWidth="1"/>
    <col min="3080" max="3080" width="12.125" style="369" customWidth="1"/>
    <col min="3081" max="3081" width="2.625" style="369" customWidth="1"/>
    <col min="3082" max="3082" width="12.25" style="369" customWidth="1"/>
    <col min="3083" max="3083" width="4.625" style="369" customWidth="1"/>
    <col min="3084" max="3084" width="11.625" style="369" customWidth="1"/>
    <col min="3085" max="3085" width="4.625" style="369" customWidth="1"/>
    <col min="3086" max="3086" width="10.625" style="369" customWidth="1"/>
    <col min="3087" max="3087" width="2.625" style="369" customWidth="1"/>
    <col min="3088" max="3088" width="10.625" style="369" customWidth="1"/>
    <col min="3089" max="3089" width="2.625" style="369" customWidth="1"/>
    <col min="3090" max="3090" width="10.625" style="369" customWidth="1"/>
    <col min="3091" max="3091" width="3.625" style="369" customWidth="1"/>
    <col min="3092" max="3092" width="10.625" style="369" customWidth="1"/>
    <col min="3093" max="3093" width="3.625" style="369" customWidth="1"/>
    <col min="3094" max="3094" width="10.625" style="369" customWidth="1"/>
    <col min="3095" max="3095" width="3.625" style="369" customWidth="1"/>
    <col min="3096" max="3096" width="10.625" style="369" customWidth="1"/>
    <col min="3097" max="3097" width="3.125" style="369" customWidth="1"/>
    <col min="3098" max="3098" width="19" style="369" customWidth="1"/>
    <col min="3099" max="3099" width="3.5" style="369" customWidth="1"/>
    <col min="3100" max="3100" width="11.125" style="369" customWidth="1"/>
    <col min="3101" max="3101" width="4.625" style="369" customWidth="1"/>
    <col min="3102" max="3102" width="12.125" style="369" customWidth="1"/>
    <col min="3103" max="3328" width="9" style="369"/>
    <col min="3329" max="3329" width="4.625" style="369" customWidth="1"/>
    <col min="3330" max="3330" width="25.375" style="369" customWidth="1"/>
    <col min="3331" max="3331" width="2.625" style="369" customWidth="1"/>
    <col min="3332" max="3332" width="12.125" style="369" customWidth="1"/>
    <col min="3333" max="3333" width="2.625" style="369" customWidth="1"/>
    <col min="3334" max="3334" width="12.125" style="369" customWidth="1"/>
    <col min="3335" max="3335" width="2.625" style="369" customWidth="1"/>
    <col min="3336" max="3336" width="12.125" style="369" customWidth="1"/>
    <col min="3337" max="3337" width="2.625" style="369" customWidth="1"/>
    <col min="3338" max="3338" width="12.25" style="369" customWidth="1"/>
    <col min="3339" max="3339" width="4.625" style="369" customWidth="1"/>
    <col min="3340" max="3340" width="11.625" style="369" customWidth="1"/>
    <col min="3341" max="3341" width="4.625" style="369" customWidth="1"/>
    <col min="3342" max="3342" width="10.625" style="369" customWidth="1"/>
    <col min="3343" max="3343" width="2.625" style="369" customWidth="1"/>
    <col min="3344" max="3344" width="10.625" style="369" customWidth="1"/>
    <col min="3345" max="3345" width="2.625" style="369" customWidth="1"/>
    <col min="3346" max="3346" width="10.625" style="369" customWidth="1"/>
    <col min="3347" max="3347" width="3.625" style="369" customWidth="1"/>
    <col min="3348" max="3348" width="10.625" style="369" customWidth="1"/>
    <col min="3349" max="3349" width="3.625" style="369" customWidth="1"/>
    <col min="3350" max="3350" width="10.625" style="369" customWidth="1"/>
    <col min="3351" max="3351" width="3.625" style="369" customWidth="1"/>
    <col min="3352" max="3352" width="10.625" style="369" customWidth="1"/>
    <col min="3353" max="3353" width="3.125" style="369" customWidth="1"/>
    <col min="3354" max="3354" width="19" style="369" customWidth="1"/>
    <col min="3355" max="3355" width="3.5" style="369" customWidth="1"/>
    <col min="3356" max="3356" width="11.125" style="369" customWidth="1"/>
    <col min="3357" max="3357" width="4.625" style="369" customWidth="1"/>
    <col min="3358" max="3358" width="12.125" style="369" customWidth="1"/>
    <col min="3359" max="3584" width="9" style="369"/>
    <col min="3585" max="3585" width="4.625" style="369" customWidth="1"/>
    <col min="3586" max="3586" width="25.375" style="369" customWidth="1"/>
    <col min="3587" max="3587" width="2.625" style="369" customWidth="1"/>
    <col min="3588" max="3588" width="12.125" style="369" customWidth="1"/>
    <col min="3589" max="3589" width="2.625" style="369" customWidth="1"/>
    <col min="3590" max="3590" width="12.125" style="369" customWidth="1"/>
    <col min="3591" max="3591" width="2.625" style="369" customWidth="1"/>
    <col min="3592" max="3592" width="12.125" style="369" customWidth="1"/>
    <col min="3593" max="3593" width="2.625" style="369" customWidth="1"/>
    <col min="3594" max="3594" width="12.25" style="369" customWidth="1"/>
    <col min="3595" max="3595" width="4.625" style="369" customWidth="1"/>
    <col min="3596" max="3596" width="11.625" style="369" customWidth="1"/>
    <col min="3597" max="3597" width="4.625" style="369" customWidth="1"/>
    <col min="3598" max="3598" width="10.625" style="369" customWidth="1"/>
    <col min="3599" max="3599" width="2.625" style="369" customWidth="1"/>
    <col min="3600" max="3600" width="10.625" style="369" customWidth="1"/>
    <col min="3601" max="3601" width="2.625" style="369" customWidth="1"/>
    <col min="3602" max="3602" width="10.625" style="369" customWidth="1"/>
    <col min="3603" max="3603" width="3.625" style="369" customWidth="1"/>
    <col min="3604" max="3604" width="10.625" style="369" customWidth="1"/>
    <col min="3605" max="3605" width="3.625" style="369" customWidth="1"/>
    <col min="3606" max="3606" width="10.625" style="369" customWidth="1"/>
    <col min="3607" max="3607" width="3.625" style="369" customWidth="1"/>
    <col min="3608" max="3608" width="10.625" style="369" customWidth="1"/>
    <col min="3609" max="3609" width="3.125" style="369" customWidth="1"/>
    <col min="3610" max="3610" width="19" style="369" customWidth="1"/>
    <col min="3611" max="3611" width="3.5" style="369" customWidth="1"/>
    <col min="3612" max="3612" width="11.125" style="369" customWidth="1"/>
    <col min="3613" max="3613" width="4.625" style="369" customWidth="1"/>
    <col min="3614" max="3614" width="12.125" style="369" customWidth="1"/>
    <col min="3615" max="3840" width="9" style="369"/>
    <col min="3841" max="3841" width="4.625" style="369" customWidth="1"/>
    <col min="3842" max="3842" width="25.375" style="369" customWidth="1"/>
    <col min="3843" max="3843" width="2.625" style="369" customWidth="1"/>
    <col min="3844" max="3844" width="12.125" style="369" customWidth="1"/>
    <col min="3845" max="3845" width="2.625" style="369" customWidth="1"/>
    <col min="3846" max="3846" width="12.125" style="369" customWidth="1"/>
    <col min="3847" max="3847" width="2.625" style="369" customWidth="1"/>
    <col min="3848" max="3848" width="12.125" style="369" customWidth="1"/>
    <col min="3849" max="3849" width="2.625" style="369" customWidth="1"/>
    <col min="3850" max="3850" width="12.25" style="369" customWidth="1"/>
    <col min="3851" max="3851" width="4.625" style="369" customWidth="1"/>
    <col min="3852" max="3852" width="11.625" style="369" customWidth="1"/>
    <col min="3853" max="3853" width="4.625" style="369" customWidth="1"/>
    <col min="3854" max="3854" width="10.625" style="369" customWidth="1"/>
    <col min="3855" max="3855" width="2.625" style="369" customWidth="1"/>
    <col min="3856" max="3856" width="10.625" style="369" customWidth="1"/>
    <col min="3857" max="3857" width="2.625" style="369" customWidth="1"/>
    <col min="3858" max="3858" width="10.625" style="369" customWidth="1"/>
    <col min="3859" max="3859" width="3.625" style="369" customWidth="1"/>
    <col min="3860" max="3860" width="10.625" style="369" customWidth="1"/>
    <col min="3861" max="3861" width="3.625" style="369" customWidth="1"/>
    <col min="3862" max="3862" width="10.625" style="369" customWidth="1"/>
    <col min="3863" max="3863" width="3.625" style="369" customWidth="1"/>
    <col min="3864" max="3864" width="10.625" style="369" customWidth="1"/>
    <col min="3865" max="3865" width="3.125" style="369" customWidth="1"/>
    <col min="3866" max="3866" width="19" style="369" customWidth="1"/>
    <col min="3867" max="3867" width="3.5" style="369" customWidth="1"/>
    <col min="3868" max="3868" width="11.125" style="369" customWidth="1"/>
    <col min="3869" max="3869" width="4.625" style="369" customWidth="1"/>
    <col min="3870" max="3870" width="12.125" style="369" customWidth="1"/>
    <col min="3871" max="4096" width="9" style="369"/>
    <col min="4097" max="4097" width="4.625" style="369" customWidth="1"/>
    <col min="4098" max="4098" width="25.375" style="369" customWidth="1"/>
    <col min="4099" max="4099" width="2.625" style="369" customWidth="1"/>
    <col min="4100" max="4100" width="12.125" style="369" customWidth="1"/>
    <col min="4101" max="4101" width="2.625" style="369" customWidth="1"/>
    <col min="4102" max="4102" width="12.125" style="369" customWidth="1"/>
    <col min="4103" max="4103" width="2.625" style="369" customWidth="1"/>
    <col min="4104" max="4104" width="12.125" style="369" customWidth="1"/>
    <col min="4105" max="4105" width="2.625" style="369" customWidth="1"/>
    <col min="4106" max="4106" width="12.25" style="369" customWidth="1"/>
    <col min="4107" max="4107" width="4.625" style="369" customWidth="1"/>
    <col min="4108" max="4108" width="11.625" style="369" customWidth="1"/>
    <col min="4109" max="4109" width="4.625" style="369" customWidth="1"/>
    <col min="4110" max="4110" width="10.625" style="369" customWidth="1"/>
    <col min="4111" max="4111" width="2.625" style="369" customWidth="1"/>
    <col min="4112" max="4112" width="10.625" style="369" customWidth="1"/>
    <col min="4113" max="4113" width="2.625" style="369" customWidth="1"/>
    <col min="4114" max="4114" width="10.625" style="369" customWidth="1"/>
    <col min="4115" max="4115" width="3.625" style="369" customWidth="1"/>
    <col min="4116" max="4116" width="10.625" style="369" customWidth="1"/>
    <col min="4117" max="4117" width="3.625" style="369" customWidth="1"/>
    <col min="4118" max="4118" width="10.625" style="369" customWidth="1"/>
    <col min="4119" max="4119" width="3.625" style="369" customWidth="1"/>
    <col min="4120" max="4120" width="10.625" style="369" customWidth="1"/>
    <col min="4121" max="4121" width="3.125" style="369" customWidth="1"/>
    <col min="4122" max="4122" width="19" style="369" customWidth="1"/>
    <col min="4123" max="4123" width="3.5" style="369" customWidth="1"/>
    <col min="4124" max="4124" width="11.125" style="369" customWidth="1"/>
    <col min="4125" max="4125" width="4.625" style="369" customWidth="1"/>
    <col min="4126" max="4126" width="12.125" style="369" customWidth="1"/>
    <col min="4127" max="4352" width="9" style="369"/>
    <col min="4353" max="4353" width="4.625" style="369" customWidth="1"/>
    <col min="4354" max="4354" width="25.375" style="369" customWidth="1"/>
    <col min="4355" max="4355" width="2.625" style="369" customWidth="1"/>
    <col min="4356" max="4356" width="12.125" style="369" customWidth="1"/>
    <col min="4357" max="4357" width="2.625" style="369" customWidth="1"/>
    <col min="4358" max="4358" width="12.125" style="369" customWidth="1"/>
    <col min="4359" max="4359" width="2.625" style="369" customWidth="1"/>
    <col min="4360" max="4360" width="12.125" style="369" customWidth="1"/>
    <col min="4361" max="4361" width="2.625" style="369" customWidth="1"/>
    <col min="4362" max="4362" width="12.25" style="369" customWidth="1"/>
    <col min="4363" max="4363" width="4.625" style="369" customWidth="1"/>
    <col min="4364" max="4364" width="11.625" style="369" customWidth="1"/>
    <col min="4365" max="4365" width="4.625" style="369" customWidth="1"/>
    <col min="4366" max="4366" width="10.625" style="369" customWidth="1"/>
    <col min="4367" max="4367" width="2.625" style="369" customWidth="1"/>
    <col min="4368" max="4368" width="10.625" style="369" customWidth="1"/>
    <col min="4369" max="4369" width="2.625" style="369" customWidth="1"/>
    <col min="4370" max="4370" width="10.625" style="369" customWidth="1"/>
    <col min="4371" max="4371" width="3.625" style="369" customWidth="1"/>
    <col min="4372" max="4372" width="10.625" style="369" customWidth="1"/>
    <col min="4373" max="4373" width="3.625" style="369" customWidth="1"/>
    <col min="4374" max="4374" width="10.625" style="369" customWidth="1"/>
    <col min="4375" max="4375" width="3.625" style="369" customWidth="1"/>
    <col min="4376" max="4376" width="10.625" style="369" customWidth="1"/>
    <col min="4377" max="4377" width="3.125" style="369" customWidth="1"/>
    <col min="4378" max="4378" width="19" style="369" customWidth="1"/>
    <col min="4379" max="4379" width="3.5" style="369" customWidth="1"/>
    <col min="4380" max="4380" width="11.125" style="369" customWidth="1"/>
    <col min="4381" max="4381" width="4.625" style="369" customWidth="1"/>
    <col min="4382" max="4382" width="12.125" style="369" customWidth="1"/>
    <col min="4383" max="4608" width="9" style="369"/>
    <col min="4609" max="4609" width="4.625" style="369" customWidth="1"/>
    <col min="4610" max="4610" width="25.375" style="369" customWidth="1"/>
    <col min="4611" max="4611" width="2.625" style="369" customWidth="1"/>
    <col min="4612" max="4612" width="12.125" style="369" customWidth="1"/>
    <col min="4613" max="4613" width="2.625" style="369" customWidth="1"/>
    <col min="4614" max="4614" width="12.125" style="369" customWidth="1"/>
    <col min="4615" max="4615" width="2.625" style="369" customWidth="1"/>
    <col min="4616" max="4616" width="12.125" style="369" customWidth="1"/>
    <col min="4617" max="4617" width="2.625" style="369" customWidth="1"/>
    <col min="4618" max="4618" width="12.25" style="369" customWidth="1"/>
    <col min="4619" max="4619" width="4.625" style="369" customWidth="1"/>
    <col min="4620" max="4620" width="11.625" style="369" customWidth="1"/>
    <col min="4621" max="4621" width="4.625" style="369" customWidth="1"/>
    <col min="4622" max="4622" width="10.625" style="369" customWidth="1"/>
    <col min="4623" max="4623" width="2.625" style="369" customWidth="1"/>
    <col min="4624" max="4624" width="10.625" style="369" customWidth="1"/>
    <col min="4625" max="4625" width="2.625" style="369" customWidth="1"/>
    <col min="4626" max="4626" width="10.625" style="369" customWidth="1"/>
    <col min="4627" max="4627" width="3.625" style="369" customWidth="1"/>
    <col min="4628" max="4628" width="10.625" style="369" customWidth="1"/>
    <col min="4629" max="4629" width="3.625" style="369" customWidth="1"/>
    <col min="4630" max="4630" width="10.625" style="369" customWidth="1"/>
    <col min="4631" max="4631" width="3.625" style="369" customWidth="1"/>
    <col min="4632" max="4632" width="10.625" style="369" customWidth="1"/>
    <col min="4633" max="4633" width="3.125" style="369" customWidth="1"/>
    <col min="4634" max="4634" width="19" style="369" customWidth="1"/>
    <col min="4635" max="4635" width="3.5" style="369" customWidth="1"/>
    <col min="4636" max="4636" width="11.125" style="369" customWidth="1"/>
    <col min="4637" max="4637" width="4.625" style="369" customWidth="1"/>
    <col min="4638" max="4638" width="12.125" style="369" customWidth="1"/>
    <col min="4639" max="4864" width="9" style="369"/>
    <col min="4865" max="4865" width="4.625" style="369" customWidth="1"/>
    <col min="4866" max="4866" width="25.375" style="369" customWidth="1"/>
    <col min="4867" max="4867" width="2.625" style="369" customWidth="1"/>
    <col min="4868" max="4868" width="12.125" style="369" customWidth="1"/>
    <col min="4869" max="4869" width="2.625" style="369" customWidth="1"/>
    <col min="4870" max="4870" width="12.125" style="369" customWidth="1"/>
    <col min="4871" max="4871" width="2.625" style="369" customWidth="1"/>
    <col min="4872" max="4872" width="12.125" style="369" customWidth="1"/>
    <col min="4873" max="4873" width="2.625" style="369" customWidth="1"/>
    <col min="4874" max="4874" width="12.25" style="369" customWidth="1"/>
    <col min="4875" max="4875" width="4.625" style="369" customWidth="1"/>
    <col min="4876" max="4876" width="11.625" style="369" customWidth="1"/>
    <col min="4877" max="4877" width="4.625" style="369" customWidth="1"/>
    <col min="4878" max="4878" width="10.625" style="369" customWidth="1"/>
    <col min="4879" max="4879" width="2.625" style="369" customWidth="1"/>
    <col min="4880" max="4880" width="10.625" style="369" customWidth="1"/>
    <col min="4881" max="4881" width="2.625" style="369" customWidth="1"/>
    <col min="4882" max="4882" width="10.625" style="369" customWidth="1"/>
    <col min="4883" max="4883" width="3.625" style="369" customWidth="1"/>
    <col min="4884" max="4884" width="10.625" style="369" customWidth="1"/>
    <col min="4885" max="4885" width="3.625" style="369" customWidth="1"/>
    <col min="4886" max="4886" width="10.625" style="369" customWidth="1"/>
    <col min="4887" max="4887" width="3.625" style="369" customWidth="1"/>
    <col min="4888" max="4888" width="10.625" style="369" customWidth="1"/>
    <col min="4889" max="4889" width="3.125" style="369" customWidth="1"/>
    <col min="4890" max="4890" width="19" style="369" customWidth="1"/>
    <col min="4891" max="4891" width="3.5" style="369" customWidth="1"/>
    <col min="4892" max="4892" width="11.125" style="369" customWidth="1"/>
    <col min="4893" max="4893" width="4.625" style="369" customWidth="1"/>
    <col min="4894" max="4894" width="12.125" style="369" customWidth="1"/>
    <col min="4895" max="5120" width="9" style="369"/>
    <col min="5121" max="5121" width="4.625" style="369" customWidth="1"/>
    <col min="5122" max="5122" width="25.375" style="369" customWidth="1"/>
    <col min="5123" max="5123" width="2.625" style="369" customWidth="1"/>
    <col min="5124" max="5124" width="12.125" style="369" customWidth="1"/>
    <col min="5125" max="5125" width="2.625" style="369" customWidth="1"/>
    <col min="5126" max="5126" width="12.125" style="369" customWidth="1"/>
    <col min="5127" max="5127" width="2.625" style="369" customWidth="1"/>
    <col min="5128" max="5128" width="12.125" style="369" customWidth="1"/>
    <col min="5129" max="5129" width="2.625" style="369" customWidth="1"/>
    <col min="5130" max="5130" width="12.25" style="369" customWidth="1"/>
    <col min="5131" max="5131" width="4.625" style="369" customWidth="1"/>
    <col min="5132" max="5132" width="11.625" style="369" customWidth="1"/>
    <col min="5133" max="5133" width="4.625" style="369" customWidth="1"/>
    <col min="5134" max="5134" width="10.625" style="369" customWidth="1"/>
    <col min="5135" max="5135" width="2.625" style="369" customWidth="1"/>
    <col min="5136" max="5136" width="10.625" style="369" customWidth="1"/>
    <col min="5137" max="5137" width="2.625" style="369" customWidth="1"/>
    <col min="5138" max="5138" width="10.625" style="369" customWidth="1"/>
    <col min="5139" max="5139" width="3.625" style="369" customWidth="1"/>
    <col min="5140" max="5140" width="10.625" style="369" customWidth="1"/>
    <col min="5141" max="5141" width="3.625" style="369" customWidth="1"/>
    <col min="5142" max="5142" width="10.625" style="369" customWidth="1"/>
    <col min="5143" max="5143" width="3.625" style="369" customWidth="1"/>
    <col min="5144" max="5144" width="10.625" style="369" customWidth="1"/>
    <col min="5145" max="5145" width="3.125" style="369" customWidth="1"/>
    <col min="5146" max="5146" width="19" style="369" customWidth="1"/>
    <col min="5147" max="5147" width="3.5" style="369" customWidth="1"/>
    <col min="5148" max="5148" width="11.125" style="369" customWidth="1"/>
    <col min="5149" max="5149" width="4.625" style="369" customWidth="1"/>
    <col min="5150" max="5150" width="12.125" style="369" customWidth="1"/>
    <col min="5151" max="5376" width="9" style="369"/>
    <col min="5377" max="5377" width="4.625" style="369" customWidth="1"/>
    <col min="5378" max="5378" width="25.375" style="369" customWidth="1"/>
    <col min="5379" max="5379" width="2.625" style="369" customWidth="1"/>
    <col min="5380" max="5380" width="12.125" style="369" customWidth="1"/>
    <col min="5381" max="5381" width="2.625" style="369" customWidth="1"/>
    <col min="5382" max="5382" width="12.125" style="369" customWidth="1"/>
    <col min="5383" max="5383" width="2.625" style="369" customWidth="1"/>
    <col min="5384" max="5384" width="12.125" style="369" customWidth="1"/>
    <col min="5385" max="5385" width="2.625" style="369" customWidth="1"/>
    <col min="5386" max="5386" width="12.25" style="369" customWidth="1"/>
    <col min="5387" max="5387" width="4.625" style="369" customWidth="1"/>
    <col min="5388" max="5388" width="11.625" style="369" customWidth="1"/>
    <col min="5389" max="5389" width="4.625" style="369" customWidth="1"/>
    <col min="5390" max="5390" width="10.625" style="369" customWidth="1"/>
    <col min="5391" max="5391" width="2.625" style="369" customWidth="1"/>
    <col min="5392" max="5392" width="10.625" style="369" customWidth="1"/>
    <col min="5393" max="5393" width="2.625" style="369" customWidth="1"/>
    <col min="5394" max="5394" width="10.625" style="369" customWidth="1"/>
    <col min="5395" max="5395" width="3.625" style="369" customWidth="1"/>
    <col min="5396" max="5396" width="10.625" style="369" customWidth="1"/>
    <col min="5397" max="5397" width="3.625" style="369" customWidth="1"/>
    <col min="5398" max="5398" width="10.625" style="369" customWidth="1"/>
    <col min="5399" max="5399" width="3.625" style="369" customWidth="1"/>
    <col min="5400" max="5400" width="10.625" style="369" customWidth="1"/>
    <col min="5401" max="5401" width="3.125" style="369" customWidth="1"/>
    <col min="5402" max="5402" width="19" style="369" customWidth="1"/>
    <col min="5403" max="5403" width="3.5" style="369" customWidth="1"/>
    <col min="5404" max="5404" width="11.125" style="369" customWidth="1"/>
    <col min="5405" max="5405" width="4.625" style="369" customWidth="1"/>
    <col min="5406" max="5406" width="12.125" style="369" customWidth="1"/>
    <col min="5407" max="5632" width="9" style="369"/>
    <col min="5633" max="5633" width="4.625" style="369" customWidth="1"/>
    <col min="5634" max="5634" width="25.375" style="369" customWidth="1"/>
    <col min="5635" max="5635" width="2.625" style="369" customWidth="1"/>
    <col min="5636" max="5636" width="12.125" style="369" customWidth="1"/>
    <col min="5637" max="5637" width="2.625" style="369" customWidth="1"/>
    <col min="5638" max="5638" width="12.125" style="369" customWidth="1"/>
    <col min="5639" max="5639" width="2.625" style="369" customWidth="1"/>
    <col min="5640" max="5640" width="12.125" style="369" customWidth="1"/>
    <col min="5641" max="5641" width="2.625" style="369" customWidth="1"/>
    <col min="5642" max="5642" width="12.25" style="369" customWidth="1"/>
    <col min="5643" max="5643" width="4.625" style="369" customWidth="1"/>
    <col min="5644" max="5644" width="11.625" style="369" customWidth="1"/>
    <col min="5645" max="5645" width="4.625" style="369" customWidth="1"/>
    <col min="5646" max="5646" width="10.625" style="369" customWidth="1"/>
    <col min="5647" max="5647" width="2.625" style="369" customWidth="1"/>
    <col min="5648" max="5648" width="10.625" style="369" customWidth="1"/>
    <col min="5649" max="5649" width="2.625" style="369" customWidth="1"/>
    <col min="5650" max="5650" width="10.625" style="369" customWidth="1"/>
    <col min="5651" max="5651" width="3.625" style="369" customWidth="1"/>
    <col min="5652" max="5652" width="10.625" style="369" customWidth="1"/>
    <col min="5653" max="5653" width="3.625" style="369" customWidth="1"/>
    <col min="5654" max="5654" width="10.625" style="369" customWidth="1"/>
    <col min="5655" max="5655" width="3.625" style="369" customWidth="1"/>
    <col min="5656" max="5656" width="10.625" style="369" customWidth="1"/>
    <col min="5657" max="5657" width="3.125" style="369" customWidth="1"/>
    <col min="5658" max="5658" width="19" style="369" customWidth="1"/>
    <col min="5659" max="5659" width="3.5" style="369" customWidth="1"/>
    <col min="5660" max="5660" width="11.125" style="369" customWidth="1"/>
    <col min="5661" max="5661" width="4.625" style="369" customWidth="1"/>
    <col min="5662" max="5662" width="12.125" style="369" customWidth="1"/>
    <col min="5663" max="5888" width="9" style="369"/>
    <col min="5889" max="5889" width="4.625" style="369" customWidth="1"/>
    <col min="5890" max="5890" width="25.375" style="369" customWidth="1"/>
    <col min="5891" max="5891" width="2.625" style="369" customWidth="1"/>
    <col min="5892" max="5892" width="12.125" style="369" customWidth="1"/>
    <col min="5893" max="5893" width="2.625" style="369" customWidth="1"/>
    <col min="5894" max="5894" width="12.125" style="369" customWidth="1"/>
    <col min="5895" max="5895" width="2.625" style="369" customWidth="1"/>
    <col min="5896" max="5896" width="12.125" style="369" customWidth="1"/>
    <col min="5897" max="5897" width="2.625" style="369" customWidth="1"/>
    <col min="5898" max="5898" width="12.25" style="369" customWidth="1"/>
    <col min="5899" max="5899" width="4.625" style="369" customWidth="1"/>
    <col min="5900" max="5900" width="11.625" style="369" customWidth="1"/>
    <col min="5901" max="5901" width="4.625" style="369" customWidth="1"/>
    <col min="5902" max="5902" width="10.625" style="369" customWidth="1"/>
    <col min="5903" max="5903" width="2.625" style="369" customWidth="1"/>
    <col min="5904" max="5904" width="10.625" style="369" customWidth="1"/>
    <col min="5905" max="5905" width="2.625" style="369" customWidth="1"/>
    <col min="5906" max="5906" width="10.625" style="369" customWidth="1"/>
    <col min="5907" max="5907" width="3.625" style="369" customWidth="1"/>
    <col min="5908" max="5908" width="10.625" style="369" customWidth="1"/>
    <col min="5909" max="5909" width="3.625" style="369" customWidth="1"/>
    <col min="5910" max="5910" width="10.625" style="369" customWidth="1"/>
    <col min="5911" max="5911" width="3.625" style="369" customWidth="1"/>
    <col min="5912" max="5912" width="10.625" style="369" customWidth="1"/>
    <col min="5913" max="5913" width="3.125" style="369" customWidth="1"/>
    <col min="5914" max="5914" width="19" style="369" customWidth="1"/>
    <col min="5915" max="5915" width="3.5" style="369" customWidth="1"/>
    <col min="5916" max="5916" width="11.125" style="369" customWidth="1"/>
    <col min="5917" max="5917" width="4.625" style="369" customWidth="1"/>
    <col min="5918" max="5918" width="12.125" style="369" customWidth="1"/>
    <col min="5919" max="6144" width="9" style="369"/>
    <col min="6145" max="6145" width="4.625" style="369" customWidth="1"/>
    <col min="6146" max="6146" width="25.375" style="369" customWidth="1"/>
    <col min="6147" max="6147" width="2.625" style="369" customWidth="1"/>
    <col min="6148" max="6148" width="12.125" style="369" customWidth="1"/>
    <col min="6149" max="6149" width="2.625" style="369" customWidth="1"/>
    <col min="6150" max="6150" width="12.125" style="369" customWidth="1"/>
    <col min="6151" max="6151" width="2.625" style="369" customWidth="1"/>
    <col min="6152" max="6152" width="12.125" style="369" customWidth="1"/>
    <col min="6153" max="6153" width="2.625" style="369" customWidth="1"/>
    <col min="6154" max="6154" width="12.25" style="369" customWidth="1"/>
    <col min="6155" max="6155" width="4.625" style="369" customWidth="1"/>
    <col min="6156" max="6156" width="11.625" style="369" customWidth="1"/>
    <col min="6157" max="6157" width="4.625" style="369" customWidth="1"/>
    <col min="6158" max="6158" width="10.625" style="369" customWidth="1"/>
    <col min="6159" max="6159" width="2.625" style="369" customWidth="1"/>
    <col min="6160" max="6160" width="10.625" style="369" customWidth="1"/>
    <col min="6161" max="6161" width="2.625" style="369" customWidth="1"/>
    <col min="6162" max="6162" width="10.625" style="369" customWidth="1"/>
    <col min="6163" max="6163" width="3.625" style="369" customWidth="1"/>
    <col min="6164" max="6164" width="10.625" style="369" customWidth="1"/>
    <col min="6165" max="6165" width="3.625" style="369" customWidth="1"/>
    <col min="6166" max="6166" width="10.625" style="369" customWidth="1"/>
    <col min="6167" max="6167" width="3.625" style="369" customWidth="1"/>
    <col min="6168" max="6168" width="10.625" style="369" customWidth="1"/>
    <col min="6169" max="6169" width="3.125" style="369" customWidth="1"/>
    <col min="6170" max="6170" width="19" style="369" customWidth="1"/>
    <col min="6171" max="6171" width="3.5" style="369" customWidth="1"/>
    <col min="6172" max="6172" width="11.125" style="369" customWidth="1"/>
    <col min="6173" max="6173" width="4.625" style="369" customWidth="1"/>
    <col min="6174" max="6174" width="12.125" style="369" customWidth="1"/>
    <col min="6175" max="6400" width="9" style="369"/>
    <col min="6401" max="6401" width="4.625" style="369" customWidth="1"/>
    <col min="6402" max="6402" width="25.375" style="369" customWidth="1"/>
    <col min="6403" max="6403" width="2.625" style="369" customWidth="1"/>
    <col min="6404" max="6404" width="12.125" style="369" customWidth="1"/>
    <col min="6405" max="6405" width="2.625" style="369" customWidth="1"/>
    <col min="6406" max="6406" width="12.125" style="369" customWidth="1"/>
    <col min="6407" max="6407" width="2.625" style="369" customWidth="1"/>
    <col min="6408" max="6408" width="12.125" style="369" customWidth="1"/>
    <col min="6409" max="6409" width="2.625" style="369" customWidth="1"/>
    <col min="6410" max="6410" width="12.25" style="369" customWidth="1"/>
    <col min="6411" max="6411" width="4.625" style="369" customWidth="1"/>
    <col min="6412" max="6412" width="11.625" style="369" customWidth="1"/>
    <col min="6413" max="6413" width="4.625" style="369" customWidth="1"/>
    <col min="6414" max="6414" width="10.625" style="369" customWidth="1"/>
    <col min="6415" max="6415" width="2.625" style="369" customWidth="1"/>
    <col min="6416" max="6416" width="10.625" style="369" customWidth="1"/>
    <col min="6417" max="6417" width="2.625" style="369" customWidth="1"/>
    <col min="6418" max="6418" width="10.625" style="369" customWidth="1"/>
    <col min="6419" max="6419" width="3.625" style="369" customWidth="1"/>
    <col min="6420" max="6420" width="10.625" style="369" customWidth="1"/>
    <col min="6421" max="6421" width="3.625" style="369" customWidth="1"/>
    <col min="6422" max="6422" width="10.625" style="369" customWidth="1"/>
    <col min="6423" max="6423" width="3.625" style="369" customWidth="1"/>
    <col min="6424" max="6424" width="10.625" style="369" customWidth="1"/>
    <col min="6425" max="6425" width="3.125" style="369" customWidth="1"/>
    <col min="6426" max="6426" width="19" style="369" customWidth="1"/>
    <col min="6427" max="6427" width="3.5" style="369" customWidth="1"/>
    <col min="6428" max="6428" width="11.125" style="369" customWidth="1"/>
    <col min="6429" max="6429" width="4.625" style="369" customWidth="1"/>
    <col min="6430" max="6430" width="12.125" style="369" customWidth="1"/>
    <col min="6431" max="6656" width="9" style="369"/>
    <col min="6657" max="6657" width="4.625" style="369" customWidth="1"/>
    <col min="6658" max="6658" width="25.375" style="369" customWidth="1"/>
    <col min="6659" max="6659" width="2.625" style="369" customWidth="1"/>
    <col min="6660" max="6660" width="12.125" style="369" customWidth="1"/>
    <col min="6661" max="6661" width="2.625" style="369" customWidth="1"/>
    <col min="6662" max="6662" width="12.125" style="369" customWidth="1"/>
    <col min="6663" max="6663" width="2.625" style="369" customWidth="1"/>
    <col min="6664" max="6664" width="12.125" style="369" customWidth="1"/>
    <col min="6665" max="6665" width="2.625" style="369" customWidth="1"/>
    <col min="6666" max="6666" width="12.25" style="369" customWidth="1"/>
    <col min="6667" max="6667" width="4.625" style="369" customWidth="1"/>
    <col min="6668" max="6668" width="11.625" style="369" customWidth="1"/>
    <col min="6669" max="6669" width="4.625" style="369" customWidth="1"/>
    <col min="6670" max="6670" width="10.625" style="369" customWidth="1"/>
    <col min="6671" max="6671" width="2.625" style="369" customWidth="1"/>
    <col min="6672" max="6672" width="10.625" style="369" customWidth="1"/>
    <col min="6673" max="6673" width="2.625" style="369" customWidth="1"/>
    <col min="6674" max="6674" width="10.625" style="369" customWidth="1"/>
    <col min="6675" max="6675" width="3.625" style="369" customWidth="1"/>
    <col min="6676" max="6676" width="10.625" style="369" customWidth="1"/>
    <col min="6677" max="6677" width="3.625" style="369" customWidth="1"/>
    <col min="6678" max="6678" width="10.625" style="369" customWidth="1"/>
    <col min="6679" max="6679" width="3.625" style="369" customWidth="1"/>
    <col min="6680" max="6680" width="10.625" style="369" customWidth="1"/>
    <col min="6681" max="6681" width="3.125" style="369" customWidth="1"/>
    <col min="6682" max="6682" width="19" style="369" customWidth="1"/>
    <col min="6683" max="6683" width="3.5" style="369" customWidth="1"/>
    <col min="6684" max="6684" width="11.125" style="369" customWidth="1"/>
    <col min="6685" max="6685" width="4.625" style="369" customWidth="1"/>
    <col min="6686" max="6686" width="12.125" style="369" customWidth="1"/>
    <col min="6687" max="6912" width="9" style="369"/>
    <col min="6913" max="6913" width="4.625" style="369" customWidth="1"/>
    <col min="6914" max="6914" width="25.375" style="369" customWidth="1"/>
    <col min="6915" max="6915" width="2.625" style="369" customWidth="1"/>
    <col min="6916" max="6916" width="12.125" style="369" customWidth="1"/>
    <col min="6917" max="6917" width="2.625" style="369" customWidth="1"/>
    <col min="6918" max="6918" width="12.125" style="369" customWidth="1"/>
    <col min="6919" max="6919" width="2.625" style="369" customWidth="1"/>
    <col min="6920" max="6920" width="12.125" style="369" customWidth="1"/>
    <col min="6921" max="6921" width="2.625" style="369" customWidth="1"/>
    <col min="6922" max="6922" width="12.25" style="369" customWidth="1"/>
    <col min="6923" max="6923" width="4.625" style="369" customWidth="1"/>
    <col min="6924" max="6924" width="11.625" style="369" customWidth="1"/>
    <col min="6925" max="6925" width="4.625" style="369" customWidth="1"/>
    <col min="6926" max="6926" width="10.625" style="369" customWidth="1"/>
    <col min="6927" max="6927" width="2.625" style="369" customWidth="1"/>
    <col min="6928" max="6928" width="10.625" style="369" customWidth="1"/>
    <col min="6929" max="6929" width="2.625" style="369" customWidth="1"/>
    <col min="6930" max="6930" width="10.625" style="369" customWidth="1"/>
    <col min="6931" max="6931" width="3.625" style="369" customWidth="1"/>
    <col min="6932" max="6932" width="10.625" style="369" customWidth="1"/>
    <col min="6933" max="6933" width="3.625" style="369" customWidth="1"/>
    <col min="6934" max="6934" width="10.625" style="369" customWidth="1"/>
    <col min="6935" max="6935" width="3.625" style="369" customWidth="1"/>
    <col min="6936" max="6936" width="10.625" style="369" customWidth="1"/>
    <col min="6937" max="6937" width="3.125" style="369" customWidth="1"/>
    <col min="6938" max="6938" width="19" style="369" customWidth="1"/>
    <col min="6939" max="6939" width="3.5" style="369" customWidth="1"/>
    <col min="6940" max="6940" width="11.125" style="369" customWidth="1"/>
    <col min="6941" max="6941" width="4.625" style="369" customWidth="1"/>
    <col min="6942" max="6942" width="12.125" style="369" customWidth="1"/>
    <col min="6943" max="7168" width="9" style="369"/>
    <col min="7169" max="7169" width="4.625" style="369" customWidth="1"/>
    <col min="7170" max="7170" width="25.375" style="369" customWidth="1"/>
    <col min="7171" max="7171" width="2.625" style="369" customWidth="1"/>
    <col min="7172" max="7172" width="12.125" style="369" customWidth="1"/>
    <col min="7173" max="7173" width="2.625" style="369" customWidth="1"/>
    <col min="7174" max="7174" width="12.125" style="369" customWidth="1"/>
    <col min="7175" max="7175" width="2.625" style="369" customWidth="1"/>
    <col min="7176" max="7176" width="12.125" style="369" customWidth="1"/>
    <col min="7177" max="7177" width="2.625" style="369" customWidth="1"/>
    <col min="7178" max="7178" width="12.25" style="369" customWidth="1"/>
    <col min="7179" max="7179" width="4.625" style="369" customWidth="1"/>
    <col min="7180" max="7180" width="11.625" style="369" customWidth="1"/>
    <col min="7181" max="7181" width="4.625" style="369" customWidth="1"/>
    <col min="7182" max="7182" width="10.625" style="369" customWidth="1"/>
    <col min="7183" max="7183" width="2.625" style="369" customWidth="1"/>
    <col min="7184" max="7184" width="10.625" style="369" customWidth="1"/>
    <col min="7185" max="7185" width="2.625" style="369" customWidth="1"/>
    <col min="7186" max="7186" width="10.625" style="369" customWidth="1"/>
    <col min="7187" max="7187" width="3.625" style="369" customWidth="1"/>
    <col min="7188" max="7188" width="10.625" style="369" customWidth="1"/>
    <col min="7189" max="7189" width="3.625" style="369" customWidth="1"/>
    <col min="7190" max="7190" width="10.625" style="369" customWidth="1"/>
    <col min="7191" max="7191" width="3.625" style="369" customWidth="1"/>
    <col min="7192" max="7192" width="10.625" style="369" customWidth="1"/>
    <col min="7193" max="7193" width="3.125" style="369" customWidth="1"/>
    <col min="7194" max="7194" width="19" style="369" customWidth="1"/>
    <col min="7195" max="7195" width="3.5" style="369" customWidth="1"/>
    <col min="7196" max="7196" width="11.125" style="369" customWidth="1"/>
    <col min="7197" max="7197" width="4.625" style="369" customWidth="1"/>
    <col min="7198" max="7198" width="12.125" style="369" customWidth="1"/>
    <col min="7199" max="7424" width="9" style="369"/>
    <col min="7425" max="7425" width="4.625" style="369" customWidth="1"/>
    <col min="7426" max="7426" width="25.375" style="369" customWidth="1"/>
    <col min="7427" max="7427" width="2.625" style="369" customWidth="1"/>
    <col min="7428" max="7428" width="12.125" style="369" customWidth="1"/>
    <col min="7429" max="7429" width="2.625" style="369" customWidth="1"/>
    <col min="7430" max="7430" width="12.125" style="369" customWidth="1"/>
    <col min="7431" max="7431" width="2.625" style="369" customWidth="1"/>
    <col min="7432" max="7432" width="12.125" style="369" customWidth="1"/>
    <col min="7433" max="7433" width="2.625" style="369" customWidth="1"/>
    <col min="7434" max="7434" width="12.25" style="369" customWidth="1"/>
    <col min="7435" max="7435" width="4.625" style="369" customWidth="1"/>
    <col min="7436" max="7436" width="11.625" style="369" customWidth="1"/>
    <col min="7437" max="7437" width="4.625" style="369" customWidth="1"/>
    <col min="7438" max="7438" width="10.625" style="369" customWidth="1"/>
    <col min="7439" max="7439" width="2.625" style="369" customWidth="1"/>
    <col min="7440" max="7440" width="10.625" style="369" customWidth="1"/>
    <col min="7441" max="7441" width="2.625" style="369" customWidth="1"/>
    <col min="7442" max="7442" width="10.625" style="369" customWidth="1"/>
    <col min="7443" max="7443" width="3.625" style="369" customWidth="1"/>
    <col min="7444" max="7444" width="10.625" style="369" customWidth="1"/>
    <col min="7445" max="7445" width="3.625" style="369" customWidth="1"/>
    <col min="7446" max="7446" width="10.625" style="369" customWidth="1"/>
    <col min="7447" max="7447" width="3.625" style="369" customWidth="1"/>
    <col min="7448" max="7448" width="10.625" style="369" customWidth="1"/>
    <col min="7449" max="7449" width="3.125" style="369" customWidth="1"/>
    <col min="7450" max="7450" width="19" style="369" customWidth="1"/>
    <col min="7451" max="7451" width="3.5" style="369" customWidth="1"/>
    <col min="7452" max="7452" width="11.125" style="369" customWidth="1"/>
    <col min="7453" max="7453" width="4.625" style="369" customWidth="1"/>
    <col min="7454" max="7454" width="12.125" style="369" customWidth="1"/>
    <col min="7455" max="7680" width="9" style="369"/>
    <col min="7681" max="7681" width="4.625" style="369" customWidth="1"/>
    <col min="7682" max="7682" width="25.375" style="369" customWidth="1"/>
    <col min="7683" max="7683" width="2.625" style="369" customWidth="1"/>
    <col min="7684" max="7684" width="12.125" style="369" customWidth="1"/>
    <col min="7685" max="7685" width="2.625" style="369" customWidth="1"/>
    <col min="7686" max="7686" width="12.125" style="369" customWidth="1"/>
    <col min="7687" max="7687" width="2.625" style="369" customWidth="1"/>
    <col min="7688" max="7688" width="12.125" style="369" customWidth="1"/>
    <col min="7689" max="7689" width="2.625" style="369" customWidth="1"/>
    <col min="7690" max="7690" width="12.25" style="369" customWidth="1"/>
    <col min="7691" max="7691" width="4.625" style="369" customWidth="1"/>
    <col min="7692" max="7692" width="11.625" style="369" customWidth="1"/>
    <col min="7693" max="7693" width="4.625" style="369" customWidth="1"/>
    <col min="7694" max="7694" width="10.625" style="369" customWidth="1"/>
    <col min="7695" max="7695" width="2.625" style="369" customWidth="1"/>
    <col min="7696" max="7696" width="10.625" style="369" customWidth="1"/>
    <col min="7697" max="7697" width="2.625" style="369" customWidth="1"/>
    <col min="7698" max="7698" width="10.625" style="369" customWidth="1"/>
    <col min="7699" max="7699" width="3.625" style="369" customWidth="1"/>
    <col min="7700" max="7700" width="10.625" style="369" customWidth="1"/>
    <col min="7701" max="7701" width="3.625" style="369" customWidth="1"/>
    <col min="7702" max="7702" width="10.625" style="369" customWidth="1"/>
    <col min="7703" max="7703" width="3.625" style="369" customWidth="1"/>
    <col min="7704" max="7704" width="10.625" style="369" customWidth="1"/>
    <col min="7705" max="7705" width="3.125" style="369" customWidth="1"/>
    <col min="7706" max="7706" width="19" style="369" customWidth="1"/>
    <col min="7707" max="7707" width="3.5" style="369" customWidth="1"/>
    <col min="7708" max="7708" width="11.125" style="369" customWidth="1"/>
    <col min="7709" max="7709" width="4.625" style="369" customWidth="1"/>
    <col min="7710" max="7710" width="12.125" style="369" customWidth="1"/>
    <col min="7711" max="7936" width="9" style="369"/>
    <col min="7937" max="7937" width="4.625" style="369" customWidth="1"/>
    <col min="7938" max="7938" width="25.375" style="369" customWidth="1"/>
    <col min="7939" max="7939" width="2.625" style="369" customWidth="1"/>
    <col min="7940" max="7940" width="12.125" style="369" customWidth="1"/>
    <col min="7941" max="7941" width="2.625" style="369" customWidth="1"/>
    <col min="7942" max="7942" width="12.125" style="369" customWidth="1"/>
    <col min="7943" max="7943" width="2.625" style="369" customWidth="1"/>
    <col min="7944" max="7944" width="12.125" style="369" customWidth="1"/>
    <col min="7945" max="7945" width="2.625" style="369" customWidth="1"/>
    <col min="7946" max="7946" width="12.25" style="369" customWidth="1"/>
    <col min="7947" max="7947" width="4.625" style="369" customWidth="1"/>
    <col min="7948" max="7948" width="11.625" style="369" customWidth="1"/>
    <col min="7949" max="7949" width="4.625" style="369" customWidth="1"/>
    <col min="7950" max="7950" width="10.625" style="369" customWidth="1"/>
    <col min="7951" max="7951" width="2.625" style="369" customWidth="1"/>
    <col min="7952" max="7952" width="10.625" style="369" customWidth="1"/>
    <col min="7953" max="7953" width="2.625" style="369" customWidth="1"/>
    <col min="7954" max="7954" width="10.625" style="369" customWidth="1"/>
    <col min="7955" max="7955" width="3.625" style="369" customWidth="1"/>
    <col min="7956" max="7956" width="10.625" style="369" customWidth="1"/>
    <col min="7957" max="7957" width="3.625" style="369" customWidth="1"/>
    <col min="7958" max="7958" width="10.625" style="369" customWidth="1"/>
    <col min="7959" max="7959" width="3.625" style="369" customWidth="1"/>
    <col min="7960" max="7960" width="10.625" style="369" customWidth="1"/>
    <col min="7961" max="7961" width="3.125" style="369" customWidth="1"/>
    <col min="7962" max="7962" width="19" style="369" customWidth="1"/>
    <col min="7963" max="7963" width="3.5" style="369" customWidth="1"/>
    <col min="7964" max="7964" width="11.125" style="369" customWidth="1"/>
    <col min="7965" max="7965" width="4.625" style="369" customWidth="1"/>
    <col min="7966" max="7966" width="12.125" style="369" customWidth="1"/>
    <col min="7967" max="8192" width="9" style="369"/>
    <col min="8193" max="8193" width="4.625" style="369" customWidth="1"/>
    <col min="8194" max="8194" width="25.375" style="369" customWidth="1"/>
    <col min="8195" max="8195" width="2.625" style="369" customWidth="1"/>
    <col min="8196" max="8196" width="12.125" style="369" customWidth="1"/>
    <col min="8197" max="8197" width="2.625" style="369" customWidth="1"/>
    <col min="8198" max="8198" width="12.125" style="369" customWidth="1"/>
    <col min="8199" max="8199" width="2.625" style="369" customWidth="1"/>
    <col min="8200" max="8200" width="12.125" style="369" customWidth="1"/>
    <col min="8201" max="8201" width="2.625" style="369" customWidth="1"/>
    <col min="8202" max="8202" width="12.25" style="369" customWidth="1"/>
    <col min="8203" max="8203" width="4.625" style="369" customWidth="1"/>
    <col min="8204" max="8204" width="11.625" style="369" customWidth="1"/>
    <col min="8205" max="8205" width="4.625" style="369" customWidth="1"/>
    <col min="8206" max="8206" width="10.625" style="369" customWidth="1"/>
    <col min="8207" max="8207" width="2.625" style="369" customWidth="1"/>
    <col min="8208" max="8208" width="10.625" style="369" customWidth="1"/>
    <col min="8209" max="8209" width="2.625" style="369" customWidth="1"/>
    <col min="8210" max="8210" width="10.625" style="369" customWidth="1"/>
    <col min="8211" max="8211" width="3.625" style="369" customWidth="1"/>
    <col min="8212" max="8212" width="10.625" style="369" customWidth="1"/>
    <col min="8213" max="8213" width="3.625" style="369" customWidth="1"/>
    <col min="8214" max="8214" width="10.625" style="369" customWidth="1"/>
    <col min="8215" max="8215" width="3.625" style="369" customWidth="1"/>
    <col min="8216" max="8216" width="10.625" style="369" customWidth="1"/>
    <col min="8217" max="8217" width="3.125" style="369" customWidth="1"/>
    <col min="8218" max="8218" width="19" style="369" customWidth="1"/>
    <col min="8219" max="8219" width="3.5" style="369" customWidth="1"/>
    <col min="8220" max="8220" width="11.125" style="369" customWidth="1"/>
    <col min="8221" max="8221" width="4.625" style="369" customWidth="1"/>
    <col min="8222" max="8222" width="12.125" style="369" customWidth="1"/>
    <col min="8223" max="8448" width="9" style="369"/>
    <col min="8449" max="8449" width="4.625" style="369" customWidth="1"/>
    <col min="8450" max="8450" width="25.375" style="369" customWidth="1"/>
    <col min="8451" max="8451" width="2.625" style="369" customWidth="1"/>
    <col min="8452" max="8452" width="12.125" style="369" customWidth="1"/>
    <col min="8453" max="8453" width="2.625" style="369" customWidth="1"/>
    <col min="8454" max="8454" width="12.125" style="369" customWidth="1"/>
    <col min="8455" max="8455" width="2.625" style="369" customWidth="1"/>
    <col min="8456" max="8456" width="12.125" style="369" customWidth="1"/>
    <col min="8457" max="8457" width="2.625" style="369" customWidth="1"/>
    <col min="8458" max="8458" width="12.25" style="369" customWidth="1"/>
    <col min="8459" max="8459" width="4.625" style="369" customWidth="1"/>
    <col min="8460" max="8460" width="11.625" style="369" customWidth="1"/>
    <col min="8461" max="8461" width="4.625" style="369" customWidth="1"/>
    <col min="8462" max="8462" width="10.625" style="369" customWidth="1"/>
    <col min="8463" max="8463" width="2.625" style="369" customWidth="1"/>
    <col min="8464" max="8464" width="10.625" style="369" customWidth="1"/>
    <col min="8465" max="8465" width="2.625" style="369" customWidth="1"/>
    <col min="8466" max="8466" width="10.625" style="369" customWidth="1"/>
    <col min="8467" max="8467" width="3.625" style="369" customWidth="1"/>
    <col min="8468" max="8468" width="10.625" style="369" customWidth="1"/>
    <col min="8469" max="8469" width="3.625" style="369" customWidth="1"/>
    <col min="8470" max="8470" width="10.625" style="369" customWidth="1"/>
    <col min="8471" max="8471" width="3.625" style="369" customWidth="1"/>
    <col min="8472" max="8472" width="10.625" style="369" customWidth="1"/>
    <col min="8473" max="8473" width="3.125" style="369" customWidth="1"/>
    <col min="8474" max="8474" width="19" style="369" customWidth="1"/>
    <col min="8475" max="8475" width="3.5" style="369" customWidth="1"/>
    <col min="8476" max="8476" width="11.125" style="369" customWidth="1"/>
    <col min="8477" max="8477" width="4.625" style="369" customWidth="1"/>
    <col min="8478" max="8478" width="12.125" style="369" customWidth="1"/>
    <col min="8479" max="8704" width="9" style="369"/>
    <col min="8705" max="8705" width="4.625" style="369" customWidth="1"/>
    <col min="8706" max="8706" width="25.375" style="369" customWidth="1"/>
    <col min="8707" max="8707" width="2.625" style="369" customWidth="1"/>
    <col min="8708" max="8708" width="12.125" style="369" customWidth="1"/>
    <col min="8709" max="8709" width="2.625" style="369" customWidth="1"/>
    <col min="8710" max="8710" width="12.125" style="369" customWidth="1"/>
    <col min="8711" max="8711" width="2.625" style="369" customWidth="1"/>
    <col min="8712" max="8712" width="12.125" style="369" customWidth="1"/>
    <col min="8713" max="8713" width="2.625" style="369" customWidth="1"/>
    <col min="8714" max="8714" width="12.25" style="369" customWidth="1"/>
    <col min="8715" max="8715" width="4.625" style="369" customWidth="1"/>
    <col min="8716" max="8716" width="11.625" style="369" customWidth="1"/>
    <col min="8717" max="8717" width="4.625" style="369" customWidth="1"/>
    <col min="8718" max="8718" width="10.625" style="369" customWidth="1"/>
    <col min="8719" max="8719" width="2.625" style="369" customWidth="1"/>
    <col min="8720" max="8720" width="10.625" style="369" customWidth="1"/>
    <col min="8721" max="8721" width="2.625" style="369" customWidth="1"/>
    <col min="8722" max="8722" width="10.625" style="369" customWidth="1"/>
    <col min="8723" max="8723" width="3.625" style="369" customWidth="1"/>
    <col min="8724" max="8724" width="10.625" style="369" customWidth="1"/>
    <col min="8725" max="8725" width="3.625" style="369" customWidth="1"/>
    <col min="8726" max="8726" width="10.625" style="369" customWidth="1"/>
    <col min="8727" max="8727" width="3.625" style="369" customWidth="1"/>
    <col min="8728" max="8728" width="10.625" style="369" customWidth="1"/>
    <col min="8729" max="8729" width="3.125" style="369" customWidth="1"/>
    <col min="8730" max="8730" width="19" style="369" customWidth="1"/>
    <col min="8731" max="8731" width="3.5" style="369" customWidth="1"/>
    <col min="8732" max="8732" width="11.125" style="369" customWidth="1"/>
    <col min="8733" max="8733" width="4.625" style="369" customWidth="1"/>
    <col min="8734" max="8734" width="12.125" style="369" customWidth="1"/>
    <col min="8735" max="8960" width="9" style="369"/>
    <col min="8961" max="8961" width="4.625" style="369" customWidth="1"/>
    <col min="8962" max="8962" width="25.375" style="369" customWidth="1"/>
    <col min="8963" max="8963" width="2.625" style="369" customWidth="1"/>
    <col min="8964" max="8964" width="12.125" style="369" customWidth="1"/>
    <col min="8965" max="8965" width="2.625" style="369" customWidth="1"/>
    <col min="8966" max="8966" width="12.125" style="369" customWidth="1"/>
    <col min="8967" max="8967" width="2.625" style="369" customWidth="1"/>
    <col min="8968" max="8968" width="12.125" style="369" customWidth="1"/>
    <col min="8969" max="8969" width="2.625" style="369" customWidth="1"/>
    <col min="8970" max="8970" width="12.25" style="369" customWidth="1"/>
    <col min="8971" max="8971" width="4.625" style="369" customWidth="1"/>
    <col min="8972" max="8972" width="11.625" style="369" customWidth="1"/>
    <col min="8973" max="8973" width="4.625" style="369" customWidth="1"/>
    <col min="8974" max="8974" width="10.625" style="369" customWidth="1"/>
    <col min="8975" max="8975" width="2.625" style="369" customWidth="1"/>
    <col min="8976" max="8976" width="10.625" style="369" customWidth="1"/>
    <col min="8977" max="8977" width="2.625" style="369" customWidth="1"/>
    <col min="8978" max="8978" width="10.625" style="369" customWidth="1"/>
    <col min="8979" max="8979" width="3.625" style="369" customWidth="1"/>
    <col min="8980" max="8980" width="10.625" style="369" customWidth="1"/>
    <col min="8981" max="8981" width="3.625" style="369" customWidth="1"/>
    <col min="8982" max="8982" width="10.625" style="369" customWidth="1"/>
    <col min="8983" max="8983" width="3.625" style="369" customWidth="1"/>
    <col min="8984" max="8984" width="10.625" style="369" customWidth="1"/>
    <col min="8985" max="8985" width="3.125" style="369" customWidth="1"/>
    <col min="8986" max="8986" width="19" style="369" customWidth="1"/>
    <col min="8987" max="8987" width="3.5" style="369" customWidth="1"/>
    <col min="8988" max="8988" width="11.125" style="369" customWidth="1"/>
    <col min="8989" max="8989" width="4.625" style="369" customWidth="1"/>
    <col min="8990" max="8990" width="12.125" style="369" customWidth="1"/>
    <col min="8991" max="9216" width="9" style="369"/>
    <col min="9217" max="9217" width="4.625" style="369" customWidth="1"/>
    <col min="9218" max="9218" width="25.375" style="369" customWidth="1"/>
    <col min="9219" max="9219" width="2.625" style="369" customWidth="1"/>
    <col min="9220" max="9220" width="12.125" style="369" customWidth="1"/>
    <col min="9221" max="9221" width="2.625" style="369" customWidth="1"/>
    <col min="9222" max="9222" width="12.125" style="369" customWidth="1"/>
    <col min="9223" max="9223" width="2.625" style="369" customWidth="1"/>
    <col min="9224" max="9224" width="12.125" style="369" customWidth="1"/>
    <col min="9225" max="9225" width="2.625" style="369" customWidth="1"/>
    <col min="9226" max="9226" width="12.25" style="369" customWidth="1"/>
    <col min="9227" max="9227" width="4.625" style="369" customWidth="1"/>
    <col min="9228" max="9228" width="11.625" style="369" customWidth="1"/>
    <col min="9229" max="9229" width="4.625" style="369" customWidth="1"/>
    <col min="9230" max="9230" width="10.625" style="369" customWidth="1"/>
    <col min="9231" max="9231" width="2.625" style="369" customWidth="1"/>
    <col min="9232" max="9232" width="10.625" style="369" customWidth="1"/>
    <col min="9233" max="9233" width="2.625" style="369" customWidth="1"/>
    <col min="9234" max="9234" width="10.625" style="369" customWidth="1"/>
    <col min="9235" max="9235" width="3.625" style="369" customWidth="1"/>
    <col min="9236" max="9236" width="10.625" style="369" customWidth="1"/>
    <col min="9237" max="9237" width="3.625" style="369" customWidth="1"/>
    <col min="9238" max="9238" width="10.625" style="369" customWidth="1"/>
    <col min="9239" max="9239" width="3.625" style="369" customWidth="1"/>
    <col min="9240" max="9240" width="10.625" style="369" customWidth="1"/>
    <col min="9241" max="9241" width="3.125" style="369" customWidth="1"/>
    <col min="9242" max="9242" width="19" style="369" customWidth="1"/>
    <col min="9243" max="9243" width="3.5" style="369" customWidth="1"/>
    <col min="9244" max="9244" width="11.125" style="369" customWidth="1"/>
    <col min="9245" max="9245" width="4.625" style="369" customWidth="1"/>
    <col min="9246" max="9246" width="12.125" style="369" customWidth="1"/>
    <col min="9247" max="9472" width="9" style="369"/>
    <col min="9473" max="9473" width="4.625" style="369" customWidth="1"/>
    <col min="9474" max="9474" width="25.375" style="369" customWidth="1"/>
    <col min="9475" max="9475" width="2.625" style="369" customWidth="1"/>
    <col min="9476" max="9476" width="12.125" style="369" customWidth="1"/>
    <col min="9477" max="9477" width="2.625" style="369" customWidth="1"/>
    <col min="9478" max="9478" width="12.125" style="369" customWidth="1"/>
    <col min="9479" max="9479" width="2.625" style="369" customWidth="1"/>
    <col min="9480" max="9480" width="12.125" style="369" customWidth="1"/>
    <col min="9481" max="9481" width="2.625" style="369" customWidth="1"/>
    <col min="9482" max="9482" width="12.25" style="369" customWidth="1"/>
    <col min="9483" max="9483" width="4.625" style="369" customWidth="1"/>
    <col min="9484" max="9484" width="11.625" style="369" customWidth="1"/>
    <col min="9485" max="9485" width="4.625" style="369" customWidth="1"/>
    <col min="9486" max="9486" width="10.625" style="369" customWidth="1"/>
    <col min="9487" max="9487" width="2.625" style="369" customWidth="1"/>
    <col min="9488" max="9488" width="10.625" style="369" customWidth="1"/>
    <col min="9489" max="9489" width="2.625" style="369" customWidth="1"/>
    <col min="9490" max="9490" width="10.625" style="369" customWidth="1"/>
    <col min="9491" max="9491" width="3.625" style="369" customWidth="1"/>
    <col min="9492" max="9492" width="10.625" style="369" customWidth="1"/>
    <col min="9493" max="9493" width="3.625" style="369" customWidth="1"/>
    <col min="9494" max="9494" width="10.625" style="369" customWidth="1"/>
    <col min="9495" max="9495" width="3.625" style="369" customWidth="1"/>
    <col min="9496" max="9496" width="10.625" style="369" customWidth="1"/>
    <col min="9497" max="9497" width="3.125" style="369" customWidth="1"/>
    <col min="9498" max="9498" width="19" style="369" customWidth="1"/>
    <col min="9499" max="9499" width="3.5" style="369" customWidth="1"/>
    <col min="9500" max="9500" width="11.125" style="369" customWidth="1"/>
    <col min="9501" max="9501" width="4.625" style="369" customWidth="1"/>
    <col min="9502" max="9502" width="12.125" style="369" customWidth="1"/>
    <col min="9503" max="9728" width="9" style="369"/>
    <col min="9729" max="9729" width="4.625" style="369" customWidth="1"/>
    <col min="9730" max="9730" width="25.375" style="369" customWidth="1"/>
    <col min="9731" max="9731" width="2.625" style="369" customWidth="1"/>
    <col min="9732" max="9732" width="12.125" style="369" customWidth="1"/>
    <col min="9733" max="9733" width="2.625" style="369" customWidth="1"/>
    <col min="9734" max="9734" width="12.125" style="369" customWidth="1"/>
    <col min="9735" max="9735" width="2.625" style="369" customWidth="1"/>
    <col min="9736" max="9736" width="12.125" style="369" customWidth="1"/>
    <col min="9737" max="9737" width="2.625" style="369" customWidth="1"/>
    <col min="9738" max="9738" width="12.25" style="369" customWidth="1"/>
    <col min="9739" max="9739" width="4.625" style="369" customWidth="1"/>
    <col min="9740" max="9740" width="11.625" style="369" customWidth="1"/>
    <col min="9741" max="9741" width="4.625" style="369" customWidth="1"/>
    <col min="9742" max="9742" width="10.625" style="369" customWidth="1"/>
    <col min="9743" max="9743" width="2.625" style="369" customWidth="1"/>
    <col min="9744" max="9744" width="10.625" style="369" customWidth="1"/>
    <col min="9745" max="9745" width="2.625" style="369" customWidth="1"/>
    <col min="9746" max="9746" width="10.625" style="369" customWidth="1"/>
    <col min="9747" max="9747" width="3.625" style="369" customWidth="1"/>
    <col min="9748" max="9748" width="10.625" style="369" customWidth="1"/>
    <col min="9749" max="9749" width="3.625" style="369" customWidth="1"/>
    <col min="9750" max="9750" width="10.625" style="369" customWidth="1"/>
    <col min="9751" max="9751" width="3.625" style="369" customWidth="1"/>
    <col min="9752" max="9752" width="10.625" style="369" customWidth="1"/>
    <col min="9753" max="9753" width="3.125" style="369" customWidth="1"/>
    <col min="9754" max="9754" width="19" style="369" customWidth="1"/>
    <col min="9755" max="9755" width="3.5" style="369" customWidth="1"/>
    <col min="9756" max="9756" width="11.125" style="369" customWidth="1"/>
    <col min="9757" max="9757" width="4.625" style="369" customWidth="1"/>
    <col min="9758" max="9758" width="12.125" style="369" customWidth="1"/>
    <col min="9759" max="9984" width="9" style="369"/>
    <col min="9985" max="9985" width="4.625" style="369" customWidth="1"/>
    <col min="9986" max="9986" width="25.375" style="369" customWidth="1"/>
    <col min="9987" max="9987" width="2.625" style="369" customWidth="1"/>
    <col min="9988" max="9988" width="12.125" style="369" customWidth="1"/>
    <col min="9989" max="9989" width="2.625" style="369" customWidth="1"/>
    <col min="9990" max="9990" width="12.125" style="369" customWidth="1"/>
    <col min="9991" max="9991" width="2.625" style="369" customWidth="1"/>
    <col min="9992" max="9992" width="12.125" style="369" customWidth="1"/>
    <col min="9993" max="9993" width="2.625" style="369" customWidth="1"/>
    <col min="9994" max="9994" width="12.25" style="369" customWidth="1"/>
    <col min="9995" max="9995" width="4.625" style="369" customWidth="1"/>
    <col min="9996" max="9996" width="11.625" style="369" customWidth="1"/>
    <col min="9997" max="9997" width="4.625" style="369" customWidth="1"/>
    <col min="9998" max="9998" width="10.625" style="369" customWidth="1"/>
    <col min="9999" max="9999" width="2.625" style="369" customWidth="1"/>
    <col min="10000" max="10000" width="10.625" style="369" customWidth="1"/>
    <col min="10001" max="10001" width="2.625" style="369" customWidth="1"/>
    <col min="10002" max="10002" width="10.625" style="369" customWidth="1"/>
    <col min="10003" max="10003" width="3.625" style="369" customWidth="1"/>
    <col min="10004" max="10004" width="10.625" style="369" customWidth="1"/>
    <col min="10005" max="10005" width="3.625" style="369" customWidth="1"/>
    <col min="10006" max="10006" width="10.625" style="369" customWidth="1"/>
    <col min="10007" max="10007" width="3.625" style="369" customWidth="1"/>
    <col min="10008" max="10008" width="10.625" style="369" customWidth="1"/>
    <col min="10009" max="10009" width="3.125" style="369" customWidth="1"/>
    <col min="10010" max="10010" width="19" style="369" customWidth="1"/>
    <col min="10011" max="10011" width="3.5" style="369" customWidth="1"/>
    <col min="10012" max="10012" width="11.125" style="369" customWidth="1"/>
    <col min="10013" max="10013" width="4.625" style="369" customWidth="1"/>
    <col min="10014" max="10014" width="12.125" style="369" customWidth="1"/>
    <col min="10015" max="10240" width="9" style="369"/>
    <col min="10241" max="10241" width="4.625" style="369" customWidth="1"/>
    <col min="10242" max="10242" width="25.375" style="369" customWidth="1"/>
    <col min="10243" max="10243" width="2.625" style="369" customWidth="1"/>
    <col min="10244" max="10244" width="12.125" style="369" customWidth="1"/>
    <col min="10245" max="10245" width="2.625" style="369" customWidth="1"/>
    <col min="10246" max="10246" width="12.125" style="369" customWidth="1"/>
    <col min="10247" max="10247" width="2.625" style="369" customWidth="1"/>
    <col min="10248" max="10248" width="12.125" style="369" customWidth="1"/>
    <col min="10249" max="10249" width="2.625" style="369" customWidth="1"/>
    <col min="10250" max="10250" width="12.25" style="369" customWidth="1"/>
    <col min="10251" max="10251" width="4.625" style="369" customWidth="1"/>
    <col min="10252" max="10252" width="11.625" style="369" customWidth="1"/>
    <col min="10253" max="10253" width="4.625" style="369" customWidth="1"/>
    <col min="10254" max="10254" width="10.625" style="369" customWidth="1"/>
    <col min="10255" max="10255" width="2.625" style="369" customWidth="1"/>
    <col min="10256" max="10256" width="10.625" style="369" customWidth="1"/>
    <col min="10257" max="10257" width="2.625" style="369" customWidth="1"/>
    <col min="10258" max="10258" width="10.625" style="369" customWidth="1"/>
    <col min="10259" max="10259" width="3.625" style="369" customWidth="1"/>
    <col min="10260" max="10260" width="10.625" style="369" customWidth="1"/>
    <col min="10261" max="10261" width="3.625" style="369" customWidth="1"/>
    <col min="10262" max="10262" width="10.625" style="369" customWidth="1"/>
    <col min="10263" max="10263" width="3.625" style="369" customWidth="1"/>
    <col min="10264" max="10264" width="10.625" style="369" customWidth="1"/>
    <col min="10265" max="10265" width="3.125" style="369" customWidth="1"/>
    <col min="10266" max="10266" width="19" style="369" customWidth="1"/>
    <col min="10267" max="10267" width="3.5" style="369" customWidth="1"/>
    <col min="10268" max="10268" width="11.125" style="369" customWidth="1"/>
    <col min="10269" max="10269" width="4.625" style="369" customWidth="1"/>
    <col min="10270" max="10270" width="12.125" style="369" customWidth="1"/>
    <col min="10271" max="10496" width="9" style="369"/>
    <col min="10497" max="10497" width="4.625" style="369" customWidth="1"/>
    <col min="10498" max="10498" width="25.375" style="369" customWidth="1"/>
    <col min="10499" max="10499" width="2.625" style="369" customWidth="1"/>
    <col min="10500" max="10500" width="12.125" style="369" customWidth="1"/>
    <col min="10501" max="10501" width="2.625" style="369" customWidth="1"/>
    <col min="10502" max="10502" width="12.125" style="369" customWidth="1"/>
    <col min="10503" max="10503" width="2.625" style="369" customWidth="1"/>
    <col min="10504" max="10504" width="12.125" style="369" customWidth="1"/>
    <col min="10505" max="10505" width="2.625" style="369" customWidth="1"/>
    <col min="10506" max="10506" width="12.25" style="369" customWidth="1"/>
    <col min="10507" max="10507" width="4.625" style="369" customWidth="1"/>
    <col min="10508" max="10508" width="11.625" style="369" customWidth="1"/>
    <col min="10509" max="10509" width="4.625" style="369" customWidth="1"/>
    <col min="10510" max="10510" width="10.625" style="369" customWidth="1"/>
    <col min="10511" max="10511" width="2.625" style="369" customWidth="1"/>
    <col min="10512" max="10512" width="10.625" style="369" customWidth="1"/>
    <col min="10513" max="10513" width="2.625" style="369" customWidth="1"/>
    <col min="10514" max="10514" width="10.625" style="369" customWidth="1"/>
    <col min="10515" max="10515" width="3.625" style="369" customWidth="1"/>
    <col min="10516" max="10516" width="10.625" style="369" customWidth="1"/>
    <col min="10517" max="10517" width="3.625" style="369" customWidth="1"/>
    <col min="10518" max="10518" width="10.625" style="369" customWidth="1"/>
    <col min="10519" max="10519" width="3.625" style="369" customWidth="1"/>
    <col min="10520" max="10520" width="10.625" style="369" customWidth="1"/>
    <col min="10521" max="10521" width="3.125" style="369" customWidth="1"/>
    <col min="10522" max="10522" width="19" style="369" customWidth="1"/>
    <col min="10523" max="10523" width="3.5" style="369" customWidth="1"/>
    <col min="10524" max="10524" width="11.125" style="369" customWidth="1"/>
    <col min="10525" max="10525" width="4.625" style="369" customWidth="1"/>
    <col min="10526" max="10526" width="12.125" style="369" customWidth="1"/>
    <col min="10527" max="10752" width="9" style="369"/>
    <col min="10753" max="10753" width="4.625" style="369" customWidth="1"/>
    <col min="10754" max="10754" width="25.375" style="369" customWidth="1"/>
    <col min="10755" max="10755" width="2.625" style="369" customWidth="1"/>
    <col min="10756" max="10756" width="12.125" style="369" customWidth="1"/>
    <col min="10757" max="10757" width="2.625" style="369" customWidth="1"/>
    <col min="10758" max="10758" width="12.125" style="369" customWidth="1"/>
    <col min="10759" max="10759" width="2.625" style="369" customWidth="1"/>
    <col min="10760" max="10760" width="12.125" style="369" customWidth="1"/>
    <col min="10761" max="10761" width="2.625" style="369" customWidth="1"/>
    <col min="10762" max="10762" width="12.25" style="369" customWidth="1"/>
    <col min="10763" max="10763" width="4.625" style="369" customWidth="1"/>
    <col min="10764" max="10764" width="11.625" style="369" customWidth="1"/>
    <col min="10765" max="10765" width="4.625" style="369" customWidth="1"/>
    <col min="10766" max="10766" width="10.625" style="369" customWidth="1"/>
    <col min="10767" max="10767" width="2.625" style="369" customWidth="1"/>
    <col min="10768" max="10768" width="10.625" style="369" customWidth="1"/>
    <col min="10769" max="10769" width="2.625" style="369" customWidth="1"/>
    <col min="10770" max="10770" width="10.625" style="369" customWidth="1"/>
    <col min="10771" max="10771" width="3.625" style="369" customWidth="1"/>
    <col min="10772" max="10772" width="10.625" style="369" customWidth="1"/>
    <col min="10773" max="10773" width="3.625" style="369" customWidth="1"/>
    <col min="10774" max="10774" width="10.625" style="369" customWidth="1"/>
    <col min="10775" max="10775" width="3.625" style="369" customWidth="1"/>
    <col min="10776" max="10776" width="10.625" style="369" customWidth="1"/>
    <col min="10777" max="10777" width="3.125" style="369" customWidth="1"/>
    <col min="10778" max="10778" width="19" style="369" customWidth="1"/>
    <col min="10779" max="10779" width="3.5" style="369" customWidth="1"/>
    <col min="10780" max="10780" width="11.125" style="369" customWidth="1"/>
    <col min="10781" max="10781" width="4.625" style="369" customWidth="1"/>
    <col min="10782" max="10782" width="12.125" style="369" customWidth="1"/>
    <col min="10783" max="11008" width="9" style="369"/>
    <col min="11009" max="11009" width="4.625" style="369" customWidth="1"/>
    <col min="11010" max="11010" width="25.375" style="369" customWidth="1"/>
    <col min="11011" max="11011" width="2.625" style="369" customWidth="1"/>
    <col min="11012" max="11012" width="12.125" style="369" customWidth="1"/>
    <col min="11013" max="11013" width="2.625" style="369" customWidth="1"/>
    <col min="11014" max="11014" width="12.125" style="369" customWidth="1"/>
    <col min="11015" max="11015" width="2.625" style="369" customWidth="1"/>
    <col min="11016" max="11016" width="12.125" style="369" customWidth="1"/>
    <col min="11017" max="11017" width="2.625" style="369" customWidth="1"/>
    <col min="11018" max="11018" width="12.25" style="369" customWidth="1"/>
    <col min="11019" max="11019" width="4.625" style="369" customWidth="1"/>
    <col min="11020" max="11020" width="11.625" style="369" customWidth="1"/>
    <col min="11021" max="11021" width="4.625" style="369" customWidth="1"/>
    <col min="11022" max="11022" width="10.625" style="369" customWidth="1"/>
    <col min="11023" max="11023" width="2.625" style="369" customWidth="1"/>
    <col min="11024" max="11024" width="10.625" style="369" customWidth="1"/>
    <col min="11025" max="11025" width="2.625" style="369" customWidth="1"/>
    <col min="11026" max="11026" width="10.625" style="369" customWidth="1"/>
    <col min="11027" max="11027" width="3.625" style="369" customWidth="1"/>
    <col min="11028" max="11028" width="10.625" style="369" customWidth="1"/>
    <col min="11029" max="11029" width="3.625" style="369" customWidth="1"/>
    <col min="11030" max="11030" width="10.625" style="369" customWidth="1"/>
    <col min="11031" max="11031" width="3.625" style="369" customWidth="1"/>
    <col min="11032" max="11032" width="10.625" style="369" customWidth="1"/>
    <col min="11033" max="11033" width="3.125" style="369" customWidth="1"/>
    <col min="11034" max="11034" width="19" style="369" customWidth="1"/>
    <col min="11035" max="11035" width="3.5" style="369" customWidth="1"/>
    <col min="11036" max="11036" width="11.125" style="369" customWidth="1"/>
    <col min="11037" max="11037" width="4.625" style="369" customWidth="1"/>
    <col min="11038" max="11038" width="12.125" style="369" customWidth="1"/>
    <col min="11039" max="11264" width="9" style="369"/>
    <col min="11265" max="11265" width="4.625" style="369" customWidth="1"/>
    <col min="11266" max="11266" width="25.375" style="369" customWidth="1"/>
    <col min="11267" max="11267" width="2.625" style="369" customWidth="1"/>
    <col min="11268" max="11268" width="12.125" style="369" customWidth="1"/>
    <col min="11269" max="11269" width="2.625" style="369" customWidth="1"/>
    <col min="11270" max="11270" width="12.125" style="369" customWidth="1"/>
    <col min="11271" max="11271" width="2.625" style="369" customWidth="1"/>
    <col min="11272" max="11272" width="12.125" style="369" customWidth="1"/>
    <col min="11273" max="11273" width="2.625" style="369" customWidth="1"/>
    <col min="11274" max="11274" width="12.25" style="369" customWidth="1"/>
    <col min="11275" max="11275" width="4.625" style="369" customWidth="1"/>
    <col min="11276" max="11276" width="11.625" style="369" customWidth="1"/>
    <col min="11277" max="11277" width="4.625" style="369" customWidth="1"/>
    <col min="11278" max="11278" width="10.625" style="369" customWidth="1"/>
    <col min="11279" max="11279" width="2.625" style="369" customWidth="1"/>
    <col min="11280" max="11280" width="10.625" style="369" customWidth="1"/>
    <col min="11281" max="11281" width="2.625" style="369" customWidth="1"/>
    <col min="11282" max="11282" width="10.625" style="369" customWidth="1"/>
    <col min="11283" max="11283" width="3.625" style="369" customWidth="1"/>
    <col min="11284" max="11284" width="10.625" style="369" customWidth="1"/>
    <col min="11285" max="11285" width="3.625" style="369" customWidth="1"/>
    <col min="11286" max="11286" width="10.625" style="369" customWidth="1"/>
    <col min="11287" max="11287" width="3.625" style="369" customWidth="1"/>
    <col min="11288" max="11288" width="10.625" style="369" customWidth="1"/>
    <col min="11289" max="11289" width="3.125" style="369" customWidth="1"/>
    <col min="11290" max="11290" width="19" style="369" customWidth="1"/>
    <col min="11291" max="11291" width="3.5" style="369" customWidth="1"/>
    <col min="11292" max="11292" width="11.125" style="369" customWidth="1"/>
    <col min="11293" max="11293" width="4.625" style="369" customWidth="1"/>
    <col min="11294" max="11294" width="12.125" style="369" customWidth="1"/>
    <col min="11295" max="11520" width="9" style="369"/>
    <col min="11521" max="11521" width="4.625" style="369" customWidth="1"/>
    <col min="11522" max="11522" width="25.375" style="369" customWidth="1"/>
    <col min="11523" max="11523" width="2.625" style="369" customWidth="1"/>
    <col min="11524" max="11524" width="12.125" style="369" customWidth="1"/>
    <col min="11525" max="11525" width="2.625" style="369" customWidth="1"/>
    <col min="11526" max="11526" width="12.125" style="369" customWidth="1"/>
    <col min="11527" max="11527" width="2.625" style="369" customWidth="1"/>
    <col min="11528" max="11528" width="12.125" style="369" customWidth="1"/>
    <col min="11529" max="11529" width="2.625" style="369" customWidth="1"/>
    <col min="11530" max="11530" width="12.25" style="369" customWidth="1"/>
    <col min="11531" max="11531" width="4.625" style="369" customWidth="1"/>
    <col min="11532" max="11532" width="11.625" style="369" customWidth="1"/>
    <col min="11533" max="11533" width="4.625" style="369" customWidth="1"/>
    <col min="11534" max="11534" width="10.625" style="369" customWidth="1"/>
    <col min="11535" max="11535" width="2.625" style="369" customWidth="1"/>
    <col min="11536" max="11536" width="10.625" style="369" customWidth="1"/>
    <col min="11537" max="11537" width="2.625" style="369" customWidth="1"/>
    <col min="11538" max="11538" width="10.625" style="369" customWidth="1"/>
    <col min="11539" max="11539" width="3.625" style="369" customWidth="1"/>
    <col min="11540" max="11540" width="10.625" style="369" customWidth="1"/>
    <col min="11541" max="11541" width="3.625" style="369" customWidth="1"/>
    <col min="11542" max="11542" width="10.625" style="369" customWidth="1"/>
    <col min="11543" max="11543" width="3.625" style="369" customWidth="1"/>
    <col min="11544" max="11544" width="10.625" style="369" customWidth="1"/>
    <col min="11545" max="11545" width="3.125" style="369" customWidth="1"/>
    <col min="11546" max="11546" width="19" style="369" customWidth="1"/>
    <col min="11547" max="11547" width="3.5" style="369" customWidth="1"/>
    <col min="11548" max="11548" width="11.125" style="369" customWidth="1"/>
    <col min="11549" max="11549" width="4.625" style="369" customWidth="1"/>
    <col min="11550" max="11550" width="12.125" style="369" customWidth="1"/>
    <col min="11551" max="11776" width="9" style="369"/>
    <col min="11777" max="11777" width="4.625" style="369" customWidth="1"/>
    <col min="11778" max="11778" width="25.375" style="369" customWidth="1"/>
    <col min="11779" max="11779" width="2.625" style="369" customWidth="1"/>
    <col min="11780" max="11780" width="12.125" style="369" customWidth="1"/>
    <col min="11781" max="11781" width="2.625" style="369" customWidth="1"/>
    <col min="11782" max="11782" width="12.125" style="369" customWidth="1"/>
    <col min="11783" max="11783" width="2.625" style="369" customWidth="1"/>
    <col min="11784" max="11784" width="12.125" style="369" customWidth="1"/>
    <col min="11785" max="11785" width="2.625" style="369" customWidth="1"/>
    <col min="11786" max="11786" width="12.25" style="369" customWidth="1"/>
    <col min="11787" max="11787" width="4.625" style="369" customWidth="1"/>
    <col min="11788" max="11788" width="11.625" style="369" customWidth="1"/>
    <col min="11789" max="11789" width="4.625" style="369" customWidth="1"/>
    <col min="11790" max="11790" width="10.625" style="369" customWidth="1"/>
    <col min="11791" max="11791" width="2.625" style="369" customWidth="1"/>
    <col min="11792" max="11792" width="10.625" style="369" customWidth="1"/>
    <col min="11793" max="11793" width="2.625" style="369" customWidth="1"/>
    <col min="11794" max="11794" width="10.625" style="369" customWidth="1"/>
    <col min="11795" max="11795" width="3.625" style="369" customWidth="1"/>
    <col min="11796" max="11796" width="10.625" style="369" customWidth="1"/>
    <col min="11797" max="11797" width="3.625" style="369" customWidth="1"/>
    <col min="11798" max="11798" width="10.625" style="369" customWidth="1"/>
    <col min="11799" max="11799" width="3.625" style="369" customWidth="1"/>
    <col min="11800" max="11800" width="10.625" style="369" customWidth="1"/>
    <col min="11801" max="11801" width="3.125" style="369" customWidth="1"/>
    <col min="11802" max="11802" width="19" style="369" customWidth="1"/>
    <col min="11803" max="11803" width="3.5" style="369" customWidth="1"/>
    <col min="11804" max="11804" width="11.125" style="369" customWidth="1"/>
    <col min="11805" max="11805" width="4.625" style="369" customWidth="1"/>
    <col min="11806" max="11806" width="12.125" style="369" customWidth="1"/>
    <col min="11807" max="12032" width="9" style="369"/>
    <col min="12033" max="12033" width="4.625" style="369" customWidth="1"/>
    <col min="12034" max="12034" width="25.375" style="369" customWidth="1"/>
    <col min="12035" max="12035" width="2.625" style="369" customWidth="1"/>
    <col min="12036" max="12036" width="12.125" style="369" customWidth="1"/>
    <col min="12037" max="12037" width="2.625" style="369" customWidth="1"/>
    <col min="12038" max="12038" width="12.125" style="369" customWidth="1"/>
    <col min="12039" max="12039" width="2.625" style="369" customWidth="1"/>
    <col min="12040" max="12040" width="12.125" style="369" customWidth="1"/>
    <col min="12041" max="12041" width="2.625" style="369" customWidth="1"/>
    <col min="12042" max="12042" width="12.25" style="369" customWidth="1"/>
    <col min="12043" max="12043" width="4.625" style="369" customWidth="1"/>
    <col min="12044" max="12044" width="11.625" style="369" customWidth="1"/>
    <col min="12045" max="12045" width="4.625" style="369" customWidth="1"/>
    <col min="12046" max="12046" width="10.625" style="369" customWidth="1"/>
    <col min="12047" max="12047" width="2.625" style="369" customWidth="1"/>
    <col min="12048" max="12048" width="10.625" style="369" customWidth="1"/>
    <col min="12049" max="12049" width="2.625" style="369" customWidth="1"/>
    <col min="12050" max="12050" width="10.625" style="369" customWidth="1"/>
    <col min="12051" max="12051" width="3.625" style="369" customWidth="1"/>
    <col min="12052" max="12052" width="10.625" style="369" customWidth="1"/>
    <col min="12053" max="12053" width="3.625" style="369" customWidth="1"/>
    <col min="12054" max="12054" width="10.625" style="369" customWidth="1"/>
    <col min="12055" max="12055" width="3.625" style="369" customWidth="1"/>
    <col min="12056" max="12056" width="10.625" style="369" customWidth="1"/>
    <col min="12057" max="12057" width="3.125" style="369" customWidth="1"/>
    <col min="12058" max="12058" width="19" style="369" customWidth="1"/>
    <col min="12059" max="12059" width="3.5" style="369" customWidth="1"/>
    <col min="12060" max="12060" width="11.125" style="369" customWidth="1"/>
    <col min="12061" max="12061" width="4.625" style="369" customWidth="1"/>
    <col min="12062" max="12062" width="12.125" style="369" customWidth="1"/>
    <col min="12063" max="12288" width="9" style="369"/>
    <col min="12289" max="12289" width="4.625" style="369" customWidth="1"/>
    <col min="12290" max="12290" width="25.375" style="369" customWidth="1"/>
    <col min="12291" max="12291" width="2.625" style="369" customWidth="1"/>
    <col min="12292" max="12292" width="12.125" style="369" customWidth="1"/>
    <col min="12293" max="12293" width="2.625" style="369" customWidth="1"/>
    <col min="12294" max="12294" width="12.125" style="369" customWidth="1"/>
    <col min="12295" max="12295" width="2.625" style="369" customWidth="1"/>
    <col min="12296" max="12296" width="12.125" style="369" customWidth="1"/>
    <col min="12297" max="12297" width="2.625" style="369" customWidth="1"/>
    <col min="12298" max="12298" width="12.25" style="369" customWidth="1"/>
    <col min="12299" max="12299" width="4.625" style="369" customWidth="1"/>
    <col min="12300" max="12300" width="11.625" style="369" customWidth="1"/>
    <col min="12301" max="12301" width="4.625" style="369" customWidth="1"/>
    <col min="12302" max="12302" width="10.625" style="369" customWidth="1"/>
    <col min="12303" max="12303" width="2.625" style="369" customWidth="1"/>
    <col min="12304" max="12304" width="10.625" style="369" customWidth="1"/>
    <col min="12305" max="12305" width="2.625" style="369" customWidth="1"/>
    <col min="12306" max="12306" width="10.625" style="369" customWidth="1"/>
    <col min="12307" max="12307" width="3.625" style="369" customWidth="1"/>
    <col min="12308" max="12308" width="10.625" style="369" customWidth="1"/>
    <col min="12309" max="12309" width="3.625" style="369" customWidth="1"/>
    <col min="12310" max="12310" width="10.625" style="369" customWidth="1"/>
    <col min="12311" max="12311" width="3.625" style="369" customWidth="1"/>
    <col min="12312" max="12312" width="10.625" style="369" customWidth="1"/>
    <col min="12313" max="12313" width="3.125" style="369" customWidth="1"/>
    <col min="12314" max="12314" width="19" style="369" customWidth="1"/>
    <col min="12315" max="12315" width="3.5" style="369" customWidth="1"/>
    <col min="12316" max="12316" width="11.125" style="369" customWidth="1"/>
    <col min="12317" max="12317" width="4.625" style="369" customWidth="1"/>
    <col min="12318" max="12318" width="12.125" style="369" customWidth="1"/>
    <col min="12319" max="12544" width="9" style="369"/>
    <col min="12545" max="12545" width="4.625" style="369" customWidth="1"/>
    <col min="12546" max="12546" width="25.375" style="369" customWidth="1"/>
    <col min="12547" max="12547" width="2.625" style="369" customWidth="1"/>
    <col min="12548" max="12548" width="12.125" style="369" customWidth="1"/>
    <col min="12549" max="12549" width="2.625" style="369" customWidth="1"/>
    <col min="12550" max="12550" width="12.125" style="369" customWidth="1"/>
    <col min="12551" max="12551" width="2.625" style="369" customWidth="1"/>
    <col min="12552" max="12552" width="12.125" style="369" customWidth="1"/>
    <col min="12553" max="12553" width="2.625" style="369" customWidth="1"/>
    <col min="12554" max="12554" width="12.25" style="369" customWidth="1"/>
    <col min="12555" max="12555" width="4.625" style="369" customWidth="1"/>
    <col min="12556" max="12556" width="11.625" style="369" customWidth="1"/>
    <col min="12557" max="12557" width="4.625" style="369" customWidth="1"/>
    <col min="12558" max="12558" width="10.625" style="369" customWidth="1"/>
    <col min="12559" max="12559" width="2.625" style="369" customWidth="1"/>
    <col min="12560" max="12560" width="10.625" style="369" customWidth="1"/>
    <col min="12561" max="12561" width="2.625" style="369" customWidth="1"/>
    <col min="12562" max="12562" width="10.625" style="369" customWidth="1"/>
    <col min="12563" max="12563" width="3.625" style="369" customWidth="1"/>
    <col min="12564" max="12564" width="10.625" style="369" customWidth="1"/>
    <col min="12565" max="12565" width="3.625" style="369" customWidth="1"/>
    <col min="12566" max="12566" width="10.625" style="369" customWidth="1"/>
    <col min="12567" max="12567" width="3.625" style="369" customWidth="1"/>
    <col min="12568" max="12568" width="10.625" style="369" customWidth="1"/>
    <col min="12569" max="12569" width="3.125" style="369" customWidth="1"/>
    <col min="12570" max="12570" width="19" style="369" customWidth="1"/>
    <col min="12571" max="12571" width="3.5" style="369" customWidth="1"/>
    <col min="12572" max="12572" width="11.125" style="369" customWidth="1"/>
    <col min="12573" max="12573" width="4.625" style="369" customWidth="1"/>
    <col min="12574" max="12574" width="12.125" style="369" customWidth="1"/>
    <col min="12575" max="12800" width="9" style="369"/>
    <col min="12801" max="12801" width="4.625" style="369" customWidth="1"/>
    <col min="12802" max="12802" width="25.375" style="369" customWidth="1"/>
    <col min="12803" max="12803" width="2.625" style="369" customWidth="1"/>
    <col min="12804" max="12804" width="12.125" style="369" customWidth="1"/>
    <col min="12805" max="12805" width="2.625" style="369" customWidth="1"/>
    <col min="12806" max="12806" width="12.125" style="369" customWidth="1"/>
    <col min="12807" max="12807" width="2.625" style="369" customWidth="1"/>
    <col min="12808" max="12808" width="12.125" style="369" customWidth="1"/>
    <col min="12809" max="12809" width="2.625" style="369" customWidth="1"/>
    <col min="12810" max="12810" width="12.25" style="369" customWidth="1"/>
    <col min="12811" max="12811" width="4.625" style="369" customWidth="1"/>
    <col min="12812" max="12812" width="11.625" style="369" customWidth="1"/>
    <col min="12813" max="12813" width="4.625" style="369" customWidth="1"/>
    <col min="12814" max="12814" width="10.625" style="369" customWidth="1"/>
    <col min="12815" max="12815" width="2.625" style="369" customWidth="1"/>
    <col min="12816" max="12816" width="10.625" style="369" customWidth="1"/>
    <col min="12817" max="12817" width="2.625" style="369" customWidth="1"/>
    <col min="12818" max="12818" width="10.625" style="369" customWidth="1"/>
    <col min="12819" max="12819" width="3.625" style="369" customWidth="1"/>
    <col min="12820" max="12820" width="10.625" style="369" customWidth="1"/>
    <col min="12821" max="12821" width="3.625" style="369" customWidth="1"/>
    <col min="12822" max="12822" width="10.625" style="369" customWidth="1"/>
    <col min="12823" max="12823" width="3.625" style="369" customWidth="1"/>
    <col min="12824" max="12824" width="10.625" style="369" customWidth="1"/>
    <col min="12825" max="12825" width="3.125" style="369" customWidth="1"/>
    <col min="12826" max="12826" width="19" style="369" customWidth="1"/>
    <col min="12827" max="12827" width="3.5" style="369" customWidth="1"/>
    <col min="12828" max="12828" width="11.125" style="369" customWidth="1"/>
    <col min="12829" max="12829" width="4.625" style="369" customWidth="1"/>
    <col min="12830" max="12830" width="12.125" style="369" customWidth="1"/>
    <col min="12831" max="13056" width="9" style="369"/>
    <col min="13057" max="13057" width="4.625" style="369" customWidth="1"/>
    <col min="13058" max="13058" width="25.375" style="369" customWidth="1"/>
    <col min="13059" max="13059" width="2.625" style="369" customWidth="1"/>
    <col min="13060" max="13060" width="12.125" style="369" customWidth="1"/>
    <col min="13061" max="13061" width="2.625" style="369" customWidth="1"/>
    <col min="13062" max="13062" width="12.125" style="369" customWidth="1"/>
    <col min="13063" max="13063" width="2.625" style="369" customWidth="1"/>
    <col min="13064" max="13064" width="12.125" style="369" customWidth="1"/>
    <col min="13065" max="13065" width="2.625" style="369" customWidth="1"/>
    <col min="13066" max="13066" width="12.25" style="369" customWidth="1"/>
    <col min="13067" max="13067" width="4.625" style="369" customWidth="1"/>
    <col min="13068" max="13068" width="11.625" style="369" customWidth="1"/>
    <col min="13069" max="13069" width="4.625" style="369" customWidth="1"/>
    <col min="13070" max="13070" width="10.625" style="369" customWidth="1"/>
    <col min="13071" max="13071" width="2.625" style="369" customWidth="1"/>
    <col min="13072" max="13072" width="10.625" style="369" customWidth="1"/>
    <col min="13073" max="13073" width="2.625" style="369" customWidth="1"/>
    <col min="13074" max="13074" width="10.625" style="369" customWidth="1"/>
    <col min="13075" max="13075" width="3.625" style="369" customWidth="1"/>
    <col min="13076" max="13076" width="10.625" style="369" customWidth="1"/>
    <col min="13077" max="13077" width="3.625" style="369" customWidth="1"/>
    <col min="13078" max="13078" width="10.625" style="369" customWidth="1"/>
    <col min="13079" max="13079" width="3.625" style="369" customWidth="1"/>
    <col min="13080" max="13080" width="10.625" style="369" customWidth="1"/>
    <col min="13081" max="13081" width="3.125" style="369" customWidth="1"/>
    <col min="13082" max="13082" width="19" style="369" customWidth="1"/>
    <col min="13083" max="13083" width="3.5" style="369" customWidth="1"/>
    <col min="13084" max="13084" width="11.125" style="369" customWidth="1"/>
    <col min="13085" max="13085" width="4.625" style="369" customWidth="1"/>
    <col min="13086" max="13086" width="12.125" style="369" customWidth="1"/>
    <col min="13087" max="13312" width="9" style="369"/>
    <col min="13313" max="13313" width="4.625" style="369" customWidth="1"/>
    <col min="13314" max="13314" width="25.375" style="369" customWidth="1"/>
    <col min="13315" max="13315" width="2.625" style="369" customWidth="1"/>
    <col min="13316" max="13316" width="12.125" style="369" customWidth="1"/>
    <col min="13317" max="13317" width="2.625" style="369" customWidth="1"/>
    <col min="13318" max="13318" width="12.125" style="369" customWidth="1"/>
    <col min="13319" max="13319" width="2.625" style="369" customWidth="1"/>
    <col min="13320" max="13320" width="12.125" style="369" customWidth="1"/>
    <col min="13321" max="13321" width="2.625" style="369" customWidth="1"/>
    <col min="13322" max="13322" width="12.25" style="369" customWidth="1"/>
    <col min="13323" max="13323" width="4.625" style="369" customWidth="1"/>
    <col min="13324" max="13324" width="11.625" style="369" customWidth="1"/>
    <col min="13325" max="13325" width="4.625" style="369" customWidth="1"/>
    <col min="13326" max="13326" width="10.625" style="369" customWidth="1"/>
    <col min="13327" max="13327" width="2.625" style="369" customWidth="1"/>
    <col min="13328" max="13328" width="10.625" style="369" customWidth="1"/>
    <col min="13329" max="13329" width="2.625" style="369" customWidth="1"/>
    <col min="13330" max="13330" width="10.625" style="369" customWidth="1"/>
    <col min="13331" max="13331" width="3.625" style="369" customWidth="1"/>
    <col min="13332" max="13332" width="10.625" style="369" customWidth="1"/>
    <col min="13333" max="13333" width="3.625" style="369" customWidth="1"/>
    <col min="13334" max="13334" width="10.625" style="369" customWidth="1"/>
    <col min="13335" max="13335" width="3.625" style="369" customWidth="1"/>
    <col min="13336" max="13336" width="10.625" style="369" customWidth="1"/>
    <col min="13337" max="13337" width="3.125" style="369" customWidth="1"/>
    <col min="13338" max="13338" width="19" style="369" customWidth="1"/>
    <col min="13339" max="13339" width="3.5" style="369" customWidth="1"/>
    <col min="13340" max="13340" width="11.125" style="369" customWidth="1"/>
    <col min="13341" max="13341" width="4.625" style="369" customWidth="1"/>
    <col min="13342" max="13342" width="12.125" style="369" customWidth="1"/>
    <col min="13343" max="13568" width="9" style="369"/>
    <col min="13569" max="13569" width="4.625" style="369" customWidth="1"/>
    <col min="13570" max="13570" width="25.375" style="369" customWidth="1"/>
    <col min="13571" max="13571" width="2.625" style="369" customWidth="1"/>
    <col min="13572" max="13572" width="12.125" style="369" customWidth="1"/>
    <col min="13573" max="13573" width="2.625" style="369" customWidth="1"/>
    <col min="13574" max="13574" width="12.125" style="369" customWidth="1"/>
    <col min="13575" max="13575" width="2.625" style="369" customWidth="1"/>
    <col min="13576" max="13576" width="12.125" style="369" customWidth="1"/>
    <col min="13577" max="13577" width="2.625" style="369" customWidth="1"/>
    <col min="13578" max="13578" width="12.25" style="369" customWidth="1"/>
    <col min="13579" max="13579" width="4.625" style="369" customWidth="1"/>
    <col min="13580" max="13580" width="11.625" style="369" customWidth="1"/>
    <col min="13581" max="13581" width="4.625" style="369" customWidth="1"/>
    <col min="13582" max="13582" width="10.625" style="369" customWidth="1"/>
    <col min="13583" max="13583" width="2.625" style="369" customWidth="1"/>
    <col min="13584" max="13584" width="10.625" style="369" customWidth="1"/>
    <col min="13585" max="13585" width="2.625" style="369" customWidth="1"/>
    <col min="13586" max="13586" width="10.625" style="369" customWidth="1"/>
    <col min="13587" max="13587" width="3.625" style="369" customWidth="1"/>
    <col min="13588" max="13588" width="10.625" style="369" customWidth="1"/>
    <col min="13589" max="13589" width="3.625" style="369" customWidth="1"/>
    <col min="13590" max="13590" width="10.625" style="369" customWidth="1"/>
    <col min="13591" max="13591" width="3.625" style="369" customWidth="1"/>
    <col min="13592" max="13592" width="10.625" style="369" customWidth="1"/>
    <col min="13593" max="13593" width="3.125" style="369" customWidth="1"/>
    <col min="13594" max="13594" width="19" style="369" customWidth="1"/>
    <col min="13595" max="13595" width="3.5" style="369" customWidth="1"/>
    <col min="13596" max="13596" width="11.125" style="369" customWidth="1"/>
    <col min="13597" max="13597" width="4.625" style="369" customWidth="1"/>
    <col min="13598" max="13598" width="12.125" style="369" customWidth="1"/>
    <col min="13599" max="13824" width="9" style="369"/>
    <col min="13825" max="13825" width="4.625" style="369" customWidth="1"/>
    <col min="13826" max="13826" width="25.375" style="369" customWidth="1"/>
    <col min="13827" max="13827" width="2.625" style="369" customWidth="1"/>
    <col min="13828" max="13828" width="12.125" style="369" customWidth="1"/>
    <col min="13829" max="13829" width="2.625" style="369" customWidth="1"/>
    <col min="13830" max="13830" width="12.125" style="369" customWidth="1"/>
    <col min="13831" max="13831" width="2.625" style="369" customWidth="1"/>
    <col min="13832" max="13832" width="12.125" style="369" customWidth="1"/>
    <col min="13833" max="13833" width="2.625" style="369" customWidth="1"/>
    <col min="13834" max="13834" width="12.25" style="369" customWidth="1"/>
    <col min="13835" max="13835" width="4.625" style="369" customWidth="1"/>
    <col min="13836" max="13836" width="11.625" style="369" customWidth="1"/>
    <col min="13837" max="13837" width="4.625" style="369" customWidth="1"/>
    <col min="13838" max="13838" width="10.625" style="369" customWidth="1"/>
    <col min="13839" max="13839" width="2.625" style="369" customWidth="1"/>
    <col min="13840" max="13840" width="10.625" style="369" customWidth="1"/>
    <col min="13841" max="13841" width="2.625" style="369" customWidth="1"/>
    <col min="13842" max="13842" width="10.625" style="369" customWidth="1"/>
    <col min="13843" max="13843" width="3.625" style="369" customWidth="1"/>
    <col min="13844" max="13844" width="10.625" style="369" customWidth="1"/>
    <col min="13845" max="13845" width="3.625" style="369" customWidth="1"/>
    <col min="13846" max="13846" width="10.625" style="369" customWidth="1"/>
    <col min="13847" max="13847" width="3.625" style="369" customWidth="1"/>
    <col min="13848" max="13848" width="10.625" style="369" customWidth="1"/>
    <col min="13849" max="13849" width="3.125" style="369" customWidth="1"/>
    <col min="13850" max="13850" width="19" style="369" customWidth="1"/>
    <col min="13851" max="13851" width="3.5" style="369" customWidth="1"/>
    <col min="13852" max="13852" width="11.125" style="369" customWidth="1"/>
    <col min="13853" max="13853" width="4.625" style="369" customWidth="1"/>
    <col min="13854" max="13854" width="12.125" style="369" customWidth="1"/>
    <col min="13855" max="14080" width="9" style="369"/>
    <col min="14081" max="14081" width="4.625" style="369" customWidth="1"/>
    <col min="14082" max="14082" width="25.375" style="369" customWidth="1"/>
    <col min="14083" max="14083" width="2.625" style="369" customWidth="1"/>
    <col min="14084" max="14084" width="12.125" style="369" customWidth="1"/>
    <col min="14085" max="14085" width="2.625" style="369" customWidth="1"/>
    <col min="14086" max="14086" width="12.125" style="369" customWidth="1"/>
    <col min="14087" max="14087" width="2.625" style="369" customWidth="1"/>
    <col min="14088" max="14088" width="12.125" style="369" customWidth="1"/>
    <col min="14089" max="14089" width="2.625" style="369" customWidth="1"/>
    <col min="14090" max="14090" width="12.25" style="369" customWidth="1"/>
    <col min="14091" max="14091" width="4.625" style="369" customWidth="1"/>
    <col min="14092" max="14092" width="11.625" style="369" customWidth="1"/>
    <col min="14093" max="14093" width="4.625" style="369" customWidth="1"/>
    <col min="14094" max="14094" width="10.625" style="369" customWidth="1"/>
    <col min="14095" max="14095" width="2.625" style="369" customWidth="1"/>
    <col min="14096" max="14096" width="10.625" style="369" customWidth="1"/>
    <col min="14097" max="14097" width="2.625" style="369" customWidth="1"/>
    <col min="14098" max="14098" width="10.625" style="369" customWidth="1"/>
    <col min="14099" max="14099" width="3.625" style="369" customWidth="1"/>
    <col min="14100" max="14100" width="10.625" style="369" customWidth="1"/>
    <col min="14101" max="14101" width="3.625" style="369" customWidth="1"/>
    <col min="14102" max="14102" width="10.625" style="369" customWidth="1"/>
    <col min="14103" max="14103" width="3.625" style="369" customWidth="1"/>
    <col min="14104" max="14104" width="10.625" style="369" customWidth="1"/>
    <col min="14105" max="14105" width="3.125" style="369" customWidth="1"/>
    <col min="14106" max="14106" width="19" style="369" customWidth="1"/>
    <col min="14107" max="14107" width="3.5" style="369" customWidth="1"/>
    <col min="14108" max="14108" width="11.125" style="369" customWidth="1"/>
    <col min="14109" max="14109" width="4.625" style="369" customWidth="1"/>
    <col min="14110" max="14110" width="12.125" style="369" customWidth="1"/>
    <col min="14111" max="14336" width="9" style="369"/>
    <col min="14337" max="14337" width="4.625" style="369" customWidth="1"/>
    <col min="14338" max="14338" width="25.375" style="369" customWidth="1"/>
    <col min="14339" max="14339" width="2.625" style="369" customWidth="1"/>
    <col min="14340" max="14340" width="12.125" style="369" customWidth="1"/>
    <col min="14341" max="14341" width="2.625" style="369" customWidth="1"/>
    <col min="14342" max="14342" width="12.125" style="369" customWidth="1"/>
    <col min="14343" max="14343" width="2.625" style="369" customWidth="1"/>
    <col min="14344" max="14344" width="12.125" style="369" customWidth="1"/>
    <col min="14345" max="14345" width="2.625" style="369" customWidth="1"/>
    <col min="14346" max="14346" width="12.25" style="369" customWidth="1"/>
    <col min="14347" max="14347" width="4.625" style="369" customWidth="1"/>
    <col min="14348" max="14348" width="11.625" style="369" customWidth="1"/>
    <col min="14349" max="14349" width="4.625" style="369" customWidth="1"/>
    <col min="14350" max="14350" width="10.625" style="369" customWidth="1"/>
    <col min="14351" max="14351" width="2.625" style="369" customWidth="1"/>
    <col min="14352" max="14352" width="10.625" style="369" customWidth="1"/>
    <col min="14353" max="14353" width="2.625" style="369" customWidth="1"/>
    <col min="14354" max="14354" width="10.625" style="369" customWidth="1"/>
    <col min="14355" max="14355" width="3.625" style="369" customWidth="1"/>
    <col min="14356" max="14356" width="10.625" style="369" customWidth="1"/>
    <col min="14357" max="14357" width="3.625" style="369" customWidth="1"/>
    <col min="14358" max="14358" width="10.625" style="369" customWidth="1"/>
    <col min="14359" max="14359" width="3.625" style="369" customWidth="1"/>
    <col min="14360" max="14360" width="10.625" style="369" customWidth="1"/>
    <col min="14361" max="14361" width="3.125" style="369" customWidth="1"/>
    <col min="14362" max="14362" width="19" style="369" customWidth="1"/>
    <col min="14363" max="14363" width="3.5" style="369" customWidth="1"/>
    <col min="14364" max="14364" width="11.125" style="369" customWidth="1"/>
    <col min="14365" max="14365" width="4.625" style="369" customWidth="1"/>
    <col min="14366" max="14366" width="12.125" style="369" customWidth="1"/>
    <col min="14367" max="14592" width="9" style="369"/>
    <col min="14593" max="14593" width="4.625" style="369" customWidth="1"/>
    <col min="14594" max="14594" width="25.375" style="369" customWidth="1"/>
    <col min="14595" max="14595" width="2.625" style="369" customWidth="1"/>
    <col min="14596" max="14596" width="12.125" style="369" customWidth="1"/>
    <col min="14597" max="14597" width="2.625" style="369" customWidth="1"/>
    <col min="14598" max="14598" width="12.125" style="369" customWidth="1"/>
    <col min="14599" max="14599" width="2.625" style="369" customWidth="1"/>
    <col min="14600" max="14600" width="12.125" style="369" customWidth="1"/>
    <col min="14601" max="14601" width="2.625" style="369" customWidth="1"/>
    <col min="14602" max="14602" width="12.25" style="369" customWidth="1"/>
    <col min="14603" max="14603" width="4.625" style="369" customWidth="1"/>
    <col min="14604" max="14604" width="11.625" style="369" customWidth="1"/>
    <col min="14605" max="14605" width="4.625" style="369" customWidth="1"/>
    <col min="14606" max="14606" width="10.625" style="369" customWidth="1"/>
    <col min="14607" max="14607" width="2.625" style="369" customWidth="1"/>
    <col min="14608" max="14608" width="10.625" style="369" customWidth="1"/>
    <col min="14609" max="14609" width="2.625" style="369" customWidth="1"/>
    <col min="14610" max="14610" width="10.625" style="369" customWidth="1"/>
    <col min="14611" max="14611" width="3.625" style="369" customWidth="1"/>
    <col min="14612" max="14612" width="10.625" style="369" customWidth="1"/>
    <col min="14613" max="14613" width="3.625" style="369" customWidth="1"/>
    <col min="14614" max="14614" width="10.625" style="369" customWidth="1"/>
    <col min="14615" max="14615" width="3.625" style="369" customWidth="1"/>
    <col min="14616" max="14616" width="10.625" style="369" customWidth="1"/>
    <col min="14617" max="14617" width="3.125" style="369" customWidth="1"/>
    <col min="14618" max="14618" width="19" style="369" customWidth="1"/>
    <col min="14619" max="14619" width="3.5" style="369" customWidth="1"/>
    <col min="14620" max="14620" width="11.125" style="369" customWidth="1"/>
    <col min="14621" max="14621" width="4.625" style="369" customWidth="1"/>
    <col min="14622" max="14622" width="12.125" style="369" customWidth="1"/>
    <col min="14623" max="14848" width="9" style="369"/>
    <col min="14849" max="14849" width="4.625" style="369" customWidth="1"/>
    <col min="14850" max="14850" width="25.375" style="369" customWidth="1"/>
    <col min="14851" max="14851" width="2.625" style="369" customWidth="1"/>
    <col min="14852" max="14852" width="12.125" style="369" customWidth="1"/>
    <col min="14853" max="14853" width="2.625" style="369" customWidth="1"/>
    <col min="14854" max="14854" width="12.125" style="369" customWidth="1"/>
    <col min="14855" max="14855" width="2.625" style="369" customWidth="1"/>
    <col min="14856" max="14856" width="12.125" style="369" customWidth="1"/>
    <col min="14857" max="14857" width="2.625" style="369" customWidth="1"/>
    <col min="14858" max="14858" width="12.25" style="369" customWidth="1"/>
    <col min="14859" max="14859" width="4.625" style="369" customWidth="1"/>
    <col min="14860" max="14860" width="11.625" style="369" customWidth="1"/>
    <col min="14861" max="14861" width="4.625" style="369" customWidth="1"/>
    <col min="14862" max="14862" width="10.625" style="369" customWidth="1"/>
    <col min="14863" max="14863" width="2.625" style="369" customWidth="1"/>
    <col min="14864" max="14864" width="10.625" style="369" customWidth="1"/>
    <col min="14865" max="14865" width="2.625" style="369" customWidth="1"/>
    <col min="14866" max="14866" width="10.625" style="369" customWidth="1"/>
    <col min="14867" max="14867" width="3.625" style="369" customWidth="1"/>
    <col min="14868" max="14868" width="10.625" style="369" customWidth="1"/>
    <col min="14869" max="14869" width="3.625" style="369" customWidth="1"/>
    <col min="14870" max="14870" width="10.625" style="369" customWidth="1"/>
    <col min="14871" max="14871" width="3.625" style="369" customWidth="1"/>
    <col min="14872" max="14872" width="10.625" style="369" customWidth="1"/>
    <col min="14873" max="14873" width="3.125" style="369" customWidth="1"/>
    <col min="14874" max="14874" width="19" style="369" customWidth="1"/>
    <col min="14875" max="14875" width="3.5" style="369" customWidth="1"/>
    <col min="14876" max="14876" width="11.125" style="369" customWidth="1"/>
    <col min="14877" max="14877" width="4.625" style="369" customWidth="1"/>
    <col min="14878" max="14878" width="12.125" style="369" customWidth="1"/>
    <col min="14879" max="15104" width="9" style="369"/>
    <col min="15105" max="15105" width="4.625" style="369" customWidth="1"/>
    <col min="15106" max="15106" width="25.375" style="369" customWidth="1"/>
    <col min="15107" max="15107" width="2.625" style="369" customWidth="1"/>
    <col min="15108" max="15108" width="12.125" style="369" customWidth="1"/>
    <col min="15109" max="15109" width="2.625" style="369" customWidth="1"/>
    <col min="15110" max="15110" width="12.125" style="369" customWidth="1"/>
    <col min="15111" max="15111" width="2.625" style="369" customWidth="1"/>
    <col min="15112" max="15112" width="12.125" style="369" customWidth="1"/>
    <col min="15113" max="15113" width="2.625" style="369" customWidth="1"/>
    <col min="15114" max="15114" width="12.25" style="369" customWidth="1"/>
    <col min="15115" max="15115" width="4.625" style="369" customWidth="1"/>
    <col min="15116" max="15116" width="11.625" style="369" customWidth="1"/>
    <col min="15117" max="15117" width="4.625" style="369" customWidth="1"/>
    <col min="15118" max="15118" width="10.625" style="369" customWidth="1"/>
    <col min="15119" max="15119" width="2.625" style="369" customWidth="1"/>
    <col min="15120" max="15120" width="10.625" style="369" customWidth="1"/>
    <col min="15121" max="15121" width="2.625" style="369" customWidth="1"/>
    <col min="15122" max="15122" width="10.625" style="369" customWidth="1"/>
    <col min="15123" max="15123" width="3.625" style="369" customWidth="1"/>
    <col min="15124" max="15124" width="10.625" style="369" customWidth="1"/>
    <col min="15125" max="15125" width="3.625" style="369" customWidth="1"/>
    <col min="15126" max="15126" width="10.625" style="369" customWidth="1"/>
    <col min="15127" max="15127" width="3.625" style="369" customWidth="1"/>
    <col min="15128" max="15128" width="10.625" style="369" customWidth="1"/>
    <col min="15129" max="15129" width="3.125" style="369" customWidth="1"/>
    <col min="15130" max="15130" width="19" style="369" customWidth="1"/>
    <col min="15131" max="15131" width="3.5" style="369" customWidth="1"/>
    <col min="15132" max="15132" width="11.125" style="369" customWidth="1"/>
    <col min="15133" max="15133" width="4.625" style="369" customWidth="1"/>
    <col min="15134" max="15134" width="12.125" style="369" customWidth="1"/>
    <col min="15135" max="15360" width="9" style="369"/>
    <col min="15361" max="15361" width="4.625" style="369" customWidth="1"/>
    <col min="15362" max="15362" width="25.375" style="369" customWidth="1"/>
    <col min="15363" max="15363" width="2.625" style="369" customWidth="1"/>
    <col min="15364" max="15364" width="12.125" style="369" customWidth="1"/>
    <col min="15365" max="15365" width="2.625" style="369" customWidth="1"/>
    <col min="15366" max="15366" width="12.125" style="369" customWidth="1"/>
    <col min="15367" max="15367" width="2.625" style="369" customWidth="1"/>
    <col min="15368" max="15368" width="12.125" style="369" customWidth="1"/>
    <col min="15369" max="15369" width="2.625" style="369" customWidth="1"/>
    <col min="15370" max="15370" width="12.25" style="369" customWidth="1"/>
    <col min="15371" max="15371" width="4.625" style="369" customWidth="1"/>
    <col min="15372" max="15372" width="11.625" style="369" customWidth="1"/>
    <col min="15373" max="15373" width="4.625" style="369" customWidth="1"/>
    <col min="15374" max="15374" width="10.625" style="369" customWidth="1"/>
    <col min="15375" max="15375" width="2.625" style="369" customWidth="1"/>
    <col min="15376" max="15376" width="10.625" style="369" customWidth="1"/>
    <col min="15377" max="15377" width="2.625" style="369" customWidth="1"/>
    <col min="15378" max="15378" width="10.625" style="369" customWidth="1"/>
    <col min="15379" max="15379" width="3.625" style="369" customWidth="1"/>
    <col min="15380" max="15380" width="10.625" style="369" customWidth="1"/>
    <col min="15381" max="15381" width="3.625" style="369" customWidth="1"/>
    <col min="15382" max="15382" width="10.625" style="369" customWidth="1"/>
    <col min="15383" max="15383" width="3.625" style="369" customWidth="1"/>
    <col min="15384" max="15384" width="10.625" style="369" customWidth="1"/>
    <col min="15385" max="15385" width="3.125" style="369" customWidth="1"/>
    <col min="15386" max="15386" width="19" style="369" customWidth="1"/>
    <col min="15387" max="15387" width="3.5" style="369" customWidth="1"/>
    <col min="15388" max="15388" width="11.125" style="369" customWidth="1"/>
    <col min="15389" max="15389" width="4.625" style="369" customWidth="1"/>
    <col min="15390" max="15390" width="12.125" style="369" customWidth="1"/>
    <col min="15391" max="15616" width="9" style="369"/>
    <col min="15617" max="15617" width="4.625" style="369" customWidth="1"/>
    <col min="15618" max="15618" width="25.375" style="369" customWidth="1"/>
    <col min="15619" max="15619" width="2.625" style="369" customWidth="1"/>
    <col min="15620" max="15620" width="12.125" style="369" customWidth="1"/>
    <col min="15621" max="15621" width="2.625" style="369" customWidth="1"/>
    <col min="15622" max="15622" width="12.125" style="369" customWidth="1"/>
    <col min="15623" max="15623" width="2.625" style="369" customWidth="1"/>
    <col min="15624" max="15624" width="12.125" style="369" customWidth="1"/>
    <col min="15625" max="15625" width="2.625" style="369" customWidth="1"/>
    <col min="15626" max="15626" width="12.25" style="369" customWidth="1"/>
    <col min="15627" max="15627" width="4.625" style="369" customWidth="1"/>
    <col min="15628" max="15628" width="11.625" style="369" customWidth="1"/>
    <col min="15629" max="15629" width="4.625" style="369" customWidth="1"/>
    <col min="15630" max="15630" width="10.625" style="369" customWidth="1"/>
    <col min="15631" max="15631" width="2.625" style="369" customWidth="1"/>
    <col min="15632" max="15632" width="10.625" style="369" customWidth="1"/>
    <col min="15633" max="15633" width="2.625" style="369" customWidth="1"/>
    <col min="15634" max="15634" width="10.625" style="369" customWidth="1"/>
    <col min="15635" max="15635" width="3.625" style="369" customWidth="1"/>
    <col min="15636" max="15636" width="10.625" style="369" customWidth="1"/>
    <col min="15637" max="15637" width="3.625" style="369" customWidth="1"/>
    <col min="15638" max="15638" width="10.625" style="369" customWidth="1"/>
    <col min="15639" max="15639" width="3.625" style="369" customWidth="1"/>
    <col min="15640" max="15640" width="10.625" style="369" customWidth="1"/>
    <col min="15641" max="15641" width="3.125" style="369" customWidth="1"/>
    <col min="15642" max="15642" width="19" style="369" customWidth="1"/>
    <col min="15643" max="15643" width="3.5" style="369" customWidth="1"/>
    <col min="15644" max="15644" width="11.125" style="369" customWidth="1"/>
    <col min="15645" max="15645" width="4.625" style="369" customWidth="1"/>
    <col min="15646" max="15646" width="12.125" style="369" customWidth="1"/>
    <col min="15647" max="15872" width="9" style="369"/>
    <col min="15873" max="15873" width="4.625" style="369" customWidth="1"/>
    <col min="15874" max="15874" width="25.375" style="369" customWidth="1"/>
    <col min="15875" max="15875" width="2.625" style="369" customWidth="1"/>
    <col min="15876" max="15876" width="12.125" style="369" customWidth="1"/>
    <col min="15877" max="15877" width="2.625" style="369" customWidth="1"/>
    <col min="15878" max="15878" width="12.125" style="369" customWidth="1"/>
    <col min="15879" max="15879" width="2.625" style="369" customWidth="1"/>
    <col min="15880" max="15880" width="12.125" style="369" customWidth="1"/>
    <col min="15881" max="15881" width="2.625" style="369" customWidth="1"/>
    <col min="15882" max="15882" width="12.25" style="369" customWidth="1"/>
    <col min="15883" max="15883" width="4.625" style="369" customWidth="1"/>
    <col min="15884" max="15884" width="11.625" style="369" customWidth="1"/>
    <col min="15885" max="15885" width="4.625" style="369" customWidth="1"/>
    <col min="15886" max="15886" width="10.625" style="369" customWidth="1"/>
    <col min="15887" max="15887" width="2.625" style="369" customWidth="1"/>
    <col min="15888" max="15888" width="10.625" style="369" customWidth="1"/>
    <col min="15889" max="15889" width="2.625" style="369" customWidth="1"/>
    <col min="15890" max="15890" width="10.625" style="369" customWidth="1"/>
    <col min="15891" max="15891" width="3.625" style="369" customWidth="1"/>
    <col min="15892" max="15892" width="10.625" style="369" customWidth="1"/>
    <col min="15893" max="15893" width="3.625" style="369" customWidth="1"/>
    <col min="15894" max="15894" width="10.625" style="369" customWidth="1"/>
    <col min="15895" max="15895" width="3.625" style="369" customWidth="1"/>
    <col min="15896" max="15896" width="10.625" style="369" customWidth="1"/>
    <col min="15897" max="15897" width="3.125" style="369" customWidth="1"/>
    <col min="15898" max="15898" width="19" style="369" customWidth="1"/>
    <col min="15899" max="15899" width="3.5" style="369" customWidth="1"/>
    <col min="15900" max="15900" width="11.125" style="369" customWidth="1"/>
    <col min="15901" max="15901" width="4.625" style="369" customWidth="1"/>
    <col min="15902" max="15902" width="12.125" style="369" customWidth="1"/>
    <col min="15903" max="16128" width="9" style="369"/>
    <col min="16129" max="16129" width="4.625" style="369" customWidth="1"/>
    <col min="16130" max="16130" width="25.375" style="369" customWidth="1"/>
    <col min="16131" max="16131" width="2.625" style="369" customWidth="1"/>
    <col min="16132" max="16132" width="12.125" style="369" customWidth="1"/>
    <col min="16133" max="16133" width="2.625" style="369" customWidth="1"/>
    <col min="16134" max="16134" width="12.125" style="369" customWidth="1"/>
    <col min="16135" max="16135" width="2.625" style="369" customWidth="1"/>
    <col min="16136" max="16136" width="12.125" style="369" customWidth="1"/>
    <col min="16137" max="16137" width="2.625" style="369" customWidth="1"/>
    <col min="16138" max="16138" width="12.25" style="369" customWidth="1"/>
    <col min="16139" max="16139" width="4.625" style="369" customWidth="1"/>
    <col min="16140" max="16140" width="11.625" style="369" customWidth="1"/>
    <col min="16141" max="16141" width="4.625" style="369" customWidth="1"/>
    <col min="16142" max="16142" width="10.625" style="369" customWidth="1"/>
    <col min="16143" max="16143" width="2.625" style="369" customWidth="1"/>
    <col min="16144" max="16144" width="10.625" style="369" customWidth="1"/>
    <col min="16145" max="16145" width="2.625" style="369" customWidth="1"/>
    <col min="16146" max="16146" width="10.625" style="369" customWidth="1"/>
    <col min="16147" max="16147" width="3.625" style="369" customWidth="1"/>
    <col min="16148" max="16148" width="10.625" style="369" customWidth="1"/>
    <col min="16149" max="16149" width="3.625" style="369" customWidth="1"/>
    <col min="16150" max="16150" width="10.625" style="369" customWidth="1"/>
    <col min="16151" max="16151" width="3.625" style="369" customWidth="1"/>
    <col min="16152" max="16152" width="10.625" style="369" customWidth="1"/>
    <col min="16153" max="16153" width="3.125" style="369" customWidth="1"/>
    <col min="16154" max="16154" width="19" style="369" customWidth="1"/>
    <col min="16155" max="16155" width="3.5" style="369" customWidth="1"/>
    <col min="16156" max="16156" width="11.125" style="369" customWidth="1"/>
    <col min="16157" max="16157" width="4.625" style="369" customWidth="1"/>
    <col min="16158" max="16158" width="12.125" style="369" customWidth="1"/>
    <col min="16159" max="16384" width="9" style="369"/>
  </cols>
  <sheetData>
    <row r="1" spans="1:30" ht="15" thickTop="1" thickBot="1">
      <c r="C1" s="51"/>
      <c r="D1" s="304" t="s">
        <v>293</v>
      </c>
      <c r="E1" s="305" t="s">
        <v>294</v>
      </c>
      <c r="F1" s="306" t="s">
        <v>295</v>
      </c>
      <c r="G1" s="307"/>
      <c r="H1" s="308"/>
      <c r="I1" s="305" t="s">
        <v>294</v>
      </c>
      <c r="J1" s="309" t="s">
        <v>296</v>
      </c>
      <c r="K1" s="310" t="s">
        <v>297</v>
      </c>
      <c r="L1" s="311" t="s">
        <v>195</v>
      </c>
      <c r="M1" s="310" t="s">
        <v>298</v>
      </c>
      <c r="N1" s="312"/>
      <c r="O1" s="313" t="s">
        <v>299</v>
      </c>
      <c r="P1" s="314"/>
      <c r="Q1" s="314"/>
      <c r="R1" s="314"/>
      <c r="S1" s="314"/>
      <c r="T1" s="314"/>
      <c r="U1" s="313" t="s">
        <v>299</v>
      </c>
      <c r="V1" s="314"/>
      <c r="W1" s="314"/>
      <c r="X1" s="314"/>
      <c r="Y1" s="314"/>
      <c r="Z1" s="314"/>
      <c r="AA1" s="313" t="s">
        <v>299</v>
      </c>
      <c r="AB1" s="315"/>
      <c r="AC1" s="310" t="s">
        <v>298</v>
      </c>
      <c r="AD1" s="316" t="s">
        <v>300</v>
      </c>
    </row>
    <row r="2" spans="1:30" ht="21.2" customHeight="1" thickTop="1">
      <c r="A2" s="317" t="s">
        <v>301</v>
      </c>
      <c r="C2" s="51"/>
      <c r="D2" s="318" t="s">
        <v>302</v>
      </c>
      <c r="E2" s="51"/>
      <c r="F2" s="319" t="s">
        <v>303</v>
      </c>
      <c r="G2" s="319"/>
      <c r="H2" s="319"/>
      <c r="I2" s="51"/>
      <c r="J2" s="318" t="s">
        <v>304</v>
      </c>
      <c r="K2" s="320"/>
      <c r="L2" s="320"/>
      <c r="M2" s="320"/>
      <c r="N2" s="321" t="s">
        <v>305</v>
      </c>
      <c r="O2" s="322"/>
      <c r="P2" s="323"/>
      <c r="Q2" s="324" t="s">
        <v>294</v>
      </c>
      <c r="R2" s="325" t="s">
        <v>295</v>
      </c>
      <c r="S2" s="326"/>
      <c r="T2" s="327"/>
      <c r="U2" s="324" t="s">
        <v>294</v>
      </c>
      <c r="V2" s="328" t="s">
        <v>296</v>
      </c>
      <c r="W2" s="329"/>
      <c r="X2" s="330"/>
      <c r="Y2" s="324" t="s">
        <v>297</v>
      </c>
      <c r="Z2" s="331" t="s">
        <v>306</v>
      </c>
      <c r="AA2" s="320"/>
      <c r="AB2" s="320"/>
      <c r="AC2" s="320"/>
      <c r="AD2" s="320"/>
    </row>
    <row r="3" spans="1:30" s="370" customFormat="1" ht="15.95" customHeight="1">
      <c r="A3" s="332" t="s">
        <v>307</v>
      </c>
      <c r="C3" s="51"/>
      <c r="D3" s="51"/>
      <c r="E3" s="51"/>
      <c r="F3" s="51"/>
      <c r="G3" s="51"/>
      <c r="H3" s="333" t="s">
        <v>329</v>
      </c>
      <c r="I3" s="320"/>
      <c r="J3" s="320"/>
      <c r="K3" s="320"/>
      <c r="L3" s="320"/>
      <c r="M3" s="320"/>
      <c r="N3" s="320"/>
      <c r="O3" s="320"/>
      <c r="P3" s="334" t="s">
        <v>330</v>
      </c>
      <c r="Q3" s="320"/>
      <c r="R3" s="320"/>
      <c r="S3" s="320"/>
      <c r="T3" s="334" t="s">
        <v>331</v>
      </c>
      <c r="U3" s="320"/>
      <c r="V3" s="320"/>
      <c r="W3" s="320"/>
      <c r="X3" s="334" t="s">
        <v>332</v>
      </c>
      <c r="Y3" s="320"/>
      <c r="Z3" s="320"/>
      <c r="AA3" s="335"/>
      <c r="AB3" s="333" t="s">
        <v>333</v>
      </c>
      <c r="AC3" s="335"/>
      <c r="AD3" s="336" t="s">
        <v>334</v>
      </c>
    </row>
    <row r="4" spans="1:30" ht="14.25" thickBot="1">
      <c r="B4" s="337" t="str">
        <f>"単位："&amp;入力シート!L24</f>
        <v>単位：億円</v>
      </c>
      <c r="C4" s="338"/>
      <c r="D4" s="51"/>
      <c r="E4" s="338"/>
      <c r="F4" s="51"/>
      <c r="G4" s="339"/>
      <c r="H4" s="340" t="s">
        <v>310</v>
      </c>
      <c r="I4" s="51"/>
      <c r="J4" s="51"/>
      <c r="K4" s="51"/>
      <c r="L4" s="51"/>
      <c r="M4" s="51"/>
      <c r="N4" s="51"/>
      <c r="O4" s="339"/>
      <c r="P4" s="340" t="s">
        <v>310</v>
      </c>
      <c r="Q4" s="51"/>
      <c r="R4" s="51"/>
      <c r="S4" s="339"/>
      <c r="T4" s="340" t="s">
        <v>310</v>
      </c>
      <c r="U4" s="341"/>
      <c r="V4" s="51"/>
      <c r="W4" s="339"/>
      <c r="X4" s="340" t="s">
        <v>310</v>
      </c>
      <c r="Y4" s="341"/>
      <c r="Z4" s="341"/>
      <c r="AA4" s="339"/>
      <c r="AB4" s="340" t="s">
        <v>310</v>
      </c>
      <c r="AC4" s="339"/>
      <c r="AD4" s="340" t="s">
        <v>310</v>
      </c>
    </row>
    <row r="5" spans="1:30">
      <c r="A5" s="371"/>
      <c r="B5" s="372"/>
      <c r="C5" s="342"/>
      <c r="D5" s="343" t="s">
        <v>311</v>
      </c>
      <c r="E5" s="342"/>
      <c r="F5" s="123" t="s">
        <v>306</v>
      </c>
      <c r="G5" s="342"/>
      <c r="H5" s="123" t="s">
        <v>311</v>
      </c>
      <c r="I5" s="51"/>
      <c r="J5" s="344" t="s">
        <v>306</v>
      </c>
      <c r="K5" s="51"/>
      <c r="L5" s="345" t="s">
        <v>195</v>
      </c>
      <c r="M5" s="51"/>
      <c r="N5" s="343" t="s">
        <v>311</v>
      </c>
      <c r="O5" s="51"/>
      <c r="P5" s="346" t="s">
        <v>306</v>
      </c>
      <c r="Q5" s="51"/>
      <c r="R5" s="123" t="s">
        <v>311</v>
      </c>
      <c r="S5" s="51"/>
      <c r="T5" s="346" t="s">
        <v>306</v>
      </c>
      <c r="U5" s="347"/>
      <c r="V5" s="344" t="s">
        <v>311</v>
      </c>
      <c r="W5" s="51"/>
      <c r="X5" s="346" t="s">
        <v>306</v>
      </c>
      <c r="Y5" s="347"/>
      <c r="Z5" s="346" t="s">
        <v>306</v>
      </c>
      <c r="AA5" s="51"/>
      <c r="AB5" s="346" t="s">
        <v>306</v>
      </c>
      <c r="AC5" s="51"/>
      <c r="AD5" s="348" t="s">
        <v>199</v>
      </c>
    </row>
    <row r="6" spans="1:30">
      <c r="A6" s="349" t="s">
        <v>335</v>
      </c>
      <c r="B6" s="373"/>
      <c r="C6" s="350"/>
      <c r="D6" s="351" t="s">
        <v>312</v>
      </c>
      <c r="E6" s="350"/>
      <c r="F6" s="352" t="s">
        <v>313</v>
      </c>
      <c r="G6" s="350"/>
      <c r="H6" s="352" t="s">
        <v>313</v>
      </c>
      <c r="I6" s="51"/>
      <c r="J6" s="353" t="s">
        <v>314</v>
      </c>
      <c r="K6" s="354"/>
      <c r="L6" s="355" t="s">
        <v>315</v>
      </c>
      <c r="M6" s="51"/>
      <c r="N6" s="351" t="s">
        <v>312</v>
      </c>
      <c r="O6" s="51"/>
      <c r="P6" s="356" t="s">
        <v>316</v>
      </c>
      <c r="Q6" s="51"/>
      <c r="R6" s="352" t="s">
        <v>313</v>
      </c>
      <c r="S6" s="51"/>
      <c r="T6" s="356" t="s">
        <v>316</v>
      </c>
      <c r="U6" s="347"/>
      <c r="V6" s="353" t="s">
        <v>314</v>
      </c>
      <c r="W6" s="51"/>
      <c r="X6" s="356" t="s">
        <v>316</v>
      </c>
      <c r="Y6" s="347"/>
      <c r="Z6" s="356" t="s">
        <v>317</v>
      </c>
      <c r="AA6" s="51"/>
      <c r="AB6" s="356" t="s">
        <v>318</v>
      </c>
      <c r="AC6" s="51"/>
      <c r="AD6" s="357" t="s">
        <v>319</v>
      </c>
    </row>
    <row r="7" spans="1:30" ht="14.25" customHeight="1" thickBot="1">
      <c r="A7" s="374"/>
      <c r="B7" s="375"/>
      <c r="C7" s="342"/>
      <c r="D7" s="358" t="s">
        <v>320</v>
      </c>
      <c r="E7" s="342"/>
      <c r="F7" s="124" t="s">
        <v>207</v>
      </c>
      <c r="G7" s="342"/>
      <c r="H7" s="124" t="s">
        <v>321</v>
      </c>
      <c r="I7" s="51"/>
      <c r="J7" s="359" t="s">
        <v>322</v>
      </c>
      <c r="K7" s="51"/>
      <c r="L7" s="360" t="s">
        <v>323</v>
      </c>
      <c r="M7" s="51"/>
      <c r="N7" s="358" t="s">
        <v>324</v>
      </c>
      <c r="O7" s="51"/>
      <c r="P7" s="361" t="s">
        <v>325</v>
      </c>
      <c r="Q7" s="51"/>
      <c r="R7" s="124" t="s">
        <v>321</v>
      </c>
      <c r="S7" s="51"/>
      <c r="T7" s="361" t="s">
        <v>336</v>
      </c>
      <c r="U7" s="347"/>
      <c r="V7" s="359" t="s">
        <v>326</v>
      </c>
      <c r="W7" s="51"/>
      <c r="X7" s="361" t="s">
        <v>337</v>
      </c>
      <c r="Y7" s="347"/>
      <c r="Z7" s="361" t="s">
        <v>338</v>
      </c>
      <c r="AA7" s="51"/>
      <c r="AB7" s="361" t="s">
        <v>339</v>
      </c>
      <c r="AC7" s="51"/>
      <c r="AD7" s="362" t="s">
        <v>327</v>
      </c>
    </row>
    <row r="8" spans="1:30" ht="15.2" customHeight="1">
      <c r="A8" s="363" t="s">
        <v>438</v>
      </c>
      <c r="B8" s="637" t="s">
        <v>439</v>
      </c>
      <c r="D8" s="376">
        <v>0</v>
      </c>
      <c r="E8" s="377"/>
      <c r="F8" s="376">
        <v>0</v>
      </c>
      <c r="G8" s="377"/>
      <c r="H8" s="376">
        <v>0</v>
      </c>
      <c r="I8" s="377"/>
      <c r="J8" s="376">
        <v>0</v>
      </c>
      <c r="K8" s="377"/>
      <c r="L8" s="376">
        <v>0</v>
      </c>
      <c r="M8" s="377"/>
      <c r="N8" s="376">
        <v>0</v>
      </c>
      <c r="O8" s="377"/>
      <c r="P8" s="376">
        <f>IF(入力シート!$C$8="",0,HLOOKUP(入力シート!$C$8,建設係数!$D$5:$BU$50,ROW()-6,FALSE)*N$53)</f>
        <v>0.32748760002764027</v>
      </c>
      <c r="Q8" s="377"/>
      <c r="R8" s="376">
        <v>0</v>
      </c>
      <c r="S8" s="377"/>
      <c r="T8" s="376">
        <f>IF(入力シート!$C$8="",0,投入係数!$AS5*R$53)</f>
        <v>8.597819154264158E-5</v>
      </c>
      <c r="U8" s="377"/>
      <c r="V8" s="378">
        <v>0</v>
      </c>
      <c r="W8" s="377"/>
      <c r="X8" s="376">
        <f>IF(入力シート!C$8="",0,投入係数!$AO5*V$53)</f>
        <v>0</v>
      </c>
      <c r="Y8" s="377"/>
      <c r="Z8" s="376">
        <f>P8+T8+X8</f>
        <v>0.32757357821918293</v>
      </c>
      <c r="AA8" s="377"/>
      <c r="AB8" s="379">
        <f>各種係数!$F8*$Z8</f>
        <v>0.11693552060584957</v>
      </c>
      <c r="AD8" s="379">
        <f t="array" ref="AD8:AD52">MMULT('逆行列(IM)'!D5:AV49,'１次効果'!AB8:AB52)</f>
        <v>0.12677448203044811</v>
      </c>
    </row>
    <row r="9" spans="1:30" ht="15.2" customHeight="1">
      <c r="A9" s="363" t="s">
        <v>440</v>
      </c>
      <c r="B9" s="637" t="s">
        <v>441</v>
      </c>
      <c r="D9" s="380">
        <v>0</v>
      </c>
      <c r="E9" s="377"/>
      <c r="F9" s="380">
        <v>0</v>
      </c>
      <c r="G9" s="377"/>
      <c r="H9" s="380">
        <v>0</v>
      </c>
      <c r="I9" s="377"/>
      <c r="J9" s="380">
        <v>0</v>
      </c>
      <c r="K9" s="377"/>
      <c r="L9" s="380">
        <v>0</v>
      </c>
      <c r="M9" s="377"/>
      <c r="N9" s="380">
        <v>0</v>
      </c>
      <c r="O9" s="377"/>
      <c r="P9" s="380">
        <f>IF(入力シート!$C$8="",0,HLOOKUP(入力シート!$C$8,建設係数!$D$5:$BU$50,ROW()-6,FALSE)*N$53)</f>
        <v>1.1634481031878721</v>
      </c>
      <c r="Q9" s="377"/>
      <c r="R9" s="380">
        <v>0</v>
      </c>
      <c r="S9" s="377"/>
      <c r="T9" s="380">
        <f>IF(入力シート!$C$8="",0,投入係数!$AS6*R$53)</f>
        <v>6.6137212955742267E-5</v>
      </c>
      <c r="U9" s="377"/>
      <c r="V9" s="381">
        <v>0</v>
      </c>
      <c r="W9" s="377"/>
      <c r="X9" s="380">
        <f>IF(入力シート!C$8="",0,投入係数!$AO6*V$53)</f>
        <v>0</v>
      </c>
      <c r="Y9" s="377"/>
      <c r="Z9" s="380">
        <f t="shared" ref="Z9:Z52" si="0">P9+T9+X9</f>
        <v>1.1635142404008278</v>
      </c>
      <c r="AA9" s="377"/>
      <c r="AB9" s="382">
        <f>各種係数!$F9*$Z9</f>
        <v>1.7266601926073273E-2</v>
      </c>
      <c r="AD9" s="382">
        <v>2.2511869775523292E-2</v>
      </c>
    </row>
    <row r="10" spans="1:30" ht="15.2" customHeight="1">
      <c r="A10" s="363" t="s">
        <v>442</v>
      </c>
      <c r="B10" s="637" t="s">
        <v>443</v>
      </c>
      <c r="D10" s="380">
        <v>0</v>
      </c>
      <c r="E10" s="377"/>
      <c r="F10" s="380">
        <v>0</v>
      </c>
      <c r="G10" s="377"/>
      <c r="H10" s="380">
        <v>0</v>
      </c>
      <c r="I10" s="377"/>
      <c r="J10" s="380">
        <v>0</v>
      </c>
      <c r="K10" s="377"/>
      <c r="L10" s="380">
        <v>0</v>
      </c>
      <c r="M10" s="377"/>
      <c r="N10" s="380">
        <v>0</v>
      </c>
      <c r="O10" s="377"/>
      <c r="P10" s="380">
        <f>IF(入力シート!$C$8="",0,HLOOKUP(入力シート!$C$8,建設係数!$D$5:$BU$50,ROW()-6,FALSE)*N$53)</f>
        <v>0</v>
      </c>
      <c r="Q10" s="377"/>
      <c r="R10" s="380">
        <v>0</v>
      </c>
      <c r="S10" s="377"/>
      <c r="T10" s="380">
        <f>IF(入力シート!$C$8="",0,投入係数!$AS7*R$53)</f>
        <v>3.9681957173798631E-5</v>
      </c>
      <c r="U10" s="377"/>
      <c r="V10" s="381">
        <v>0</v>
      </c>
      <c r="W10" s="377"/>
      <c r="X10" s="380">
        <f>IF(入力シート!C$8="",0,投入係数!$AO7*V$53)</f>
        <v>0</v>
      </c>
      <c r="Y10" s="377"/>
      <c r="Z10" s="380">
        <f t="shared" si="0"/>
        <v>3.9681957173798631E-5</v>
      </c>
      <c r="AA10" s="377"/>
      <c r="AB10" s="382">
        <f>各種係数!$F10*$Z10</f>
        <v>1.1011822611075772E-5</v>
      </c>
      <c r="AD10" s="382">
        <v>6.3471563357828994E-3</v>
      </c>
    </row>
    <row r="11" spans="1:30" ht="15.2" customHeight="1">
      <c r="A11" s="363" t="s">
        <v>444</v>
      </c>
      <c r="B11" s="637" t="s">
        <v>445</v>
      </c>
      <c r="D11" s="380">
        <v>0</v>
      </c>
      <c r="E11" s="377"/>
      <c r="F11" s="380">
        <v>0</v>
      </c>
      <c r="G11" s="377"/>
      <c r="H11" s="380">
        <v>0</v>
      </c>
      <c r="I11" s="377"/>
      <c r="J11" s="380">
        <v>0</v>
      </c>
      <c r="K11" s="377"/>
      <c r="L11" s="380">
        <v>0</v>
      </c>
      <c r="M11" s="377"/>
      <c r="N11" s="380">
        <v>0</v>
      </c>
      <c r="O11" s="377"/>
      <c r="P11" s="380">
        <f>IF(入力シート!$C$8="",0,HLOOKUP(入力シート!$C$8,建設係数!$D$5:$BU$50,ROW()-6,FALSE)*N$53)</f>
        <v>1.8172566693319763E-3</v>
      </c>
      <c r="Q11" s="377"/>
      <c r="R11" s="380">
        <v>0</v>
      </c>
      <c r="S11" s="377"/>
      <c r="T11" s="380">
        <f>IF(入力シート!$C$8="",0,投入係数!$AS8*R$53)</f>
        <v>1.6468160466985124E-3</v>
      </c>
      <c r="U11" s="377"/>
      <c r="V11" s="381">
        <v>0</v>
      </c>
      <c r="W11" s="377"/>
      <c r="X11" s="380">
        <f>IF(入力シート!C$8="",0,投入係数!$AO8*V$53)</f>
        <v>0</v>
      </c>
      <c r="Y11" s="377"/>
      <c r="Z11" s="380">
        <f t="shared" si="0"/>
        <v>3.4640727160304887E-3</v>
      </c>
      <c r="AA11" s="377"/>
      <c r="AB11" s="382">
        <f>各種係数!$F11*$Z11</f>
        <v>1.0021012409524247E-3</v>
      </c>
      <c r="AD11" s="382">
        <v>5.2628887886207835E-3</v>
      </c>
    </row>
    <row r="12" spans="1:30" ht="15.2" customHeight="1">
      <c r="A12" s="364" t="s">
        <v>446</v>
      </c>
      <c r="B12" s="637" t="s">
        <v>447</v>
      </c>
      <c r="D12" s="383">
        <v>0</v>
      </c>
      <c r="E12" s="377"/>
      <c r="F12" s="383">
        <v>0</v>
      </c>
      <c r="G12" s="377"/>
      <c r="H12" s="383">
        <v>0</v>
      </c>
      <c r="I12" s="377"/>
      <c r="J12" s="383">
        <v>0</v>
      </c>
      <c r="K12" s="377"/>
      <c r="L12" s="383">
        <v>0</v>
      </c>
      <c r="M12" s="377"/>
      <c r="N12" s="383">
        <v>0</v>
      </c>
      <c r="O12" s="377"/>
      <c r="P12" s="383">
        <f>IF(入力シート!$C$8="",0,HLOOKUP(入力シート!$C$8,建設係数!$D$5:$BU$50,ROW()-6,FALSE)*N$53)</f>
        <v>5.4607441150049764E-2</v>
      </c>
      <c r="Q12" s="377"/>
      <c r="R12" s="383">
        <v>0</v>
      </c>
      <c r="S12" s="377"/>
      <c r="T12" s="383">
        <f>IF(入力シート!$C$8="",0,投入係数!$AS9*R$53)</f>
        <v>1.3723463349824468E-2</v>
      </c>
      <c r="U12" s="377"/>
      <c r="V12" s="384">
        <v>0</v>
      </c>
      <c r="W12" s="377"/>
      <c r="X12" s="383">
        <f>IF(入力シート!C$8="",0,投入係数!$AO9*V$53)</f>
        <v>0</v>
      </c>
      <c r="Y12" s="377"/>
      <c r="Z12" s="383">
        <f t="shared" si="0"/>
        <v>6.8330904499874237E-2</v>
      </c>
      <c r="AA12" s="377"/>
      <c r="AB12" s="385">
        <f>各種係数!$F12*$Z12</f>
        <v>1.2120188513102446E-2</v>
      </c>
      <c r="AD12" s="385">
        <v>1.8416225230583151E-2</v>
      </c>
    </row>
    <row r="13" spans="1:30" ht="15.2" customHeight="1">
      <c r="A13" s="363" t="s">
        <v>448</v>
      </c>
      <c r="B13" s="638" t="s">
        <v>449</v>
      </c>
      <c r="D13" s="380">
        <v>0</v>
      </c>
      <c r="E13" s="377"/>
      <c r="F13" s="380">
        <v>0</v>
      </c>
      <c r="G13" s="377"/>
      <c r="H13" s="380">
        <v>0</v>
      </c>
      <c r="I13" s="377"/>
      <c r="J13" s="380">
        <v>0</v>
      </c>
      <c r="K13" s="377"/>
      <c r="L13" s="380">
        <v>0</v>
      </c>
      <c r="M13" s="377"/>
      <c r="N13" s="380">
        <v>0</v>
      </c>
      <c r="O13" s="377"/>
      <c r="P13" s="386">
        <f>IF(入力シート!$C$8="",0,HLOOKUP(入力シート!$C$8,建設係数!$D$5:$BU$50,ROW()-6,FALSE)*N$53)</f>
        <v>4.8348001511239622E-2</v>
      </c>
      <c r="Q13" s="377"/>
      <c r="R13" s="380">
        <v>0</v>
      </c>
      <c r="S13" s="377"/>
      <c r="T13" s="380">
        <f>IF(入力シート!$C$8="",0,投入係数!$AS10*R$53)</f>
        <v>1.3359709605067003E-3</v>
      </c>
      <c r="U13" s="377"/>
      <c r="V13" s="381">
        <v>0</v>
      </c>
      <c r="W13" s="377"/>
      <c r="X13" s="380">
        <f>IF(入力シート!C$8="",0,投入係数!$AO10*V$53)</f>
        <v>0</v>
      </c>
      <c r="Y13" s="377"/>
      <c r="Z13" s="380">
        <f t="shared" si="0"/>
        <v>4.9683972471746322E-2</v>
      </c>
      <c r="AA13" s="377"/>
      <c r="AB13" s="382">
        <f>各種係数!$F13*$Z13</f>
        <v>2.9910823481864669E-2</v>
      </c>
      <c r="AD13" s="382">
        <v>4.7452738214642576E-2</v>
      </c>
    </row>
    <row r="14" spans="1:30" ht="15.2" customHeight="1">
      <c r="A14" s="363" t="s">
        <v>450</v>
      </c>
      <c r="B14" s="637" t="s">
        <v>451</v>
      </c>
      <c r="D14" s="380">
        <v>0</v>
      </c>
      <c r="E14" s="377"/>
      <c r="F14" s="380">
        <v>0</v>
      </c>
      <c r="G14" s="377"/>
      <c r="H14" s="380">
        <v>0</v>
      </c>
      <c r="I14" s="377"/>
      <c r="J14" s="380">
        <v>0</v>
      </c>
      <c r="K14" s="377"/>
      <c r="L14" s="380">
        <v>0</v>
      </c>
      <c r="M14" s="377"/>
      <c r="N14" s="380">
        <v>0</v>
      </c>
      <c r="O14" s="377"/>
      <c r="P14" s="386">
        <f>IF(入力シート!$C$8="",0,HLOOKUP(入力シート!$C$8,建設係数!$D$5:$BU$50,ROW()-6,FALSE)*N$53)</f>
        <v>2.5576204975783375E-3</v>
      </c>
      <c r="Q14" s="377"/>
      <c r="R14" s="380">
        <v>0</v>
      </c>
      <c r="S14" s="377"/>
      <c r="T14" s="380">
        <f>IF(入力シート!$C$8="",0,投入係数!$AS11*R$53)</f>
        <v>1.1243319716982366E-2</v>
      </c>
      <c r="U14" s="377"/>
      <c r="V14" s="381">
        <v>0</v>
      </c>
      <c r="W14" s="377"/>
      <c r="X14" s="380">
        <f>IF(入力シート!C$8="",0,投入係数!$AO11*V$53)</f>
        <v>0</v>
      </c>
      <c r="Y14" s="377"/>
      <c r="Z14" s="380">
        <f t="shared" si="0"/>
        <v>1.3800940214560704E-2</v>
      </c>
      <c r="AA14" s="377"/>
      <c r="AB14" s="382">
        <f>各種係数!$F14*$Z14</f>
        <v>5.9796526579085135E-3</v>
      </c>
      <c r="AD14" s="382">
        <v>1.7951053060740619E-2</v>
      </c>
    </row>
    <row r="15" spans="1:30" ht="15.2" customHeight="1">
      <c r="A15" s="363" t="s">
        <v>452</v>
      </c>
      <c r="B15" s="637" t="s">
        <v>453</v>
      </c>
      <c r="D15" s="380">
        <v>0</v>
      </c>
      <c r="E15" s="377"/>
      <c r="F15" s="380">
        <v>0</v>
      </c>
      <c r="G15" s="377"/>
      <c r="H15" s="380">
        <v>0</v>
      </c>
      <c r="I15" s="377"/>
      <c r="J15" s="380">
        <v>0</v>
      </c>
      <c r="K15" s="377"/>
      <c r="L15" s="380">
        <v>0</v>
      </c>
      <c r="M15" s="377"/>
      <c r="N15" s="380">
        <v>0</v>
      </c>
      <c r="O15" s="377"/>
      <c r="P15" s="386">
        <f>IF(入力シート!$C$8="",0,HLOOKUP(入力シート!$C$8,建設係数!$D$5:$BU$50,ROW()-6,FALSE)*N$53)</f>
        <v>0</v>
      </c>
      <c r="Q15" s="377"/>
      <c r="R15" s="380">
        <v>0</v>
      </c>
      <c r="S15" s="377"/>
      <c r="T15" s="380">
        <f>IF(入力シート!$C$8="",0,投入係数!$AS12*R$53)</f>
        <v>1.3300185742807188E-2</v>
      </c>
      <c r="U15" s="377"/>
      <c r="V15" s="381">
        <v>0</v>
      </c>
      <c r="W15" s="377"/>
      <c r="X15" s="380">
        <f>IF(入力シート!C$8="",0,投入係数!$AO12*V$53)</f>
        <v>0</v>
      </c>
      <c r="Y15" s="377"/>
      <c r="Z15" s="380">
        <f t="shared" si="0"/>
        <v>1.3300185742807188E-2</v>
      </c>
      <c r="AA15" s="377"/>
      <c r="AB15" s="382">
        <f>各種係数!$F15*$Z15</f>
        <v>4.3399254382041601E-3</v>
      </c>
      <c r="AD15" s="382">
        <v>6.1025704172771124E-2</v>
      </c>
    </row>
    <row r="16" spans="1:30" ht="15.2" customHeight="1">
      <c r="A16" s="363" t="s">
        <v>454</v>
      </c>
      <c r="B16" s="637" t="s">
        <v>455</v>
      </c>
      <c r="D16" s="380">
        <v>0</v>
      </c>
      <c r="E16" s="377"/>
      <c r="F16" s="380">
        <v>0</v>
      </c>
      <c r="G16" s="377"/>
      <c r="H16" s="380">
        <v>0</v>
      </c>
      <c r="I16" s="377"/>
      <c r="J16" s="380">
        <v>0</v>
      </c>
      <c r="K16" s="377"/>
      <c r="L16" s="380">
        <v>0</v>
      </c>
      <c r="M16" s="377"/>
      <c r="N16" s="380">
        <v>0</v>
      </c>
      <c r="O16" s="377"/>
      <c r="P16" s="386">
        <f>IF(入力シート!$C$8="",0,HLOOKUP(入力シート!$C$8,建設係数!$D$5:$BU$50,ROW()-6,FALSE)*N$53)</f>
        <v>2.4185218389381119E-2</v>
      </c>
      <c r="Q16" s="377"/>
      <c r="R16" s="380">
        <v>0</v>
      </c>
      <c r="S16" s="377"/>
      <c r="T16" s="380">
        <f>IF(入力シート!$C$8="",0,投入係数!$AS13*R$53)</f>
        <v>3.2122825061422389E-2</v>
      </c>
      <c r="U16" s="377"/>
      <c r="V16" s="381">
        <v>0</v>
      </c>
      <c r="W16" s="377"/>
      <c r="X16" s="380">
        <f>IF(入力シート!C$8="",0,投入係数!$AO13*V$53)</f>
        <v>0</v>
      </c>
      <c r="Y16" s="377"/>
      <c r="Z16" s="380">
        <f t="shared" si="0"/>
        <v>5.6308043450803508E-2</v>
      </c>
      <c r="AA16" s="377"/>
      <c r="AB16" s="382">
        <f>各種係数!$F16*$Z16</f>
        <v>3.8515742847062238E-2</v>
      </c>
      <c r="AD16" s="382">
        <v>0.10537573747699401</v>
      </c>
    </row>
    <row r="17" spans="1:30" ht="15.2" customHeight="1">
      <c r="A17" s="364" t="s">
        <v>456</v>
      </c>
      <c r="B17" s="639" t="s">
        <v>457</v>
      </c>
      <c r="D17" s="383">
        <v>0</v>
      </c>
      <c r="E17" s="377"/>
      <c r="F17" s="383">
        <v>0</v>
      </c>
      <c r="G17" s="377"/>
      <c r="H17" s="383">
        <v>0</v>
      </c>
      <c r="I17" s="377"/>
      <c r="J17" s="383">
        <v>0</v>
      </c>
      <c r="K17" s="377"/>
      <c r="L17" s="383">
        <v>0</v>
      </c>
      <c r="M17" s="377"/>
      <c r="N17" s="383">
        <v>0</v>
      </c>
      <c r="O17" s="377"/>
      <c r="P17" s="387">
        <f>IF(入力シート!$C$8="",0,HLOOKUP(入力シート!$C$8,建設係数!$D$5:$BU$50,ROW()-6,FALSE)*N$53)</f>
        <v>8.2157949667823429E-2</v>
      </c>
      <c r="Q17" s="377"/>
      <c r="R17" s="383">
        <v>0</v>
      </c>
      <c r="S17" s="377"/>
      <c r="T17" s="383">
        <f>IF(入力シート!$C$8="",0,投入係数!$AS14*R$53)</f>
        <v>2.7308038923041525E-2</v>
      </c>
      <c r="U17" s="377"/>
      <c r="V17" s="384">
        <v>0</v>
      </c>
      <c r="W17" s="377"/>
      <c r="X17" s="383">
        <f>IF(入力シート!C$8="",0,投入係数!$AO14*V$53)</f>
        <v>0</v>
      </c>
      <c r="Y17" s="377"/>
      <c r="Z17" s="383">
        <f t="shared" si="0"/>
        <v>0.10946598859086495</v>
      </c>
      <c r="AA17" s="377"/>
      <c r="AB17" s="385">
        <f>各種係数!$F17*$Z17</f>
        <v>9.8148255492968087E-3</v>
      </c>
      <c r="AD17" s="385">
        <v>2.6309537327646328E-2</v>
      </c>
    </row>
    <row r="18" spans="1:30" ht="15.2" customHeight="1">
      <c r="A18" s="363" t="s">
        <v>458</v>
      </c>
      <c r="B18" s="637" t="s">
        <v>459</v>
      </c>
      <c r="D18" s="380">
        <v>0</v>
      </c>
      <c r="E18" s="377"/>
      <c r="F18" s="380">
        <v>0</v>
      </c>
      <c r="G18" s="377"/>
      <c r="H18" s="380">
        <v>0</v>
      </c>
      <c r="I18" s="377"/>
      <c r="J18" s="380">
        <v>0</v>
      </c>
      <c r="K18" s="377"/>
      <c r="L18" s="380">
        <v>0</v>
      </c>
      <c r="M18" s="377"/>
      <c r="N18" s="380">
        <v>0</v>
      </c>
      <c r="O18" s="377"/>
      <c r="P18" s="386">
        <f>IF(入力シート!$C$8="",0,HLOOKUP(入力シート!$C$8,建設係数!$D$5:$BU$50,ROW()-6,FALSE)*N$53)</f>
        <v>1.8438424613462776</v>
      </c>
      <c r="Q18" s="377"/>
      <c r="R18" s="380">
        <v>0</v>
      </c>
      <c r="S18" s="377"/>
      <c r="T18" s="380">
        <f>IF(入力シート!$C$8="",0,投入係数!$AS15*R$53)</f>
        <v>1.904750528676525E-2</v>
      </c>
      <c r="U18" s="377"/>
      <c r="V18" s="381">
        <v>0</v>
      </c>
      <c r="W18" s="377"/>
      <c r="X18" s="380">
        <f>IF(入力シート!C$8="",0,投入係数!$AO15*V$53)</f>
        <v>0</v>
      </c>
      <c r="Y18" s="377"/>
      <c r="Z18" s="380">
        <f t="shared" si="0"/>
        <v>1.862889966633043</v>
      </c>
      <c r="AA18" s="377"/>
      <c r="AB18" s="382">
        <f>各種係数!$F18*$Z18</f>
        <v>0.19111520292872061</v>
      </c>
      <c r="AD18" s="382">
        <v>0.22598428552899591</v>
      </c>
    </row>
    <row r="19" spans="1:30" ht="15.2" customHeight="1">
      <c r="A19" s="363" t="s">
        <v>460</v>
      </c>
      <c r="B19" s="637" t="s">
        <v>461</v>
      </c>
      <c r="D19" s="380">
        <v>0</v>
      </c>
      <c r="E19" s="377"/>
      <c r="F19" s="380">
        <v>0</v>
      </c>
      <c r="G19" s="377"/>
      <c r="H19" s="380">
        <v>0</v>
      </c>
      <c r="I19" s="377"/>
      <c r="J19" s="380">
        <v>0</v>
      </c>
      <c r="K19" s="377"/>
      <c r="L19" s="380">
        <v>0</v>
      </c>
      <c r="M19" s="377"/>
      <c r="N19" s="380">
        <v>0</v>
      </c>
      <c r="O19" s="377"/>
      <c r="P19" s="386">
        <f>IF(入力シート!$C$8="",0,HLOOKUP(入力シート!$C$8,建設係数!$D$5:$BU$50,ROW()-6,FALSE)*N$53)</f>
        <v>0.48197685218838093</v>
      </c>
      <c r="Q19" s="377"/>
      <c r="R19" s="380">
        <v>0</v>
      </c>
      <c r="S19" s="377"/>
      <c r="T19" s="380">
        <f>IF(入力シート!$C$8="",0,投入係数!$AS16*R$53)</f>
        <v>2.0641411748398994E-2</v>
      </c>
      <c r="U19" s="377"/>
      <c r="V19" s="381">
        <v>0</v>
      </c>
      <c r="W19" s="377"/>
      <c r="X19" s="380">
        <f>IF(入力シート!C$8="",0,投入係数!$AO16*V$53)</f>
        <v>0</v>
      </c>
      <c r="Y19" s="377"/>
      <c r="Z19" s="380">
        <f t="shared" si="0"/>
        <v>0.50261826393677989</v>
      </c>
      <c r="AA19" s="377"/>
      <c r="AB19" s="382">
        <f>各種係数!$F19*$Z19</f>
        <v>0.21366169651067168</v>
      </c>
      <c r="AD19" s="382">
        <v>0.27072020373584144</v>
      </c>
    </row>
    <row r="20" spans="1:30" ht="15.2" customHeight="1">
      <c r="A20" s="363" t="s">
        <v>462</v>
      </c>
      <c r="B20" s="637" t="s">
        <v>463</v>
      </c>
      <c r="D20" s="380">
        <v>0</v>
      </c>
      <c r="E20" s="377"/>
      <c r="F20" s="380">
        <v>0</v>
      </c>
      <c r="G20" s="377"/>
      <c r="H20" s="380">
        <v>0</v>
      </c>
      <c r="I20" s="377"/>
      <c r="J20" s="380">
        <v>0</v>
      </c>
      <c r="K20" s="377"/>
      <c r="L20" s="380">
        <v>0</v>
      </c>
      <c r="M20" s="377"/>
      <c r="N20" s="380">
        <v>0</v>
      </c>
      <c r="O20" s="377"/>
      <c r="P20" s="386">
        <f>IF(入力シート!$C$8="",0,HLOOKUP(入力シート!$C$8,建設係数!$D$5:$BU$50,ROW()-6,FALSE)*N$53)</f>
        <v>7.4933793525540767E-3</v>
      </c>
      <c r="Q20" s="377"/>
      <c r="R20" s="380">
        <v>0</v>
      </c>
      <c r="S20" s="377"/>
      <c r="T20" s="380">
        <f>IF(入力シート!$C$8="",0,投入係数!$AS17*R$53)</f>
        <v>7.3134485429202367E-2</v>
      </c>
      <c r="U20" s="377"/>
      <c r="V20" s="381">
        <v>0</v>
      </c>
      <c r="W20" s="377"/>
      <c r="X20" s="380">
        <f>IF(入力シート!C$8="",0,投入係数!$AO17*V$53)</f>
        <v>0</v>
      </c>
      <c r="Y20" s="377"/>
      <c r="Z20" s="380">
        <f t="shared" si="0"/>
        <v>8.0627864781756445E-2</v>
      </c>
      <c r="AA20" s="377"/>
      <c r="AB20" s="382">
        <f>各種係数!$F20*$Z20</f>
        <v>1.211283893048375E-2</v>
      </c>
      <c r="AD20" s="382">
        <v>2.7120260170710817E-2</v>
      </c>
    </row>
    <row r="21" spans="1:30" ht="15.2" customHeight="1">
      <c r="A21" s="363" t="s">
        <v>464</v>
      </c>
      <c r="B21" s="637" t="s">
        <v>465</v>
      </c>
      <c r="D21" s="380">
        <v>0</v>
      </c>
      <c r="E21" s="377"/>
      <c r="F21" s="380">
        <v>0</v>
      </c>
      <c r="G21" s="377"/>
      <c r="H21" s="380">
        <v>0</v>
      </c>
      <c r="I21" s="377"/>
      <c r="J21" s="380">
        <v>0</v>
      </c>
      <c r="K21" s="377"/>
      <c r="L21" s="380">
        <v>0</v>
      </c>
      <c r="M21" s="377"/>
      <c r="N21" s="380">
        <v>0</v>
      </c>
      <c r="O21" s="377"/>
      <c r="P21" s="386">
        <f>IF(入力シート!$C$8="",0,HLOOKUP(入力シート!$C$8,建設係数!$D$5:$BU$50,ROW()-6,FALSE)*N$53)</f>
        <v>6.5062275815589278E-4</v>
      </c>
      <c r="Q21" s="377"/>
      <c r="R21" s="380">
        <v>0</v>
      </c>
      <c r="S21" s="377"/>
      <c r="T21" s="380">
        <f>IF(入力シート!$C$8="",0,投入係数!$AS18*R$53)</f>
        <v>1.3425843112026279E-3</v>
      </c>
      <c r="U21" s="377"/>
      <c r="V21" s="381">
        <v>0</v>
      </c>
      <c r="W21" s="377"/>
      <c r="X21" s="380">
        <f>IF(入力シート!C$8="",0,投入係数!$AO18*V$53)</f>
        <v>0</v>
      </c>
      <c r="Y21" s="377"/>
      <c r="Z21" s="380">
        <f t="shared" si="0"/>
        <v>1.9932070693585205E-3</v>
      </c>
      <c r="AA21" s="377"/>
      <c r="AB21" s="382">
        <f>各種係数!$F21*$Z21</f>
        <v>1.2766191825358992E-4</v>
      </c>
      <c r="AD21" s="382">
        <v>4.6526641141565728E-4</v>
      </c>
    </row>
    <row r="22" spans="1:30" ht="15.2" customHeight="1">
      <c r="A22" s="364" t="s">
        <v>466</v>
      </c>
      <c r="B22" s="637" t="s">
        <v>467</v>
      </c>
      <c r="D22" s="383">
        <v>0</v>
      </c>
      <c r="E22" s="377"/>
      <c r="F22" s="383">
        <v>0</v>
      </c>
      <c r="G22" s="377"/>
      <c r="H22" s="383">
        <v>0</v>
      </c>
      <c r="I22" s="377"/>
      <c r="J22" s="383">
        <v>0</v>
      </c>
      <c r="K22" s="377"/>
      <c r="L22" s="383">
        <v>0</v>
      </c>
      <c r="M22" s="377"/>
      <c r="N22" s="383">
        <v>0</v>
      </c>
      <c r="O22" s="377"/>
      <c r="P22" s="387">
        <f>IF(入力シート!$C$8="",0,HLOOKUP(入力シート!$C$8,建設係数!$D$5:$BU$50,ROW()-6,FALSE)*N$53)</f>
        <v>4.043799924079055</v>
      </c>
      <c r="Q22" s="377"/>
      <c r="R22" s="383">
        <v>0</v>
      </c>
      <c r="S22" s="377"/>
      <c r="T22" s="383">
        <f>IF(入力シート!$C$8="",0,投入係数!$AS19*R$53)</f>
        <v>6.8319702070318853E-3</v>
      </c>
      <c r="U22" s="377"/>
      <c r="V22" s="384">
        <v>0</v>
      </c>
      <c r="W22" s="377"/>
      <c r="X22" s="383">
        <f>IF(入力シート!C$8="",0,投入係数!$AO19*V$53)</f>
        <v>0</v>
      </c>
      <c r="Y22" s="377"/>
      <c r="Z22" s="383">
        <f t="shared" si="0"/>
        <v>4.0506318942860871</v>
      </c>
      <c r="AA22" s="377"/>
      <c r="AB22" s="385">
        <f>各種係数!$F22*$Z22</f>
        <v>1.2015920349184168</v>
      </c>
      <c r="AD22" s="385">
        <v>1.2331517318537291</v>
      </c>
    </row>
    <row r="23" spans="1:30" ht="15.2" customHeight="1">
      <c r="A23" s="363" t="s">
        <v>468</v>
      </c>
      <c r="B23" s="638" t="s">
        <v>469</v>
      </c>
      <c r="D23" s="380">
        <v>0</v>
      </c>
      <c r="E23" s="377"/>
      <c r="F23" s="380">
        <v>0</v>
      </c>
      <c r="G23" s="377"/>
      <c r="H23" s="380">
        <v>0</v>
      </c>
      <c r="I23" s="377"/>
      <c r="J23" s="380">
        <v>0</v>
      </c>
      <c r="K23" s="377"/>
      <c r="L23" s="380">
        <v>0</v>
      </c>
      <c r="M23" s="377"/>
      <c r="N23" s="380">
        <v>0</v>
      </c>
      <c r="O23" s="377"/>
      <c r="P23" s="386">
        <f>IF(入力シート!$C$8="",0,HLOOKUP(入力シート!$C$8,建設係数!$D$5:$BU$50,ROW()-6,FALSE)*N$53)</f>
        <v>0.56523412996481248</v>
      </c>
      <c r="Q23" s="377"/>
      <c r="R23" s="380">
        <v>0</v>
      </c>
      <c r="S23" s="377"/>
      <c r="T23" s="380">
        <f>IF(入力シート!$C$8="",0,投入係数!$AS20*R$53)</f>
        <v>1.4616311092231406E-3</v>
      </c>
      <c r="U23" s="377"/>
      <c r="V23" s="381">
        <v>0</v>
      </c>
      <c r="W23" s="377"/>
      <c r="X23" s="380">
        <f>IF(入力シート!C$8="",0,投入係数!$AO20*V$53)</f>
        <v>0</v>
      </c>
      <c r="Y23" s="377"/>
      <c r="Z23" s="380">
        <f t="shared" si="0"/>
        <v>0.56669576107403563</v>
      </c>
      <c r="AA23" s="377"/>
      <c r="AB23" s="382">
        <f>各種係数!$F23*$Z23</f>
        <v>0.42567911948664866</v>
      </c>
      <c r="AD23" s="382">
        <v>0.90864897229857933</v>
      </c>
    </row>
    <row r="24" spans="1:30" ht="15.2" customHeight="1">
      <c r="A24" s="363" t="s">
        <v>470</v>
      </c>
      <c r="B24" s="637" t="s">
        <v>471</v>
      </c>
      <c r="D24" s="380">
        <v>0</v>
      </c>
      <c r="E24" s="377"/>
      <c r="F24" s="380">
        <v>0</v>
      </c>
      <c r="G24" s="377"/>
      <c r="H24" s="380">
        <v>0</v>
      </c>
      <c r="I24" s="377"/>
      <c r="J24" s="380">
        <v>0</v>
      </c>
      <c r="K24" s="377"/>
      <c r="L24" s="380">
        <v>0</v>
      </c>
      <c r="M24" s="377"/>
      <c r="N24" s="380">
        <v>0</v>
      </c>
      <c r="O24" s="377"/>
      <c r="P24" s="386">
        <f>IF(入力シート!$C$8="",0,HLOOKUP(入力シート!$C$8,建設係数!$D$5:$BU$50,ROW()-6,FALSE)*N$53)</f>
        <v>5.7681072800648284E-2</v>
      </c>
      <c r="Q24" s="377"/>
      <c r="R24" s="380">
        <v>0</v>
      </c>
      <c r="S24" s="377"/>
      <c r="T24" s="380">
        <f>IF(入力シート!$C$8="",0,投入係数!$AS21*R$53)</f>
        <v>4.1930968924963558E-3</v>
      </c>
      <c r="U24" s="377"/>
      <c r="V24" s="381">
        <v>0</v>
      </c>
      <c r="W24" s="377"/>
      <c r="X24" s="380">
        <f>IF(入力シート!C$8="",0,投入係数!$AO21*V$53)</f>
        <v>0</v>
      </c>
      <c r="Y24" s="377"/>
      <c r="Z24" s="380">
        <f t="shared" si="0"/>
        <v>6.1874169693144639E-2</v>
      </c>
      <c r="AA24" s="377"/>
      <c r="AB24" s="382">
        <f>各種係数!$F24*$Z24</f>
        <v>1.2241644545615996E-2</v>
      </c>
      <c r="AD24" s="382">
        <v>2.4045454558631513E-2</v>
      </c>
    </row>
    <row r="25" spans="1:30" ht="15.2" customHeight="1">
      <c r="A25" s="363" t="s">
        <v>472</v>
      </c>
      <c r="B25" s="637" t="s">
        <v>473</v>
      </c>
      <c r="D25" s="380">
        <v>0</v>
      </c>
      <c r="E25" s="377"/>
      <c r="F25" s="380">
        <v>0</v>
      </c>
      <c r="G25" s="377"/>
      <c r="H25" s="380">
        <v>0</v>
      </c>
      <c r="I25" s="377"/>
      <c r="J25" s="380">
        <v>0</v>
      </c>
      <c r="K25" s="377"/>
      <c r="L25" s="380">
        <v>0</v>
      </c>
      <c r="M25" s="377"/>
      <c r="N25" s="380">
        <v>0</v>
      </c>
      <c r="O25" s="377"/>
      <c r="P25" s="386">
        <f>IF(入力シート!$C$8="",0,HLOOKUP(入力シート!$C$8,建設係数!$D$5:$BU$50,ROW()-6,FALSE)*N$53)</f>
        <v>1.5453187916903359</v>
      </c>
      <c r="Q25" s="377"/>
      <c r="R25" s="380">
        <v>0</v>
      </c>
      <c r="S25" s="377"/>
      <c r="T25" s="380">
        <f>IF(入力シート!$C$8="",0,投入係数!$AS22*R$53)</f>
        <v>1.134252553641598E-2</v>
      </c>
      <c r="U25" s="377"/>
      <c r="V25" s="381">
        <v>0</v>
      </c>
      <c r="W25" s="377"/>
      <c r="X25" s="380">
        <f>IF(入力シート!C$8="",0,投入係数!$AO22*V$53)</f>
        <v>0</v>
      </c>
      <c r="Y25" s="377"/>
      <c r="Z25" s="380">
        <f t="shared" si="0"/>
        <v>1.5566613172267518</v>
      </c>
      <c r="AA25" s="377"/>
      <c r="AB25" s="382">
        <f>各種係数!$F25*$Z25</f>
        <v>0.38187160733619457</v>
      </c>
      <c r="AD25" s="382">
        <v>0.39895276962039949</v>
      </c>
    </row>
    <row r="26" spans="1:30" ht="15.2" customHeight="1">
      <c r="A26" s="363" t="s">
        <v>474</v>
      </c>
      <c r="B26" s="637" t="s">
        <v>475</v>
      </c>
      <c r="D26" s="380">
        <v>0</v>
      </c>
      <c r="E26" s="377"/>
      <c r="F26" s="380">
        <v>0</v>
      </c>
      <c r="G26" s="377"/>
      <c r="H26" s="380">
        <v>0</v>
      </c>
      <c r="I26" s="377"/>
      <c r="J26" s="380">
        <v>0</v>
      </c>
      <c r="K26" s="377"/>
      <c r="L26" s="380">
        <v>0</v>
      </c>
      <c r="M26" s="377"/>
      <c r="N26" s="380">
        <v>0</v>
      </c>
      <c r="O26" s="377"/>
      <c r="P26" s="386">
        <f>IF(入力シート!$C$8="",0,HLOOKUP(入力シート!$C$8,建設係数!$D$5:$BU$50,ROW()-6,FALSE)*N$53)</f>
        <v>2.5643510778351222E-2</v>
      </c>
      <c r="Q26" s="377"/>
      <c r="R26" s="380">
        <v>0</v>
      </c>
      <c r="S26" s="377"/>
      <c r="T26" s="380">
        <f>IF(入力シート!$C$8="",0,投入係数!$AS23*R$53)</f>
        <v>9.2631723578766839E-2</v>
      </c>
      <c r="U26" s="377"/>
      <c r="V26" s="381">
        <v>0</v>
      </c>
      <c r="W26" s="377"/>
      <c r="X26" s="380">
        <f>IF(入力シート!C$8="",0,投入係数!$AO23*V$53)</f>
        <v>0</v>
      </c>
      <c r="Y26" s="377"/>
      <c r="Z26" s="380">
        <f t="shared" si="0"/>
        <v>0.11827523435711806</v>
      </c>
      <c r="AA26" s="377"/>
      <c r="AB26" s="382">
        <f>各種係数!$F26*$Z26</f>
        <v>1.4704091083274157E-2</v>
      </c>
      <c r="AD26" s="382">
        <v>2.863028472871661E-2</v>
      </c>
    </row>
    <row r="27" spans="1:30" ht="15.2" customHeight="1">
      <c r="A27" s="364" t="s">
        <v>476</v>
      </c>
      <c r="B27" s="639" t="s">
        <v>477</v>
      </c>
      <c r="D27" s="383">
        <v>0</v>
      </c>
      <c r="E27" s="365"/>
      <c r="F27" s="383">
        <v>0</v>
      </c>
      <c r="G27" s="377"/>
      <c r="H27" s="383">
        <v>0</v>
      </c>
      <c r="I27" s="377"/>
      <c r="J27" s="383">
        <v>0</v>
      </c>
      <c r="K27" s="377"/>
      <c r="L27" s="383">
        <v>0</v>
      </c>
      <c r="M27" s="365"/>
      <c r="N27" s="383">
        <v>0</v>
      </c>
      <c r="O27" s="377"/>
      <c r="P27" s="387">
        <f>IF(入力シート!$C$8="",0,HLOOKUP(入力シート!$C$8,建設係数!$D$5:$BU$50,ROW()-6,FALSE)*N$53)</f>
        <v>1.3034890430640473E-2</v>
      </c>
      <c r="Q27" s="377"/>
      <c r="R27" s="383">
        <v>0</v>
      </c>
      <c r="S27" s="377"/>
      <c r="T27" s="383">
        <f>IF(入力シート!$C$8="",0,投入係数!$AS24*R$53)</f>
        <v>0.13604416366504132</v>
      </c>
      <c r="U27" s="377"/>
      <c r="V27" s="384">
        <v>0</v>
      </c>
      <c r="W27" s="377"/>
      <c r="X27" s="383">
        <f>IF(入力シート!C$8="",0,投入係数!$AO24*V$53)</f>
        <v>0</v>
      </c>
      <c r="Y27" s="377"/>
      <c r="Z27" s="383">
        <f t="shared" si="0"/>
        <v>0.14907905409568178</v>
      </c>
      <c r="AA27" s="377"/>
      <c r="AB27" s="385">
        <f>各種係数!$F27*$Z27</f>
        <v>3.5157607519431165E-2</v>
      </c>
      <c r="AD27" s="385">
        <v>7.340851050384703E-2</v>
      </c>
    </row>
    <row r="28" spans="1:30" ht="15.2" customHeight="1">
      <c r="A28" s="363" t="s">
        <v>478</v>
      </c>
      <c r="B28" s="637" t="s">
        <v>479</v>
      </c>
      <c r="D28" s="380">
        <v>0</v>
      </c>
      <c r="E28" s="377"/>
      <c r="F28" s="380">
        <v>0</v>
      </c>
      <c r="G28" s="377"/>
      <c r="H28" s="380">
        <v>0</v>
      </c>
      <c r="I28" s="377"/>
      <c r="J28" s="380">
        <v>0</v>
      </c>
      <c r="K28" s="377"/>
      <c r="L28" s="380">
        <v>0</v>
      </c>
      <c r="M28" s="377"/>
      <c r="N28" s="380">
        <v>0</v>
      </c>
      <c r="O28" s="377"/>
      <c r="P28" s="386">
        <f>IF(入力シート!$C$8="",0,HLOOKUP(入力シート!$C$8,建設係数!$D$5:$BU$50,ROW()-6,FALSE)*N$53)</f>
        <v>2.9165847779402091E-3</v>
      </c>
      <c r="Q28" s="377"/>
      <c r="R28" s="380">
        <v>0</v>
      </c>
      <c r="S28" s="377"/>
      <c r="T28" s="380">
        <f>IF(入力シート!$C$8="",0,投入係数!$AS25*R$53)</f>
        <v>4.9688857333878483E-2</v>
      </c>
      <c r="U28" s="377"/>
      <c r="V28" s="381">
        <v>0</v>
      </c>
      <c r="W28" s="377"/>
      <c r="X28" s="380">
        <f>IF(入力シート!C$8="",0,投入係数!$AO25*V$53)</f>
        <v>0</v>
      </c>
      <c r="Y28" s="377"/>
      <c r="Z28" s="380">
        <f t="shared" si="0"/>
        <v>5.2605442111818695E-2</v>
      </c>
      <c r="AA28" s="377"/>
      <c r="AB28" s="382">
        <f>各種係数!$F28*$Z28</f>
        <v>1.0988063664560741E-2</v>
      </c>
      <c r="AD28" s="382">
        <v>2.4221959381758137E-2</v>
      </c>
    </row>
    <row r="29" spans="1:30" ht="15.2" customHeight="1">
      <c r="A29" s="363" t="s">
        <v>480</v>
      </c>
      <c r="B29" s="637" t="s">
        <v>481</v>
      </c>
      <c r="D29" s="380">
        <v>0</v>
      </c>
      <c r="E29" s="377"/>
      <c r="F29" s="380">
        <v>0</v>
      </c>
      <c r="G29" s="377"/>
      <c r="H29" s="380">
        <v>0</v>
      </c>
      <c r="I29" s="377"/>
      <c r="J29" s="380">
        <v>0</v>
      </c>
      <c r="K29" s="377"/>
      <c r="L29" s="380">
        <v>0</v>
      </c>
      <c r="M29" s="377"/>
      <c r="N29" s="380">
        <v>0</v>
      </c>
      <c r="O29" s="377"/>
      <c r="P29" s="386">
        <f>IF(入力シート!$C$8="",0,HLOOKUP(入力シート!$C$8,建設係数!$D$5:$BU$50,ROW()-6,FALSE)*N$53)</f>
        <v>1.7275155992415084E-3</v>
      </c>
      <c r="Q29" s="377"/>
      <c r="R29" s="380">
        <v>0</v>
      </c>
      <c r="S29" s="377"/>
      <c r="T29" s="380">
        <f>IF(入力シート!$C$8="",0,投入係数!$AS26*R$53)</f>
        <v>0.11401387229756998</v>
      </c>
      <c r="U29" s="377"/>
      <c r="V29" s="381">
        <v>0</v>
      </c>
      <c r="W29" s="377"/>
      <c r="X29" s="380">
        <f>IF(入力シート!C$8="",0,投入係数!$AO26*V$53)</f>
        <v>0</v>
      </c>
      <c r="Y29" s="377"/>
      <c r="Z29" s="380">
        <f t="shared" si="0"/>
        <v>0.11574138789681149</v>
      </c>
      <c r="AA29" s="377"/>
      <c r="AB29" s="382">
        <f>各種係数!$F29*$Z29</f>
        <v>5.4315081021749636E-3</v>
      </c>
      <c r="AD29" s="382">
        <v>1.2152751902093651E-2</v>
      </c>
    </row>
    <row r="30" spans="1:30" ht="15.2" customHeight="1">
      <c r="A30" s="363" t="s">
        <v>482</v>
      </c>
      <c r="B30" s="637" t="s">
        <v>483</v>
      </c>
      <c r="D30" s="380">
        <v>0</v>
      </c>
      <c r="E30" s="377"/>
      <c r="F30" s="380">
        <v>0</v>
      </c>
      <c r="G30" s="365"/>
      <c r="H30" s="380">
        <v>0</v>
      </c>
      <c r="I30" s="377"/>
      <c r="J30" s="380">
        <v>0</v>
      </c>
      <c r="K30" s="377"/>
      <c r="L30" s="380">
        <v>0</v>
      </c>
      <c r="M30" s="377"/>
      <c r="N30" s="380">
        <v>0</v>
      </c>
      <c r="O30" s="365"/>
      <c r="P30" s="386">
        <f>IF(入力シート!$C$8="",0,HLOOKUP(入力シート!$C$8,建設係数!$D$5:$BU$50,ROW()-6,FALSE)*N$53)</f>
        <v>3.3002278525769597E-2</v>
      </c>
      <c r="Q30" s="377"/>
      <c r="R30" s="380">
        <v>0</v>
      </c>
      <c r="S30" s="377"/>
      <c r="T30" s="380">
        <f>IF(入力シート!$C$8="",0,投入係数!$AS27*R$53)</f>
        <v>6.0383238368628016E-2</v>
      </c>
      <c r="U30" s="377"/>
      <c r="V30" s="381">
        <v>0</v>
      </c>
      <c r="W30" s="377"/>
      <c r="X30" s="380">
        <f>IF(入力シート!C$8="",0,投入係数!$AO27*V$53)</f>
        <v>0</v>
      </c>
      <c r="Y30" s="377"/>
      <c r="Z30" s="380">
        <f t="shared" si="0"/>
        <v>9.3385516894397613E-2</v>
      </c>
      <c r="AA30" s="377"/>
      <c r="AB30" s="382">
        <f>各種係数!$F30*$Z30</f>
        <v>1.028471366580328E-2</v>
      </c>
      <c r="AD30" s="382">
        <v>1.8686053010663558E-2</v>
      </c>
    </row>
    <row r="31" spans="1:30" ht="15.2" customHeight="1">
      <c r="A31" s="363" t="s">
        <v>484</v>
      </c>
      <c r="B31" s="637" t="s">
        <v>485</v>
      </c>
      <c r="D31" s="380">
        <v>0</v>
      </c>
      <c r="E31" s="377"/>
      <c r="F31" s="380">
        <v>0</v>
      </c>
      <c r="G31" s="377"/>
      <c r="H31" s="380">
        <v>0</v>
      </c>
      <c r="I31" s="377"/>
      <c r="J31" s="380">
        <v>0</v>
      </c>
      <c r="K31" s="377"/>
      <c r="L31" s="380">
        <v>0</v>
      </c>
      <c r="M31" s="377"/>
      <c r="N31" s="380">
        <v>0</v>
      </c>
      <c r="O31" s="377"/>
      <c r="P31" s="386">
        <f>IF(入力シート!$C$8="",0,HLOOKUP(入力シート!$C$8,建設係数!$D$5:$BU$50,ROW()-6,FALSE)*N$53)</f>
        <v>4.1976385534816398E-2</v>
      </c>
      <c r="Q31" s="377"/>
      <c r="R31" s="380">
        <v>0</v>
      </c>
      <c r="S31" s="377"/>
      <c r="T31" s="380">
        <f>IF(入力シート!$C$8="",0,投入係数!$AS28*R$53)</f>
        <v>1.067454005616263E-2</v>
      </c>
      <c r="U31" s="377"/>
      <c r="V31" s="381">
        <v>0</v>
      </c>
      <c r="W31" s="377"/>
      <c r="X31" s="380">
        <f>IF(入力シート!C$8="",0,投入係数!$AO28*V$53)</f>
        <v>0</v>
      </c>
      <c r="Y31" s="377"/>
      <c r="Z31" s="380">
        <f t="shared" si="0"/>
        <v>5.2650925590979031E-2</v>
      </c>
      <c r="AA31" s="377"/>
      <c r="AB31" s="382">
        <f>各種係数!$F31*$Z31</f>
        <v>1.1382320369083957E-3</v>
      </c>
      <c r="AD31" s="382">
        <v>1.4250289460916328E-3</v>
      </c>
    </row>
    <row r="32" spans="1:30" ht="15.2" customHeight="1">
      <c r="A32" s="364" t="s">
        <v>486</v>
      </c>
      <c r="B32" s="637" t="s">
        <v>487</v>
      </c>
      <c r="D32" s="383">
        <v>0</v>
      </c>
      <c r="E32" s="377"/>
      <c r="F32" s="383">
        <v>0</v>
      </c>
      <c r="G32" s="377"/>
      <c r="H32" s="383">
        <v>0</v>
      </c>
      <c r="I32" s="377"/>
      <c r="J32" s="383">
        <v>0</v>
      </c>
      <c r="K32" s="377"/>
      <c r="L32" s="383">
        <v>0</v>
      </c>
      <c r="M32" s="377"/>
      <c r="N32" s="383">
        <v>0</v>
      </c>
      <c r="O32" s="377"/>
      <c r="P32" s="387">
        <f>IF(入力シート!$C$8="",0,HLOOKUP(入力シート!$C$8,建設係数!$D$5:$BU$50,ROW()-6,FALSE)*N$53)</f>
        <v>0</v>
      </c>
      <c r="Q32" s="377"/>
      <c r="R32" s="383">
        <v>0</v>
      </c>
      <c r="S32" s="377"/>
      <c r="T32" s="383">
        <f>IF(入力シート!$C$8="",0,投入係数!$AS29*R$53)</f>
        <v>0.2637616583338489</v>
      </c>
      <c r="U32" s="377"/>
      <c r="V32" s="384">
        <v>0</v>
      </c>
      <c r="W32" s="377"/>
      <c r="X32" s="383">
        <f>IF(入力シート!C$8="",0,投入係数!$AO29*V$53)</f>
        <v>0</v>
      </c>
      <c r="Y32" s="377"/>
      <c r="Z32" s="383">
        <f t="shared" si="0"/>
        <v>0.2637616583338489</v>
      </c>
      <c r="AA32" s="377"/>
      <c r="AB32" s="385">
        <f>各種係数!$F32*$Z32</f>
        <v>6.6416750524989632E-2</v>
      </c>
      <c r="AD32" s="385">
        <v>0.15608754297539074</v>
      </c>
    </row>
    <row r="33" spans="1:30" ht="15.2" customHeight="1">
      <c r="A33" s="363" t="s">
        <v>488</v>
      </c>
      <c r="B33" s="638" t="s">
        <v>489</v>
      </c>
      <c r="D33" s="388">
        <v>0</v>
      </c>
      <c r="E33" s="377"/>
      <c r="F33" s="380">
        <v>0</v>
      </c>
      <c r="G33" s="377"/>
      <c r="H33" s="380">
        <v>0</v>
      </c>
      <c r="I33" s="377"/>
      <c r="J33" s="380">
        <v>0</v>
      </c>
      <c r="K33" s="377"/>
      <c r="L33" s="380">
        <v>0</v>
      </c>
      <c r="M33" s="377"/>
      <c r="N33" s="380">
        <v>0</v>
      </c>
      <c r="O33" s="377"/>
      <c r="P33" s="386">
        <f>IF(入力シート!$C$8="",0,HLOOKUP(入力シート!$C$8,建設係数!$D$5:$BU$50,ROW()-6,FALSE)*N$53)</f>
        <v>0</v>
      </c>
      <c r="Q33" s="377"/>
      <c r="R33" s="380">
        <v>0</v>
      </c>
      <c r="S33" s="377"/>
      <c r="T33" s="380">
        <f>IF(入力シート!$C$8="",0,投入係数!$AS30*R$53)</f>
        <v>1.3227627890971818E-5</v>
      </c>
      <c r="U33" s="377"/>
      <c r="V33" s="381">
        <v>0</v>
      </c>
      <c r="W33" s="377"/>
      <c r="X33" s="380">
        <f>IF(入力シート!C$8="",0,投入係数!$AO30*V$53)</f>
        <v>0</v>
      </c>
      <c r="Y33" s="377"/>
      <c r="Z33" s="380">
        <f t="shared" si="0"/>
        <v>1.3227627890971818E-5</v>
      </c>
      <c r="AA33" s="377"/>
      <c r="AB33" s="382">
        <f>各種係数!$F33*$Z33</f>
        <v>5.1953617309003335E-6</v>
      </c>
      <c r="AD33" s="382">
        <v>3.8213897743827755E-3</v>
      </c>
    </row>
    <row r="34" spans="1:30" ht="15.2" customHeight="1">
      <c r="A34" s="363" t="s">
        <v>490</v>
      </c>
      <c r="B34" s="637" t="s">
        <v>491</v>
      </c>
      <c r="D34" s="380">
        <v>0</v>
      </c>
      <c r="E34" s="377"/>
      <c r="F34" s="380">
        <v>0</v>
      </c>
      <c r="G34" s="377"/>
      <c r="H34" s="380">
        <v>0</v>
      </c>
      <c r="I34" s="377"/>
      <c r="J34" s="380">
        <v>0</v>
      </c>
      <c r="K34" s="377"/>
      <c r="L34" s="380">
        <v>0</v>
      </c>
      <c r="M34" s="377"/>
      <c r="N34" s="380">
        <v>0</v>
      </c>
      <c r="O34" s="377"/>
      <c r="P34" s="386">
        <f>IF(入力シート!$C$8="",0,HLOOKUP(入力シート!$C$8,建設係数!$D$5:$BU$50,ROW()-6,FALSE)*N$53)</f>
        <v>0</v>
      </c>
      <c r="Q34" s="377"/>
      <c r="R34" s="380">
        <v>0</v>
      </c>
      <c r="S34" s="377"/>
      <c r="T34" s="380">
        <f>IF(入力シート!$C$8="",0,投入係数!$AS31*R$53)</f>
        <v>5.3769524485046717E-3</v>
      </c>
      <c r="U34" s="377"/>
      <c r="V34" s="381">
        <v>0</v>
      </c>
      <c r="W34" s="377"/>
      <c r="X34" s="380">
        <f>IF(入力シート!C$8="",0,投入係数!$AO31*V$53)</f>
        <v>0</v>
      </c>
      <c r="Y34" s="377"/>
      <c r="Z34" s="380">
        <f t="shared" si="0"/>
        <v>5.3769524485046717E-3</v>
      </c>
      <c r="AA34" s="377"/>
      <c r="AB34" s="382">
        <f>各種係数!$F34*$Z34</f>
        <v>1.2565373042958974E-3</v>
      </c>
      <c r="AD34" s="382">
        <v>5.7927377080910277E-3</v>
      </c>
    </row>
    <row r="35" spans="1:30" ht="15.2" customHeight="1">
      <c r="A35" s="363" t="s">
        <v>492</v>
      </c>
      <c r="B35" s="637" t="s">
        <v>493</v>
      </c>
      <c r="D35" s="380">
        <v>0</v>
      </c>
      <c r="E35" s="377"/>
      <c r="F35" s="380">
        <v>0</v>
      </c>
      <c r="G35" s="377"/>
      <c r="H35" s="380">
        <v>0</v>
      </c>
      <c r="I35" s="377"/>
      <c r="J35" s="380">
        <v>0</v>
      </c>
      <c r="K35" s="377"/>
      <c r="L35" s="380">
        <v>0</v>
      </c>
      <c r="M35" s="377"/>
      <c r="N35" s="380">
        <v>0</v>
      </c>
      <c r="O35" s="377"/>
      <c r="P35" s="386">
        <f>IF(入力シート!$C$8="",0,HLOOKUP(入力シート!$C$8,建設係数!$D$5:$BU$50,ROW()-6,FALSE)*N$53)</f>
        <v>0.1695433166684166</v>
      </c>
      <c r="Q35" s="377"/>
      <c r="R35" s="380">
        <v>0</v>
      </c>
      <c r="S35" s="377"/>
      <c r="T35" s="380">
        <f>IF(入力シート!$C$8="",0,投入係数!$AS32*R$53)</f>
        <v>2.7506449635409633E-2</v>
      </c>
      <c r="U35" s="377"/>
      <c r="V35" s="381">
        <v>0</v>
      </c>
      <c r="W35" s="377"/>
      <c r="X35" s="380">
        <f>IF(入力シート!C$8="",0,投入係数!$AO32*V$53)</f>
        <v>0</v>
      </c>
      <c r="Y35" s="377"/>
      <c r="Z35" s="380">
        <f t="shared" si="0"/>
        <v>0.19704976630382623</v>
      </c>
      <c r="AA35" s="377"/>
      <c r="AB35" s="382">
        <f>各種係数!$F35*$Z35</f>
        <v>5.1858378630884938E-2</v>
      </c>
      <c r="AD35" s="382">
        <v>7.5482080897721932E-2</v>
      </c>
    </row>
    <row r="36" spans="1:30" ht="15.2" customHeight="1">
      <c r="A36" s="363" t="s">
        <v>494</v>
      </c>
      <c r="B36" s="637" t="s">
        <v>8</v>
      </c>
      <c r="D36" s="389">
        <f>IF(入力シート!$C$8="",0,入力シート!D$8)</f>
        <v>50</v>
      </c>
      <c r="E36" s="365"/>
      <c r="F36" s="380">
        <v>0</v>
      </c>
      <c r="G36" s="377"/>
      <c r="H36" s="380">
        <v>0</v>
      </c>
      <c r="I36" s="377"/>
      <c r="J36" s="380">
        <v>0</v>
      </c>
      <c r="K36" s="377"/>
      <c r="L36" s="389">
        <f>D36</f>
        <v>50</v>
      </c>
      <c r="M36" s="365"/>
      <c r="N36" s="389">
        <f>L36</f>
        <v>50</v>
      </c>
      <c r="O36" s="377"/>
      <c r="P36" s="386">
        <f>IF(入力シート!$C$8="",0,HLOOKUP(入力シート!$C$8,建設係数!$D$5:$BU$50,ROW()-6,FALSE)*N$53)</f>
        <v>2.6496050944210668E-2</v>
      </c>
      <c r="Q36" s="377"/>
      <c r="R36" s="380">
        <v>0</v>
      </c>
      <c r="S36" s="377"/>
      <c r="T36" s="380">
        <f>IF(入力シート!$C$8="",0,投入係数!$AS33*R$53)</f>
        <v>3.8756384556086166E-3</v>
      </c>
      <c r="U36" s="377"/>
      <c r="V36" s="381">
        <v>0</v>
      </c>
      <c r="W36" s="377"/>
      <c r="X36" s="380">
        <f>IF(入力シート!C$8="",0,投入係数!$AO33*V$53)</f>
        <v>0</v>
      </c>
      <c r="Y36" s="377"/>
      <c r="Z36" s="380">
        <f t="shared" si="0"/>
        <v>3.0371689399819286E-2</v>
      </c>
      <c r="AA36" s="377"/>
      <c r="AB36" s="382">
        <f>各種係数!$F36*$Z36</f>
        <v>3.0371689399819286E-2</v>
      </c>
      <c r="AD36" s="382">
        <v>5.4109434679484217E-2</v>
      </c>
    </row>
    <row r="37" spans="1:30" ht="15.2" customHeight="1">
      <c r="A37" s="364" t="s">
        <v>495</v>
      </c>
      <c r="B37" s="639" t="s">
        <v>496</v>
      </c>
      <c r="D37" s="383">
        <v>0</v>
      </c>
      <c r="E37" s="377"/>
      <c r="F37" s="383">
        <v>0</v>
      </c>
      <c r="G37" s="377"/>
      <c r="H37" s="383">
        <v>0</v>
      </c>
      <c r="I37" s="377"/>
      <c r="J37" s="383">
        <v>0</v>
      </c>
      <c r="K37" s="377"/>
      <c r="L37" s="383">
        <v>0</v>
      </c>
      <c r="M37" s="377"/>
      <c r="N37" s="383">
        <v>0</v>
      </c>
      <c r="O37" s="377"/>
      <c r="P37" s="387">
        <f>IF(入力シート!$C$8="",0,HLOOKUP(入力シート!$C$8,建設係数!$D$5:$BU$50,ROW()-6,FALSE)*N$53)</f>
        <v>0.13431994665790795</v>
      </c>
      <c r="Q37" s="377"/>
      <c r="R37" s="383">
        <v>0</v>
      </c>
      <c r="S37" s="377"/>
      <c r="T37" s="383">
        <f>IF(入力シート!$C$8="",0,投入係数!$AS34*R$53)</f>
        <v>3.0548759578375544E-2</v>
      </c>
      <c r="U37" s="377"/>
      <c r="V37" s="384">
        <v>0</v>
      </c>
      <c r="W37" s="377"/>
      <c r="X37" s="383">
        <f>IF(入力シート!C$8="",0,投入係数!$AO34*V$53)</f>
        <v>0</v>
      </c>
      <c r="Y37" s="377"/>
      <c r="Z37" s="383">
        <f t="shared" si="0"/>
        <v>0.1648687062362835</v>
      </c>
      <c r="AA37" s="377"/>
      <c r="AB37" s="385">
        <f>各種係数!$F37*$Z37</f>
        <v>0.12266840399877088</v>
      </c>
      <c r="AD37" s="385">
        <v>0.27022450648074131</v>
      </c>
    </row>
    <row r="38" spans="1:30" ht="15.2" customHeight="1">
      <c r="A38" s="363" t="s">
        <v>497</v>
      </c>
      <c r="B38" s="637" t="s">
        <v>498</v>
      </c>
      <c r="D38" s="380">
        <v>0</v>
      </c>
      <c r="E38" s="377"/>
      <c r="F38" s="380">
        <v>0</v>
      </c>
      <c r="G38" s="377"/>
      <c r="H38" s="380">
        <v>0</v>
      </c>
      <c r="I38" s="377"/>
      <c r="J38" s="380">
        <v>0</v>
      </c>
      <c r="K38" s="377"/>
      <c r="L38" s="380">
        <v>0</v>
      </c>
      <c r="M38" s="377"/>
      <c r="N38" s="380">
        <v>0</v>
      </c>
      <c r="O38" s="377"/>
      <c r="P38" s="386">
        <f>IF(入力シート!$C$8="",0,HLOOKUP(入力シート!$C$8,建設係数!$D$5:$BU$50,ROW()-6,FALSE)*N$53)</f>
        <v>3.2396526302658941E-2</v>
      </c>
      <c r="Q38" s="377"/>
      <c r="R38" s="380">
        <v>0</v>
      </c>
      <c r="S38" s="377"/>
      <c r="T38" s="380">
        <f>IF(入力シート!$C$8="",0,投入係数!$AS35*R$53)</f>
        <v>6.5541937273179444E-3</v>
      </c>
      <c r="U38" s="377"/>
      <c r="V38" s="381">
        <v>0</v>
      </c>
      <c r="W38" s="377"/>
      <c r="X38" s="380">
        <f>IF(入力シート!C$8="",0,投入係数!$AO35*V$53)</f>
        <v>0</v>
      </c>
      <c r="Y38" s="377"/>
      <c r="Z38" s="380">
        <f t="shared" si="0"/>
        <v>3.8950720029976883E-2</v>
      </c>
      <c r="AA38" s="377"/>
      <c r="AB38" s="382">
        <f>各種係数!$F38*$Z38</f>
        <v>3.8950720029976883E-2</v>
      </c>
      <c r="AD38" s="382">
        <v>7.8949732803343942E-2</v>
      </c>
    </row>
    <row r="39" spans="1:30" ht="15.2" customHeight="1">
      <c r="A39" s="363" t="s">
        <v>499</v>
      </c>
      <c r="B39" s="637" t="s">
        <v>500</v>
      </c>
      <c r="D39" s="380">
        <v>0</v>
      </c>
      <c r="E39" s="377"/>
      <c r="F39" s="380">
        <v>0</v>
      </c>
      <c r="G39" s="365"/>
      <c r="H39" s="380">
        <v>0</v>
      </c>
      <c r="I39" s="377"/>
      <c r="J39" s="380">
        <v>0</v>
      </c>
      <c r="K39" s="377"/>
      <c r="L39" s="380">
        <v>0</v>
      </c>
      <c r="M39" s="377"/>
      <c r="N39" s="380">
        <v>0</v>
      </c>
      <c r="O39" s="365"/>
      <c r="P39" s="386">
        <f>IF(入力シート!$C$8="",0,HLOOKUP(入力シート!$C$8,建設係数!$D$5:$BU$50,ROW()-6,FALSE)*N$53)</f>
        <v>0.34972095014255367</v>
      </c>
      <c r="Q39" s="377"/>
      <c r="R39" s="380">
        <v>0</v>
      </c>
      <c r="S39" s="377"/>
      <c r="T39" s="380">
        <f>IF(入力シート!$C$8="",0,投入係数!$AS36*R$53)</f>
        <v>2.790988719033913E-3</v>
      </c>
      <c r="U39" s="377"/>
      <c r="V39" s="381">
        <v>0</v>
      </c>
      <c r="W39" s="377"/>
      <c r="X39" s="380">
        <f>IF(入力シート!C$8="",0,投入係数!$AO36*V$53)</f>
        <v>0</v>
      </c>
      <c r="Y39" s="377"/>
      <c r="Z39" s="380">
        <f t="shared" si="0"/>
        <v>0.3525119388615876</v>
      </c>
      <c r="AA39" s="377"/>
      <c r="AB39" s="382">
        <f>各種係数!$F39*$Z39</f>
        <v>0.35249144815104255</v>
      </c>
      <c r="AD39" s="382">
        <v>0.38773551259162858</v>
      </c>
    </row>
    <row r="40" spans="1:30" ht="15.2" customHeight="1">
      <c r="A40" s="363" t="s">
        <v>501</v>
      </c>
      <c r="B40" s="637" t="s">
        <v>502</v>
      </c>
      <c r="D40" s="380">
        <v>0</v>
      </c>
      <c r="E40" s="377"/>
      <c r="F40" s="380">
        <v>0</v>
      </c>
      <c r="G40" s="365"/>
      <c r="H40" s="380">
        <v>0</v>
      </c>
      <c r="I40" s="377"/>
      <c r="J40" s="380">
        <v>0</v>
      </c>
      <c r="K40" s="377"/>
      <c r="L40" s="380">
        <v>0</v>
      </c>
      <c r="M40" s="377"/>
      <c r="N40" s="380">
        <v>0</v>
      </c>
      <c r="O40" s="365"/>
      <c r="P40" s="386">
        <f>IF(入力シート!$C$8="",0,HLOOKUP(入力シート!$C$8,建設係数!$D$5:$BU$50,ROW()-6,FALSE)*N$53)</f>
        <v>2.4074836873169843</v>
      </c>
      <c r="Q40" s="377"/>
      <c r="R40" s="380">
        <v>0</v>
      </c>
      <c r="S40" s="377"/>
      <c r="T40" s="380">
        <f>IF(入力シート!$C$8="",0,投入係数!$AS37*R$53)</f>
        <v>0.18105712356364548</v>
      </c>
      <c r="U40" s="377"/>
      <c r="V40" s="381">
        <v>0</v>
      </c>
      <c r="W40" s="377"/>
      <c r="X40" s="380">
        <f>IF(入力シート!C$8="",0,投入係数!$AO37*V$53)</f>
        <v>0</v>
      </c>
      <c r="Y40" s="377"/>
      <c r="Z40" s="380">
        <f t="shared" si="0"/>
        <v>2.5885408108806298</v>
      </c>
      <c r="AA40" s="377"/>
      <c r="AB40" s="382">
        <f>各種係数!$F40*$Z40</f>
        <v>1.9282879646610924</v>
      </c>
      <c r="AD40" s="382">
        <v>2.293249050082077</v>
      </c>
    </row>
    <row r="41" spans="1:30" ht="15.2" customHeight="1">
      <c r="A41" s="363" t="s">
        <v>503</v>
      </c>
      <c r="B41" s="637" t="s">
        <v>504</v>
      </c>
      <c r="D41" s="380">
        <v>0</v>
      </c>
      <c r="E41" s="377"/>
      <c r="F41" s="380">
        <v>0</v>
      </c>
      <c r="G41" s="377"/>
      <c r="H41" s="380">
        <v>0</v>
      </c>
      <c r="I41" s="377"/>
      <c r="J41" s="380">
        <v>0</v>
      </c>
      <c r="K41" s="377"/>
      <c r="L41" s="380">
        <v>0</v>
      </c>
      <c r="M41" s="377"/>
      <c r="N41" s="380">
        <v>0</v>
      </c>
      <c r="O41" s="377"/>
      <c r="P41" s="386">
        <f>IF(入力シート!$C$8="",0,HLOOKUP(入力シート!$C$8,建設係数!$D$5:$BU$50,ROW()-6,FALSE)*N$53)</f>
        <v>0.7863561266677257</v>
      </c>
      <c r="Q41" s="377"/>
      <c r="R41" s="380">
        <v>0</v>
      </c>
      <c r="S41" s="377"/>
      <c r="T41" s="380">
        <f>IF(入力シート!$C$8="",0,投入係数!$AS38*R$53)</f>
        <v>8.3260086803132155E-2</v>
      </c>
      <c r="U41" s="377"/>
      <c r="V41" s="381">
        <v>0</v>
      </c>
      <c r="W41" s="377"/>
      <c r="X41" s="380">
        <f>IF(入力シート!C$8="",0,投入係数!$AO38*V$53)</f>
        <v>0</v>
      </c>
      <c r="Y41" s="377"/>
      <c r="Z41" s="380">
        <f t="shared" si="0"/>
        <v>0.86961621347085782</v>
      </c>
      <c r="AA41" s="377"/>
      <c r="AB41" s="382">
        <f>各種係数!$F41*$Z41</f>
        <v>0.82681688560690147</v>
      </c>
      <c r="AD41" s="382">
        <v>1.1442111291699431</v>
      </c>
    </row>
    <row r="42" spans="1:30" ht="15.2" customHeight="1">
      <c r="A42" s="364" t="s">
        <v>505</v>
      </c>
      <c r="B42" s="637" t="s">
        <v>506</v>
      </c>
      <c r="D42" s="383">
        <v>0</v>
      </c>
      <c r="E42" s="377"/>
      <c r="F42" s="383">
        <v>0</v>
      </c>
      <c r="G42" s="377"/>
      <c r="H42" s="383">
        <v>0</v>
      </c>
      <c r="I42" s="377"/>
      <c r="J42" s="383">
        <v>0</v>
      </c>
      <c r="K42" s="377"/>
      <c r="L42" s="383">
        <v>0</v>
      </c>
      <c r="M42" s="377"/>
      <c r="N42" s="383">
        <v>0</v>
      </c>
      <c r="O42" s="377"/>
      <c r="P42" s="387">
        <f>IF(入力シート!$C$8="",0,HLOOKUP(入力シート!$C$8,建設係数!$D$5:$BU$50,ROW()-6,FALSE)*N$53)</f>
        <v>9.1670503097413036E-2</v>
      </c>
      <c r="Q42" s="377"/>
      <c r="R42" s="383">
        <v>0</v>
      </c>
      <c r="S42" s="377"/>
      <c r="T42" s="383">
        <f>IF(入力シート!$C$8="",0,投入係数!$AS39*R$53)</f>
        <v>6.8630544377013311E-2</v>
      </c>
      <c r="U42" s="377"/>
      <c r="V42" s="384">
        <v>0</v>
      </c>
      <c r="W42" s="377"/>
      <c r="X42" s="383">
        <f>IF(入力シート!C$8="",0,投入係数!$AO39*V$53)</f>
        <v>0</v>
      </c>
      <c r="Y42" s="377"/>
      <c r="Z42" s="383">
        <f t="shared" si="0"/>
        <v>0.16030104747442636</v>
      </c>
      <c r="AA42" s="377"/>
      <c r="AB42" s="385">
        <f>各種係数!$F42*$Z42</f>
        <v>0.15943614936164857</v>
      </c>
      <c r="AD42" s="385">
        <v>0.42015426064052763</v>
      </c>
    </row>
    <row r="43" spans="1:30" ht="15.2" customHeight="1">
      <c r="A43" s="363" t="s">
        <v>507</v>
      </c>
      <c r="B43" s="638" t="s">
        <v>508</v>
      </c>
      <c r="D43" s="380">
        <v>0</v>
      </c>
      <c r="E43" s="377"/>
      <c r="F43" s="380">
        <v>0</v>
      </c>
      <c r="G43" s="377"/>
      <c r="H43" s="380">
        <v>0</v>
      </c>
      <c r="I43" s="377"/>
      <c r="J43" s="380">
        <v>0</v>
      </c>
      <c r="K43" s="377"/>
      <c r="L43" s="380">
        <v>0</v>
      </c>
      <c r="M43" s="377"/>
      <c r="N43" s="380">
        <v>0</v>
      </c>
      <c r="O43" s="377"/>
      <c r="P43" s="386">
        <f>IF(入力シート!$C$8="",0,HLOOKUP(入力シート!$C$8,建設係数!$D$5:$BU$50,ROW()-6,FALSE)*N$53)</f>
        <v>2.0189945948953487</v>
      </c>
      <c r="Q43" s="377"/>
      <c r="R43" s="380">
        <v>0</v>
      </c>
      <c r="S43" s="377"/>
      <c r="T43" s="380">
        <f>IF(入力シート!$C$8="",0,投入係数!$AS40*R$53)</f>
        <v>0.14227428560477559</v>
      </c>
      <c r="U43" s="377"/>
      <c r="V43" s="381">
        <v>0</v>
      </c>
      <c r="W43" s="377"/>
      <c r="X43" s="380">
        <f>IF(入力シート!C$8="",0,投入係数!$AO40*V$53)</f>
        <v>0</v>
      </c>
      <c r="Y43" s="377"/>
      <c r="Z43" s="380">
        <f t="shared" si="0"/>
        <v>2.1612688805001241</v>
      </c>
      <c r="AA43" s="377"/>
      <c r="AB43" s="382">
        <f>各種係数!$F43*$Z43</f>
        <v>1.7236027998235446</v>
      </c>
      <c r="AD43" s="382">
        <v>2.4006866548444834</v>
      </c>
    </row>
    <row r="44" spans="1:30" ht="15.2" customHeight="1">
      <c r="A44" s="363" t="s">
        <v>509</v>
      </c>
      <c r="B44" s="637" t="s">
        <v>510</v>
      </c>
      <c r="D44" s="380">
        <v>0</v>
      </c>
      <c r="E44" s="377"/>
      <c r="F44" s="380">
        <v>0</v>
      </c>
      <c r="G44" s="377"/>
      <c r="H44" s="380">
        <v>0</v>
      </c>
      <c r="I44" s="377"/>
      <c r="J44" s="380">
        <v>0</v>
      </c>
      <c r="K44" s="377"/>
      <c r="L44" s="380">
        <v>0</v>
      </c>
      <c r="M44" s="377"/>
      <c r="N44" s="380">
        <v>0</v>
      </c>
      <c r="O44" s="377"/>
      <c r="P44" s="386">
        <f>IF(入力シート!$C$8="",0,HLOOKUP(入力シート!$C$8,建設係数!$D$5:$BU$50,ROW()-6,FALSE)*N$53)</f>
        <v>0.53465486033148557</v>
      </c>
      <c r="Q44" s="377"/>
      <c r="R44" s="380">
        <v>0</v>
      </c>
      <c r="S44" s="377"/>
      <c r="T44" s="380">
        <f>IF(入力シート!$C$8="",0,投入係数!$AS41*R$53)</f>
        <v>0.37126101886127472</v>
      </c>
      <c r="U44" s="377"/>
      <c r="V44" s="381">
        <v>0</v>
      </c>
      <c r="W44" s="377"/>
      <c r="X44" s="380">
        <f>IF(入力シート!C$8="",0,投入係数!$AO41*V$53)</f>
        <v>0</v>
      </c>
      <c r="Y44" s="377"/>
      <c r="Z44" s="380">
        <f t="shared" si="0"/>
        <v>0.90591587919276029</v>
      </c>
      <c r="AA44" s="377"/>
      <c r="AB44" s="382">
        <f>各種係数!$F44*$Z44</f>
        <v>0.71952492035203763</v>
      </c>
      <c r="AD44" s="382">
        <v>1.4101011402230217</v>
      </c>
    </row>
    <row r="45" spans="1:30" ht="15.2" customHeight="1">
      <c r="A45" s="363" t="s">
        <v>511</v>
      </c>
      <c r="B45" s="637" t="s">
        <v>512</v>
      </c>
      <c r="D45" s="380">
        <v>0</v>
      </c>
      <c r="E45" s="377"/>
      <c r="F45" s="380">
        <v>0</v>
      </c>
      <c r="G45" s="377"/>
      <c r="H45" s="380">
        <v>0</v>
      </c>
      <c r="I45" s="377"/>
      <c r="J45" s="389">
        <f>IF(入力シート!$C$8="",0,入力シート!F$8)</f>
        <v>0</v>
      </c>
      <c r="K45" s="377"/>
      <c r="L45" s="389">
        <f>J45</f>
        <v>0</v>
      </c>
      <c r="M45" s="377"/>
      <c r="N45" s="380">
        <v>0</v>
      </c>
      <c r="O45" s="377"/>
      <c r="P45" s="386">
        <f>IF(入力シート!$C$8="",0,HLOOKUP(入力シート!$C$8,建設係数!$D$5:$BU$50,ROW()-6,FALSE)*N$53)</f>
        <v>0</v>
      </c>
      <c r="Q45" s="377"/>
      <c r="R45" s="380">
        <v>0</v>
      </c>
      <c r="S45" s="377"/>
      <c r="T45" s="380">
        <f>IF(入力シート!$C$8="",0,投入係数!$AS42*R$53)</f>
        <v>0</v>
      </c>
      <c r="U45" s="377"/>
      <c r="V45" s="390">
        <f>L45</f>
        <v>0</v>
      </c>
      <c r="W45" s="377"/>
      <c r="X45" s="380">
        <f>IF(入力シート!C$8="",0,投入係数!$AO42*V$53)</f>
        <v>0</v>
      </c>
      <c r="Y45" s="377"/>
      <c r="Z45" s="380">
        <f t="shared" si="0"/>
        <v>0</v>
      </c>
      <c r="AA45" s="377"/>
      <c r="AB45" s="382">
        <f>各種係数!$F45*$Z45</f>
        <v>0</v>
      </c>
      <c r="AD45" s="382">
        <v>5.5799983821883066E-2</v>
      </c>
    </row>
    <row r="46" spans="1:30" ht="15.2" customHeight="1">
      <c r="A46" s="363" t="s">
        <v>513</v>
      </c>
      <c r="B46" s="637" t="s">
        <v>514</v>
      </c>
      <c r="D46" s="380">
        <v>0</v>
      </c>
      <c r="E46" s="377"/>
      <c r="F46" s="380">
        <v>0</v>
      </c>
      <c r="G46" s="377"/>
      <c r="H46" s="380">
        <v>0</v>
      </c>
      <c r="I46" s="377"/>
      <c r="J46" s="380">
        <v>0</v>
      </c>
      <c r="K46" s="377"/>
      <c r="L46" s="380">
        <v>0</v>
      </c>
      <c r="M46" s="377"/>
      <c r="N46" s="380">
        <v>0</v>
      </c>
      <c r="O46" s="377"/>
      <c r="P46" s="386">
        <f>IF(入力シート!$C$8="",0,HLOOKUP(入力シート!$C$8,建設係数!$D$5:$BU$50,ROW()-6,FALSE)*N$53)</f>
        <v>8.4356605885039897E-3</v>
      </c>
      <c r="Q46" s="377"/>
      <c r="R46" s="380">
        <v>0</v>
      </c>
      <c r="S46" s="377"/>
      <c r="T46" s="380">
        <f>IF(入力シート!$C$8="",0,投入係数!$AS43*R$53)</f>
        <v>4.7420355747291934E-3</v>
      </c>
      <c r="U46" s="377"/>
      <c r="V46" s="381">
        <v>0</v>
      </c>
      <c r="W46" s="377"/>
      <c r="X46" s="380">
        <f>IF(入力シート!C$8="",0,投入係数!$AO43*V$53)</f>
        <v>0</v>
      </c>
      <c r="Y46" s="377"/>
      <c r="Z46" s="380">
        <f t="shared" si="0"/>
        <v>1.3177696163233183E-2</v>
      </c>
      <c r="AA46" s="377"/>
      <c r="AB46" s="382">
        <f>各種係数!$F46*$Z46</f>
        <v>1.3022830350026429E-2</v>
      </c>
      <c r="AD46" s="382">
        <v>2.8449139515816003E-2</v>
      </c>
    </row>
    <row r="47" spans="1:30" ht="15.2" customHeight="1">
      <c r="A47" s="364" t="s">
        <v>515</v>
      </c>
      <c r="B47" s="639" t="s">
        <v>516</v>
      </c>
      <c r="D47" s="383">
        <v>0</v>
      </c>
      <c r="E47" s="377"/>
      <c r="F47" s="383">
        <v>0</v>
      </c>
      <c r="G47" s="377"/>
      <c r="H47" s="383">
        <v>0</v>
      </c>
      <c r="I47" s="377"/>
      <c r="J47" s="383">
        <v>0</v>
      </c>
      <c r="K47" s="377"/>
      <c r="L47" s="383">
        <v>0</v>
      </c>
      <c r="M47" s="377"/>
      <c r="N47" s="383">
        <v>0</v>
      </c>
      <c r="O47" s="377"/>
      <c r="P47" s="387">
        <f>IF(入力シート!$C$8="",0,HLOOKUP(入力シート!$C$8,建設係数!$D$5:$BU$50,ROW()-6,FALSE)*N$53)</f>
        <v>4.4870535045233984E-5</v>
      </c>
      <c r="Q47" s="377"/>
      <c r="R47" s="383">
        <v>0</v>
      </c>
      <c r="S47" s="377"/>
      <c r="T47" s="383">
        <f>IF(入力シート!$C$8="",0,投入係数!$AS44*R$53)</f>
        <v>2.9100318110579585E-4</v>
      </c>
      <c r="U47" s="377"/>
      <c r="V47" s="384">
        <v>0</v>
      </c>
      <c r="W47" s="377"/>
      <c r="X47" s="383">
        <f>IF(入力シート!C$8="",0,投入係数!$AO44*V$53)</f>
        <v>0</v>
      </c>
      <c r="Y47" s="377"/>
      <c r="Z47" s="383">
        <f t="shared" si="0"/>
        <v>3.3587371615102985E-4</v>
      </c>
      <c r="AA47" s="377"/>
      <c r="AB47" s="385">
        <f>各種係数!$F47*$Z47</f>
        <v>3.3437865393125336E-4</v>
      </c>
      <c r="AD47" s="385">
        <v>4.8134740812934389E-3</v>
      </c>
    </row>
    <row r="48" spans="1:30" ht="15.2" customHeight="1">
      <c r="A48" s="363" t="s">
        <v>517</v>
      </c>
      <c r="B48" s="637" t="s">
        <v>518</v>
      </c>
      <c r="D48" s="380">
        <v>0</v>
      </c>
      <c r="E48" s="377"/>
      <c r="F48" s="380">
        <v>0</v>
      </c>
      <c r="G48" s="377"/>
      <c r="H48" s="380">
        <v>0</v>
      </c>
      <c r="I48" s="377"/>
      <c r="J48" s="380">
        <v>0</v>
      </c>
      <c r="K48" s="377"/>
      <c r="L48" s="380">
        <v>0</v>
      </c>
      <c r="M48" s="377"/>
      <c r="N48" s="380">
        <v>0</v>
      </c>
      <c r="O48" s="377"/>
      <c r="P48" s="386">
        <f>IF(入力シート!$C$8="",0,HLOOKUP(入力シート!$C$8,建設係数!$D$5:$BU$50,ROW()-6,FALSE)*N$53)</f>
        <v>3.7466896762770381E-2</v>
      </c>
      <c r="Q48" s="377"/>
      <c r="R48" s="380">
        <v>0</v>
      </c>
      <c r="S48" s="377"/>
      <c r="T48" s="380">
        <f>IF(入力シート!$C$8="",0,投入係数!$AS45*R$53)</f>
        <v>1.2896749114376807E-2</v>
      </c>
      <c r="U48" s="377"/>
      <c r="V48" s="381">
        <v>0</v>
      </c>
      <c r="W48" s="377"/>
      <c r="X48" s="380">
        <f>IF(入力シート!C$8="",0,投入係数!$AO45*V$53)</f>
        <v>0</v>
      </c>
      <c r="Y48" s="377"/>
      <c r="Z48" s="380">
        <f t="shared" si="0"/>
        <v>5.0363645877147187E-2</v>
      </c>
      <c r="AA48" s="377"/>
      <c r="AB48" s="382">
        <f>各種係数!$F48*$Z48</f>
        <v>4.8936882651807664E-2</v>
      </c>
      <c r="AD48" s="382">
        <v>7.4178458774509293E-2</v>
      </c>
    </row>
    <row r="49" spans="1:30" ht="15.2" customHeight="1">
      <c r="A49" s="363" t="s">
        <v>519</v>
      </c>
      <c r="B49" s="637" t="s">
        <v>520</v>
      </c>
      <c r="D49" s="380">
        <v>0</v>
      </c>
      <c r="E49" s="377"/>
      <c r="F49" s="389">
        <f>IF(入力シート!$C$8="",0,入力シート!E$8)</f>
        <v>10</v>
      </c>
      <c r="G49" s="377"/>
      <c r="H49" s="389">
        <f>各種係数!F49*'１次効果'!F49</f>
        <v>9.2649911682929318</v>
      </c>
      <c r="I49" s="377"/>
      <c r="J49" s="380">
        <v>0</v>
      </c>
      <c r="K49" s="377"/>
      <c r="L49" s="389">
        <f>IF(入力シート!G$8=入力シート!I$83,H49,F49)</f>
        <v>9.2649911682929318</v>
      </c>
      <c r="M49" s="377"/>
      <c r="N49" s="380">
        <v>0</v>
      </c>
      <c r="O49" s="377"/>
      <c r="P49" s="380">
        <f>IF(入力シート!$C$8="",0,HLOOKUP(入力シート!$C$8,建設係数!$D$5:$BU$50,ROW()-6,FALSE)*N$53)</f>
        <v>7.5905016256594848</v>
      </c>
      <c r="Q49" s="377"/>
      <c r="R49" s="391">
        <f>L49</f>
        <v>9.2649911682929318</v>
      </c>
      <c r="S49" s="377"/>
      <c r="T49" s="380">
        <f>IF(入力シート!$C$8="",0,投入係数!$AS46*R$53)</f>
        <v>1.1148214091595308</v>
      </c>
      <c r="U49" s="377"/>
      <c r="V49" s="382">
        <v>0</v>
      </c>
      <c r="W49" s="377"/>
      <c r="X49" s="380">
        <f>IF(入力シート!C$8="",0,投入係数!$AO46*V$53)</f>
        <v>0</v>
      </c>
      <c r="Y49" s="377"/>
      <c r="Z49" s="380">
        <f t="shared" si="0"/>
        <v>8.7053230348190151</v>
      </c>
      <c r="AA49" s="377"/>
      <c r="AB49" s="382">
        <f>各種係数!$F49*$Z49</f>
        <v>8.0654741034735196</v>
      </c>
      <c r="AD49" s="382">
        <v>10.060764938481018</v>
      </c>
    </row>
    <row r="50" spans="1:30" ht="15.2" customHeight="1">
      <c r="A50" s="363" t="s">
        <v>521</v>
      </c>
      <c r="B50" s="637" t="s">
        <v>522</v>
      </c>
      <c r="D50" s="380">
        <v>0</v>
      </c>
      <c r="E50" s="377"/>
      <c r="F50" s="380">
        <v>0</v>
      </c>
      <c r="G50" s="377"/>
      <c r="H50" s="380">
        <v>0</v>
      </c>
      <c r="I50" s="377"/>
      <c r="J50" s="380">
        <v>0</v>
      </c>
      <c r="K50" s="377"/>
      <c r="L50" s="380">
        <v>0</v>
      </c>
      <c r="M50" s="377"/>
      <c r="N50" s="380">
        <v>0</v>
      </c>
      <c r="O50" s="377"/>
      <c r="P50" s="380">
        <f>IF(入力シート!$C$8="",0,HLOOKUP(入力シート!$C$8,建設係数!$D$5:$BU$50,ROW()-6,FALSE)*N$53)</f>
        <v>2.014687023531006E-2</v>
      </c>
      <c r="Q50" s="377"/>
      <c r="R50" s="380">
        <v>0</v>
      </c>
      <c r="S50" s="377"/>
      <c r="T50" s="380">
        <f>IF(入力シート!$C$8="",0,投入係数!$AS47*R$53)</f>
        <v>1.1402048472176678E-2</v>
      </c>
      <c r="U50" s="377"/>
      <c r="V50" s="382">
        <v>0</v>
      </c>
      <c r="W50" s="377"/>
      <c r="X50" s="380">
        <f>IF(入力シート!C$8="",0,投入係数!$AO47*V$53)</f>
        <v>0</v>
      </c>
      <c r="Y50" s="377"/>
      <c r="Z50" s="380">
        <f t="shared" si="0"/>
        <v>3.1548918707486738E-2</v>
      </c>
      <c r="AA50" s="377"/>
      <c r="AB50" s="382">
        <f>各種係数!$F50*$Z50</f>
        <v>2.7936060790862385E-2</v>
      </c>
      <c r="AD50" s="382">
        <v>5.1989677587512044E-2</v>
      </c>
    </row>
    <row r="51" spans="1:30" ht="15.2" customHeight="1">
      <c r="A51" s="363" t="s">
        <v>523</v>
      </c>
      <c r="B51" s="637" t="s">
        <v>524</v>
      </c>
      <c r="D51" s="380">
        <v>0</v>
      </c>
      <c r="E51" s="377"/>
      <c r="F51" s="380">
        <v>0</v>
      </c>
      <c r="G51" s="377"/>
      <c r="H51" s="380">
        <v>0</v>
      </c>
      <c r="I51" s="377"/>
      <c r="J51" s="380">
        <v>0</v>
      </c>
      <c r="K51" s="377"/>
      <c r="L51" s="380">
        <v>0</v>
      </c>
      <c r="M51" s="377"/>
      <c r="N51" s="380">
        <v>0</v>
      </c>
      <c r="O51" s="377"/>
      <c r="P51" s="386">
        <f>IF(入力シート!$C$8="",0,HLOOKUP(入力シート!$C$8,建設係数!$D$5:$BU$50,ROW()-6,FALSE)*N$53)</f>
        <v>0.15765262488142961</v>
      </c>
      <c r="Q51" s="377"/>
      <c r="R51" s="380">
        <v>0</v>
      </c>
      <c r="S51" s="377"/>
      <c r="T51" s="380">
        <f>IF(入力シート!$C$8="",0,投入係数!$AS48*R$53)</f>
        <v>1.3697008094042526E-2</v>
      </c>
      <c r="U51" s="377"/>
      <c r="V51" s="381">
        <v>0</v>
      </c>
      <c r="W51" s="377"/>
      <c r="X51" s="380">
        <f>IF(入力シート!C$8="",0,投入係数!$AO48*V$53)</f>
        <v>0</v>
      </c>
      <c r="Y51" s="377"/>
      <c r="Z51" s="380">
        <f t="shared" si="0"/>
        <v>0.17134963297547215</v>
      </c>
      <c r="AA51" s="377"/>
      <c r="AB51" s="382">
        <f>各種係数!$F51*$Z51</f>
        <v>0.17134963297547215</v>
      </c>
      <c r="AD51" s="382">
        <v>0.20724620306774744</v>
      </c>
    </row>
    <row r="52" spans="1:30" ht="15.2" customHeight="1" thickBot="1">
      <c r="A52" s="366" t="s">
        <v>525</v>
      </c>
      <c r="B52" s="640" t="s">
        <v>526</v>
      </c>
      <c r="D52" s="392">
        <v>0</v>
      </c>
      <c r="E52" s="377"/>
      <c r="F52" s="392">
        <v>0</v>
      </c>
      <c r="G52" s="377"/>
      <c r="H52" s="392">
        <v>0</v>
      </c>
      <c r="I52" s="377"/>
      <c r="J52" s="392">
        <v>0</v>
      </c>
      <c r="K52" s="377"/>
      <c r="L52" s="392">
        <v>0</v>
      </c>
      <c r="M52" s="377"/>
      <c r="N52" s="392">
        <v>0</v>
      </c>
      <c r="O52" s="377"/>
      <c r="P52" s="393">
        <f>IF(入力シート!$C$8="",0,HLOOKUP(入力シート!$C$8,建設係数!$D$5:$BU$50,ROW()-6,FALSE)*N$53)</f>
        <v>0.28923546890157825</v>
      </c>
      <c r="Q52" s="377"/>
      <c r="R52" s="392">
        <v>0</v>
      </c>
      <c r="S52" s="377"/>
      <c r="T52" s="392">
        <f>IF(入力シート!$C$8="",0,投入係数!$AS49*R$53)</f>
        <v>2.8293482840182613E-2</v>
      </c>
      <c r="U52" s="377"/>
      <c r="V52" s="394">
        <v>0</v>
      </c>
      <c r="W52" s="377"/>
      <c r="X52" s="392">
        <f>IF(入力シート!C$8="",0,投入係数!$AO49*V$53)</f>
        <v>0</v>
      </c>
      <c r="Y52" s="377"/>
      <c r="Z52" s="392">
        <f t="shared" si="0"/>
        <v>0.31752895174176088</v>
      </c>
      <c r="AA52" s="377"/>
      <c r="AB52" s="382">
        <f>各種係数!$F52*$Z52</f>
        <v>0.29357822290757074</v>
      </c>
      <c r="AD52" s="382">
        <v>0.38908894465847177</v>
      </c>
    </row>
    <row r="53" spans="1:30" ht="15.2" customHeight="1" thickBot="1">
      <c r="A53" s="367"/>
      <c r="B53" s="368" t="s">
        <v>328</v>
      </c>
      <c r="D53" s="392">
        <f>SUM(D8:D52)</f>
        <v>50</v>
      </c>
      <c r="E53" s="377"/>
      <c r="F53" s="392">
        <f>SUM(F8:F52)</f>
        <v>10</v>
      </c>
      <c r="G53" s="377"/>
      <c r="H53" s="392">
        <f>SUM(H8:H52)</f>
        <v>9.2649911682929318</v>
      </c>
      <c r="I53" s="377"/>
      <c r="J53" s="392">
        <f>SUM(J8:J52)</f>
        <v>0</v>
      </c>
      <c r="K53" s="377"/>
      <c r="L53" s="392">
        <f>SUM(L8:L52)</f>
        <v>59.26499116829293</v>
      </c>
      <c r="M53" s="377"/>
      <c r="N53" s="392">
        <f>SUM(N8:N52)</f>
        <v>50</v>
      </c>
      <c r="O53" s="377"/>
      <c r="P53" s="392">
        <f>SUM(P8:P52)</f>
        <v>25.024028171516722</v>
      </c>
      <c r="Q53" s="377"/>
      <c r="R53" s="392">
        <f>SUM(R8:R52)</f>
        <v>9.2649911682929318</v>
      </c>
      <c r="S53" s="377"/>
      <c r="T53" s="392">
        <f>SUM(T8:T52)</f>
        <v>3.075358687155715</v>
      </c>
      <c r="U53" s="377"/>
      <c r="V53" s="395">
        <f>SUM(V8:V52)</f>
        <v>0</v>
      </c>
      <c r="W53" s="377"/>
      <c r="X53" s="392">
        <f>SUM(X8:X52)</f>
        <v>0</v>
      </c>
      <c r="Y53" s="377"/>
      <c r="Z53" s="392">
        <f>SUM(Z8:Z52)</f>
        <v>28.099386858672435</v>
      </c>
      <c r="AA53" s="377"/>
      <c r="AB53" s="396">
        <f>SUM(AB8:AB52)</f>
        <v>17.394322371740007</v>
      </c>
      <c r="AD53" s="396">
        <f>SUM(AD8:AD52)</f>
        <v>23.257976917924314</v>
      </c>
    </row>
    <row r="57" spans="1:30">
      <c r="AD57" s="397"/>
    </row>
  </sheetData>
  <phoneticPr fontId="2"/>
  <pageMargins left="0.7" right="0.7" top="0.75" bottom="0.75" header="0.3" footer="0.3"/>
  <pageSetup paperSize="9" scale="5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5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0.625" defaultRowHeight="13.5"/>
  <cols>
    <col min="1" max="1" width="4.625" style="369" customWidth="1"/>
    <col min="2" max="2" width="25.625" style="369" customWidth="1"/>
    <col min="3" max="3" width="2.625" style="369" customWidth="1"/>
    <col min="4" max="4" width="11.125" style="369" customWidth="1"/>
    <col min="5" max="5" width="2.625" style="369" customWidth="1"/>
    <col min="6" max="6" width="11.125" style="369" customWidth="1"/>
    <col min="7" max="7" width="2.625" style="369" customWidth="1"/>
    <col min="8" max="8" width="11.125" style="369" customWidth="1"/>
    <col min="9" max="9" width="2.625" style="369" customWidth="1"/>
    <col min="10" max="10" width="11.125" style="369" customWidth="1"/>
    <col min="11" max="11" width="2.625" style="369" customWidth="1"/>
    <col min="12" max="12" width="11.75" style="369" customWidth="1"/>
    <col min="13" max="13" width="2.625" style="369" customWidth="1"/>
    <col min="14" max="14" width="11.875" style="369" customWidth="1"/>
    <col min="15" max="15" width="2.625" style="369" customWidth="1"/>
    <col min="16" max="16" width="14.25" style="369" customWidth="1"/>
    <col min="17" max="17" width="2.625" style="369" customWidth="1"/>
    <col min="18" max="18" width="13" style="369" customWidth="1"/>
    <col min="19" max="256" width="10.625" style="369"/>
    <col min="257" max="257" width="4.625" style="369" customWidth="1"/>
    <col min="258" max="258" width="25.625" style="369" customWidth="1"/>
    <col min="259" max="259" width="2.625" style="369" customWidth="1"/>
    <col min="260" max="260" width="11.125" style="369" customWidth="1"/>
    <col min="261" max="261" width="2.625" style="369" customWidth="1"/>
    <col min="262" max="262" width="11.125" style="369" customWidth="1"/>
    <col min="263" max="263" width="2.625" style="369" customWidth="1"/>
    <col min="264" max="264" width="11.125" style="369" customWidth="1"/>
    <col min="265" max="265" width="2.625" style="369" customWidth="1"/>
    <col min="266" max="266" width="11.125" style="369" customWidth="1"/>
    <col min="267" max="267" width="2.625" style="369" customWidth="1"/>
    <col min="268" max="268" width="11.125" style="369" customWidth="1"/>
    <col min="269" max="269" width="2.625" style="369" customWidth="1"/>
    <col min="270" max="270" width="11.875" style="369" customWidth="1"/>
    <col min="271" max="271" width="2.625" style="369" customWidth="1"/>
    <col min="272" max="272" width="13" style="369" customWidth="1"/>
    <col min="273" max="273" width="2.625" style="369" customWidth="1"/>
    <col min="274" max="274" width="13" style="369" customWidth="1"/>
    <col min="275" max="512" width="10.625" style="369"/>
    <col min="513" max="513" width="4.625" style="369" customWidth="1"/>
    <col min="514" max="514" width="25.625" style="369" customWidth="1"/>
    <col min="515" max="515" width="2.625" style="369" customWidth="1"/>
    <col min="516" max="516" width="11.125" style="369" customWidth="1"/>
    <col min="517" max="517" width="2.625" style="369" customWidth="1"/>
    <col min="518" max="518" width="11.125" style="369" customWidth="1"/>
    <col min="519" max="519" width="2.625" style="369" customWidth="1"/>
    <col min="520" max="520" width="11.125" style="369" customWidth="1"/>
    <col min="521" max="521" width="2.625" style="369" customWidth="1"/>
    <col min="522" max="522" width="11.125" style="369" customWidth="1"/>
    <col min="523" max="523" width="2.625" style="369" customWidth="1"/>
    <col min="524" max="524" width="11.125" style="369" customWidth="1"/>
    <col min="525" max="525" width="2.625" style="369" customWidth="1"/>
    <col min="526" max="526" width="11.875" style="369" customWidth="1"/>
    <col min="527" max="527" width="2.625" style="369" customWidth="1"/>
    <col min="528" max="528" width="13" style="369" customWidth="1"/>
    <col min="529" max="529" width="2.625" style="369" customWidth="1"/>
    <col min="530" max="530" width="13" style="369" customWidth="1"/>
    <col min="531" max="768" width="10.625" style="369"/>
    <col min="769" max="769" width="4.625" style="369" customWidth="1"/>
    <col min="770" max="770" width="25.625" style="369" customWidth="1"/>
    <col min="771" max="771" width="2.625" style="369" customWidth="1"/>
    <col min="772" max="772" width="11.125" style="369" customWidth="1"/>
    <col min="773" max="773" width="2.625" style="369" customWidth="1"/>
    <col min="774" max="774" width="11.125" style="369" customWidth="1"/>
    <col min="775" max="775" width="2.625" style="369" customWidth="1"/>
    <col min="776" max="776" width="11.125" style="369" customWidth="1"/>
    <col min="777" max="777" width="2.625" style="369" customWidth="1"/>
    <col min="778" max="778" width="11.125" style="369" customWidth="1"/>
    <col min="779" max="779" width="2.625" style="369" customWidth="1"/>
    <col min="780" max="780" width="11.125" style="369" customWidth="1"/>
    <col min="781" max="781" width="2.625" style="369" customWidth="1"/>
    <col min="782" max="782" width="11.875" style="369" customWidth="1"/>
    <col min="783" max="783" width="2.625" style="369" customWidth="1"/>
    <col min="784" max="784" width="13" style="369" customWidth="1"/>
    <col min="785" max="785" width="2.625" style="369" customWidth="1"/>
    <col min="786" max="786" width="13" style="369" customWidth="1"/>
    <col min="787" max="1024" width="10.625" style="369"/>
    <col min="1025" max="1025" width="4.625" style="369" customWidth="1"/>
    <col min="1026" max="1026" width="25.625" style="369" customWidth="1"/>
    <col min="1027" max="1027" width="2.625" style="369" customWidth="1"/>
    <col min="1028" max="1028" width="11.125" style="369" customWidth="1"/>
    <col min="1029" max="1029" width="2.625" style="369" customWidth="1"/>
    <col min="1030" max="1030" width="11.125" style="369" customWidth="1"/>
    <col min="1031" max="1031" width="2.625" style="369" customWidth="1"/>
    <col min="1032" max="1032" width="11.125" style="369" customWidth="1"/>
    <col min="1033" max="1033" width="2.625" style="369" customWidth="1"/>
    <col min="1034" max="1034" width="11.125" style="369" customWidth="1"/>
    <col min="1035" max="1035" width="2.625" style="369" customWidth="1"/>
    <col min="1036" max="1036" width="11.125" style="369" customWidth="1"/>
    <col min="1037" max="1037" width="2.625" style="369" customWidth="1"/>
    <col min="1038" max="1038" width="11.875" style="369" customWidth="1"/>
    <col min="1039" max="1039" width="2.625" style="369" customWidth="1"/>
    <col min="1040" max="1040" width="13" style="369" customWidth="1"/>
    <col min="1041" max="1041" width="2.625" style="369" customWidth="1"/>
    <col min="1042" max="1042" width="13" style="369" customWidth="1"/>
    <col min="1043" max="1280" width="10.625" style="369"/>
    <col min="1281" max="1281" width="4.625" style="369" customWidth="1"/>
    <col min="1282" max="1282" width="25.625" style="369" customWidth="1"/>
    <col min="1283" max="1283" width="2.625" style="369" customWidth="1"/>
    <col min="1284" max="1284" width="11.125" style="369" customWidth="1"/>
    <col min="1285" max="1285" width="2.625" style="369" customWidth="1"/>
    <col min="1286" max="1286" width="11.125" style="369" customWidth="1"/>
    <col min="1287" max="1287" width="2.625" style="369" customWidth="1"/>
    <col min="1288" max="1288" width="11.125" style="369" customWidth="1"/>
    <col min="1289" max="1289" width="2.625" style="369" customWidth="1"/>
    <col min="1290" max="1290" width="11.125" style="369" customWidth="1"/>
    <col min="1291" max="1291" width="2.625" style="369" customWidth="1"/>
    <col min="1292" max="1292" width="11.125" style="369" customWidth="1"/>
    <col min="1293" max="1293" width="2.625" style="369" customWidth="1"/>
    <col min="1294" max="1294" width="11.875" style="369" customWidth="1"/>
    <col min="1295" max="1295" width="2.625" style="369" customWidth="1"/>
    <col min="1296" max="1296" width="13" style="369" customWidth="1"/>
    <col min="1297" max="1297" width="2.625" style="369" customWidth="1"/>
    <col min="1298" max="1298" width="13" style="369" customWidth="1"/>
    <col min="1299" max="1536" width="10.625" style="369"/>
    <col min="1537" max="1537" width="4.625" style="369" customWidth="1"/>
    <col min="1538" max="1538" width="25.625" style="369" customWidth="1"/>
    <col min="1539" max="1539" width="2.625" style="369" customWidth="1"/>
    <col min="1540" max="1540" width="11.125" style="369" customWidth="1"/>
    <col min="1541" max="1541" width="2.625" style="369" customWidth="1"/>
    <col min="1542" max="1542" width="11.125" style="369" customWidth="1"/>
    <col min="1543" max="1543" width="2.625" style="369" customWidth="1"/>
    <col min="1544" max="1544" width="11.125" style="369" customWidth="1"/>
    <col min="1545" max="1545" width="2.625" style="369" customWidth="1"/>
    <col min="1546" max="1546" width="11.125" style="369" customWidth="1"/>
    <col min="1547" max="1547" width="2.625" style="369" customWidth="1"/>
    <col min="1548" max="1548" width="11.125" style="369" customWidth="1"/>
    <col min="1549" max="1549" width="2.625" style="369" customWidth="1"/>
    <col min="1550" max="1550" width="11.875" style="369" customWidth="1"/>
    <col min="1551" max="1551" width="2.625" style="369" customWidth="1"/>
    <col min="1552" max="1552" width="13" style="369" customWidth="1"/>
    <col min="1553" max="1553" width="2.625" style="369" customWidth="1"/>
    <col min="1554" max="1554" width="13" style="369" customWidth="1"/>
    <col min="1555" max="1792" width="10.625" style="369"/>
    <col min="1793" max="1793" width="4.625" style="369" customWidth="1"/>
    <col min="1794" max="1794" width="25.625" style="369" customWidth="1"/>
    <col min="1795" max="1795" width="2.625" style="369" customWidth="1"/>
    <col min="1796" max="1796" width="11.125" style="369" customWidth="1"/>
    <col min="1797" max="1797" width="2.625" style="369" customWidth="1"/>
    <col min="1798" max="1798" width="11.125" style="369" customWidth="1"/>
    <col min="1799" max="1799" width="2.625" style="369" customWidth="1"/>
    <col min="1800" max="1800" width="11.125" style="369" customWidth="1"/>
    <col min="1801" max="1801" width="2.625" style="369" customWidth="1"/>
    <col min="1802" max="1802" width="11.125" style="369" customWidth="1"/>
    <col min="1803" max="1803" width="2.625" style="369" customWidth="1"/>
    <col min="1804" max="1804" width="11.125" style="369" customWidth="1"/>
    <col min="1805" max="1805" width="2.625" style="369" customWidth="1"/>
    <col min="1806" max="1806" width="11.875" style="369" customWidth="1"/>
    <col min="1807" max="1807" width="2.625" style="369" customWidth="1"/>
    <col min="1808" max="1808" width="13" style="369" customWidth="1"/>
    <col min="1809" max="1809" width="2.625" style="369" customWidth="1"/>
    <col min="1810" max="1810" width="13" style="369" customWidth="1"/>
    <col min="1811" max="2048" width="10.625" style="369"/>
    <col min="2049" max="2049" width="4.625" style="369" customWidth="1"/>
    <col min="2050" max="2050" width="25.625" style="369" customWidth="1"/>
    <col min="2051" max="2051" width="2.625" style="369" customWidth="1"/>
    <col min="2052" max="2052" width="11.125" style="369" customWidth="1"/>
    <col min="2053" max="2053" width="2.625" style="369" customWidth="1"/>
    <col min="2054" max="2054" width="11.125" style="369" customWidth="1"/>
    <col min="2055" max="2055" width="2.625" style="369" customWidth="1"/>
    <col min="2056" max="2056" width="11.125" style="369" customWidth="1"/>
    <col min="2057" max="2057" width="2.625" style="369" customWidth="1"/>
    <col min="2058" max="2058" width="11.125" style="369" customWidth="1"/>
    <col min="2059" max="2059" width="2.625" style="369" customWidth="1"/>
    <col min="2060" max="2060" width="11.125" style="369" customWidth="1"/>
    <col min="2061" max="2061" width="2.625" style="369" customWidth="1"/>
    <col min="2062" max="2062" width="11.875" style="369" customWidth="1"/>
    <col min="2063" max="2063" width="2.625" style="369" customWidth="1"/>
    <col min="2064" max="2064" width="13" style="369" customWidth="1"/>
    <col min="2065" max="2065" width="2.625" style="369" customWidth="1"/>
    <col min="2066" max="2066" width="13" style="369" customWidth="1"/>
    <col min="2067" max="2304" width="10.625" style="369"/>
    <col min="2305" max="2305" width="4.625" style="369" customWidth="1"/>
    <col min="2306" max="2306" width="25.625" style="369" customWidth="1"/>
    <col min="2307" max="2307" width="2.625" style="369" customWidth="1"/>
    <col min="2308" max="2308" width="11.125" style="369" customWidth="1"/>
    <col min="2309" max="2309" width="2.625" style="369" customWidth="1"/>
    <col min="2310" max="2310" width="11.125" style="369" customWidth="1"/>
    <col min="2311" max="2311" width="2.625" style="369" customWidth="1"/>
    <col min="2312" max="2312" width="11.125" style="369" customWidth="1"/>
    <col min="2313" max="2313" width="2.625" style="369" customWidth="1"/>
    <col min="2314" max="2314" width="11.125" style="369" customWidth="1"/>
    <col min="2315" max="2315" width="2.625" style="369" customWidth="1"/>
    <col min="2316" max="2316" width="11.125" style="369" customWidth="1"/>
    <col min="2317" max="2317" width="2.625" style="369" customWidth="1"/>
    <col min="2318" max="2318" width="11.875" style="369" customWidth="1"/>
    <col min="2319" max="2319" width="2.625" style="369" customWidth="1"/>
    <col min="2320" max="2320" width="13" style="369" customWidth="1"/>
    <col min="2321" max="2321" width="2.625" style="369" customWidth="1"/>
    <col min="2322" max="2322" width="13" style="369" customWidth="1"/>
    <col min="2323" max="2560" width="10.625" style="369"/>
    <col min="2561" max="2561" width="4.625" style="369" customWidth="1"/>
    <col min="2562" max="2562" width="25.625" style="369" customWidth="1"/>
    <col min="2563" max="2563" width="2.625" style="369" customWidth="1"/>
    <col min="2564" max="2564" width="11.125" style="369" customWidth="1"/>
    <col min="2565" max="2565" width="2.625" style="369" customWidth="1"/>
    <col min="2566" max="2566" width="11.125" style="369" customWidth="1"/>
    <col min="2567" max="2567" width="2.625" style="369" customWidth="1"/>
    <col min="2568" max="2568" width="11.125" style="369" customWidth="1"/>
    <col min="2569" max="2569" width="2.625" style="369" customWidth="1"/>
    <col min="2570" max="2570" width="11.125" style="369" customWidth="1"/>
    <col min="2571" max="2571" width="2.625" style="369" customWidth="1"/>
    <col min="2572" max="2572" width="11.125" style="369" customWidth="1"/>
    <col min="2573" max="2573" width="2.625" style="369" customWidth="1"/>
    <col min="2574" max="2574" width="11.875" style="369" customWidth="1"/>
    <col min="2575" max="2575" width="2.625" style="369" customWidth="1"/>
    <col min="2576" max="2576" width="13" style="369" customWidth="1"/>
    <col min="2577" max="2577" width="2.625" style="369" customWidth="1"/>
    <col min="2578" max="2578" width="13" style="369" customWidth="1"/>
    <col min="2579" max="2816" width="10.625" style="369"/>
    <col min="2817" max="2817" width="4.625" style="369" customWidth="1"/>
    <col min="2818" max="2818" width="25.625" style="369" customWidth="1"/>
    <col min="2819" max="2819" width="2.625" style="369" customWidth="1"/>
    <col min="2820" max="2820" width="11.125" style="369" customWidth="1"/>
    <col min="2821" max="2821" width="2.625" style="369" customWidth="1"/>
    <col min="2822" max="2822" width="11.125" style="369" customWidth="1"/>
    <col min="2823" max="2823" width="2.625" style="369" customWidth="1"/>
    <col min="2824" max="2824" width="11.125" style="369" customWidth="1"/>
    <col min="2825" max="2825" width="2.625" style="369" customWidth="1"/>
    <col min="2826" max="2826" width="11.125" style="369" customWidth="1"/>
    <col min="2827" max="2827" width="2.625" style="369" customWidth="1"/>
    <col min="2828" max="2828" width="11.125" style="369" customWidth="1"/>
    <col min="2829" max="2829" width="2.625" style="369" customWidth="1"/>
    <col min="2830" max="2830" width="11.875" style="369" customWidth="1"/>
    <col min="2831" max="2831" width="2.625" style="369" customWidth="1"/>
    <col min="2832" max="2832" width="13" style="369" customWidth="1"/>
    <col min="2833" max="2833" width="2.625" style="369" customWidth="1"/>
    <col min="2834" max="2834" width="13" style="369" customWidth="1"/>
    <col min="2835" max="3072" width="10.625" style="369"/>
    <col min="3073" max="3073" width="4.625" style="369" customWidth="1"/>
    <col min="3074" max="3074" width="25.625" style="369" customWidth="1"/>
    <col min="3075" max="3075" width="2.625" style="369" customWidth="1"/>
    <col min="3076" max="3076" width="11.125" style="369" customWidth="1"/>
    <col min="3077" max="3077" width="2.625" style="369" customWidth="1"/>
    <col min="3078" max="3078" width="11.125" style="369" customWidth="1"/>
    <col min="3079" max="3079" width="2.625" style="369" customWidth="1"/>
    <col min="3080" max="3080" width="11.125" style="369" customWidth="1"/>
    <col min="3081" max="3081" width="2.625" style="369" customWidth="1"/>
    <col min="3082" max="3082" width="11.125" style="369" customWidth="1"/>
    <col min="3083" max="3083" width="2.625" style="369" customWidth="1"/>
    <col min="3084" max="3084" width="11.125" style="369" customWidth="1"/>
    <col min="3085" max="3085" width="2.625" style="369" customWidth="1"/>
    <col min="3086" max="3086" width="11.875" style="369" customWidth="1"/>
    <col min="3087" max="3087" width="2.625" style="369" customWidth="1"/>
    <col min="3088" max="3088" width="13" style="369" customWidth="1"/>
    <col min="3089" max="3089" width="2.625" style="369" customWidth="1"/>
    <col min="3090" max="3090" width="13" style="369" customWidth="1"/>
    <col min="3091" max="3328" width="10.625" style="369"/>
    <col min="3329" max="3329" width="4.625" style="369" customWidth="1"/>
    <col min="3330" max="3330" width="25.625" style="369" customWidth="1"/>
    <col min="3331" max="3331" width="2.625" style="369" customWidth="1"/>
    <col min="3332" max="3332" width="11.125" style="369" customWidth="1"/>
    <col min="3333" max="3333" width="2.625" style="369" customWidth="1"/>
    <col min="3334" max="3334" width="11.125" style="369" customWidth="1"/>
    <col min="3335" max="3335" width="2.625" style="369" customWidth="1"/>
    <col min="3336" max="3336" width="11.125" style="369" customWidth="1"/>
    <col min="3337" max="3337" width="2.625" style="369" customWidth="1"/>
    <col min="3338" max="3338" width="11.125" style="369" customWidth="1"/>
    <col min="3339" max="3339" width="2.625" style="369" customWidth="1"/>
    <col min="3340" max="3340" width="11.125" style="369" customWidth="1"/>
    <col min="3341" max="3341" width="2.625" style="369" customWidth="1"/>
    <col min="3342" max="3342" width="11.875" style="369" customWidth="1"/>
    <col min="3343" max="3343" width="2.625" style="369" customWidth="1"/>
    <col min="3344" max="3344" width="13" style="369" customWidth="1"/>
    <col min="3345" max="3345" width="2.625" style="369" customWidth="1"/>
    <col min="3346" max="3346" width="13" style="369" customWidth="1"/>
    <col min="3347" max="3584" width="10.625" style="369"/>
    <col min="3585" max="3585" width="4.625" style="369" customWidth="1"/>
    <col min="3586" max="3586" width="25.625" style="369" customWidth="1"/>
    <col min="3587" max="3587" width="2.625" style="369" customWidth="1"/>
    <col min="3588" max="3588" width="11.125" style="369" customWidth="1"/>
    <col min="3589" max="3589" width="2.625" style="369" customWidth="1"/>
    <col min="3590" max="3590" width="11.125" style="369" customWidth="1"/>
    <col min="3591" max="3591" width="2.625" style="369" customWidth="1"/>
    <col min="3592" max="3592" width="11.125" style="369" customWidth="1"/>
    <col min="3593" max="3593" width="2.625" style="369" customWidth="1"/>
    <col min="3594" max="3594" width="11.125" style="369" customWidth="1"/>
    <col min="3595" max="3595" width="2.625" style="369" customWidth="1"/>
    <col min="3596" max="3596" width="11.125" style="369" customWidth="1"/>
    <col min="3597" max="3597" width="2.625" style="369" customWidth="1"/>
    <col min="3598" max="3598" width="11.875" style="369" customWidth="1"/>
    <col min="3599" max="3599" width="2.625" style="369" customWidth="1"/>
    <col min="3600" max="3600" width="13" style="369" customWidth="1"/>
    <col min="3601" max="3601" width="2.625" style="369" customWidth="1"/>
    <col min="3602" max="3602" width="13" style="369" customWidth="1"/>
    <col min="3603" max="3840" width="10.625" style="369"/>
    <col min="3841" max="3841" width="4.625" style="369" customWidth="1"/>
    <col min="3842" max="3842" width="25.625" style="369" customWidth="1"/>
    <col min="3843" max="3843" width="2.625" style="369" customWidth="1"/>
    <col min="3844" max="3844" width="11.125" style="369" customWidth="1"/>
    <col min="3845" max="3845" width="2.625" style="369" customWidth="1"/>
    <col min="3846" max="3846" width="11.125" style="369" customWidth="1"/>
    <col min="3847" max="3847" width="2.625" style="369" customWidth="1"/>
    <col min="3848" max="3848" width="11.125" style="369" customWidth="1"/>
    <col min="3849" max="3849" width="2.625" style="369" customWidth="1"/>
    <col min="3850" max="3850" width="11.125" style="369" customWidth="1"/>
    <col min="3851" max="3851" width="2.625" style="369" customWidth="1"/>
    <col min="3852" max="3852" width="11.125" style="369" customWidth="1"/>
    <col min="3853" max="3853" width="2.625" style="369" customWidth="1"/>
    <col min="3854" max="3854" width="11.875" style="369" customWidth="1"/>
    <col min="3855" max="3855" width="2.625" style="369" customWidth="1"/>
    <col min="3856" max="3856" width="13" style="369" customWidth="1"/>
    <col min="3857" max="3857" width="2.625" style="369" customWidth="1"/>
    <col min="3858" max="3858" width="13" style="369" customWidth="1"/>
    <col min="3859" max="4096" width="10.625" style="369"/>
    <col min="4097" max="4097" width="4.625" style="369" customWidth="1"/>
    <col min="4098" max="4098" width="25.625" style="369" customWidth="1"/>
    <col min="4099" max="4099" width="2.625" style="369" customWidth="1"/>
    <col min="4100" max="4100" width="11.125" style="369" customWidth="1"/>
    <col min="4101" max="4101" width="2.625" style="369" customWidth="1"/>
    <col min="4102" max="4102" width="11.125" style="369" customWidth="1"/>
    <col min="4103" max="4103" width="2.625" style="369" customWidth="1"/>
    <col min="4104" max="4104" width="11.125" style="369" customWidth="1"/>
    <col min="4105" max="4105" width="2.625" style="369" customWidth="1"/>
    <col min="4106" max="4106" width="11.125" style="369" customWidth="1"/>
    <col min="4107" max="4107" width="2.625" style="369" customWidth="1"/>
    <col min="4108" max="4108" width="11.125" style="369" customWidth="1"/>
    <col min="4109" max="4109" width="2.625" style="369" customWidth="1"/>
    <col min="4110" max="4110" width="11.875" style="369" customWidth="1"/>
    <col min="4111" max="4111" width="2.625" style="369" customWidth="1"/>
    <col min="4112" max="4112" width="13" style="369" customWidth="1"/>
    <col min="4113" max="4113" width="2.625" style="369" customWidth="1"/>
    <col min="4114" max="4114" width="13" style="369" customWidth="1"/>
    <col min="4115" max="4352" width="10.625" style="369"/>
    <col min="4353" max="4353" width="4.625" style="369" customWidth="1"/>
    <col min="4354" max="4354" width="25.625" style="369" customWidth="1"/>
    <col min="4355" max="4355" width="2.625" style="369" customWidth="1"/>
    <col min="4356" max="4356" width="11.125" style="369" customWidth="1"/>
    <col min="4357" max="4357" width="2.625" style="369" customWidth="1"/>
    <col min="4358" max="4358" width="11.125" style="369" customWidth="1"/>
    <col min="4359" max="4359" width="2.625" style="369" customWidth="1"/>
    <col min="4360" max="4360" width="11.125" style="369" customWidth="1"/>
    <col min="4361" max="4361" width="2.625" style="369" customWidth="1"/>
    <col min="4362" max="4362" width="11.125" style="369" customWidth="1"/>
    <col min="4363" max="4363" width="2.625" style="369" customWidth="1"/>
    <col min="4364" max="4364" width="11.125" style="369" customWidth="1"/>
    <col min="4365" max="4365" width="2.625" style="369" customWidth="1"/>
    <col min="4366" max="4366" width="11.875" style="369" customWidth="1"/>
    <col min="4367" max="4367" width="2.625" style="369" customWidth="1"/>
    <col min="4368" max="4368" width="13" style="369" customWidth="1"/>
    <col min="4369" max="4369" width="2.625" style="369" customWidth="1"/>
    <col min="4370" max="4370" width="13" style="369" customWidth="1"/>
    <col min="4371" max="4608" width="10.625" style="369"/>
    <col min="4609" max="4609" width="4.625" style="369" customWidth="1"/>
    <col min="4610" max="4610" width="25.625" style="369" customWidth="1"/>
    <col min="4611" max="4611" width="2.625" style="369" customWidth="1"/>
    <col min="4612" max="4612" width="11.125" style="369" customWidth="1"/>
    <col min="4613" max="4613" width="2.625" style="369" customWidth="1"/>
    <col min="4614" max="4614" width="11.125" style="369" customWidth="1"/>
    <col min="4615" max="4615" width="2.625" style="369" customWidth="1"/>
    <col min="4616" max="4616" width="11.125" style="369" customWidth="1"/>
    <col min="4617" max="4617" width="2.625" style="369" customWidth="1"/>
    <col min="4618" max="4618" width="11.125" style="369" customWidth="1"/>
    <col min="4619" max="4619" width="2.625" style="369" customWidth="1"/>
    <col min="4620" max="4620" width="11.125" style="369" customWidth="1"/>
    <col min="4621" max="4621" width="2.625" style="369" customWidth="1"/>
    <col min="4622" max="4622" width="11.875" style="369" customWidth="1"/>
    <col min="4623" max="4623" width="2.625" style="369" customWidth="1"/>
    <col min="4624" max="4624" width="13" style="369" customWidth="1"/>
    <col min="4625" max="4625" width="2.625" style="369" customWidth="1"/>
    <col min="4626" max="4626" width="13" style="369" customWidth="1"/>
    <col min="4627" max="4864" width="10.625" style="369"/>
    <col min="4865" max="4865" width="4.625" style="369" customWidth="1"/>
    <col min="4866" max="4866" width="25.625" style="369" customWidth="1"/>
    <col min="4867" max="4867" width="2.625" style="369" customWidth="1"/>
    <col min="4868" max="4868" width="11.125" style="369" customWidth="1"/>
    <col min="4869" max="4869" width="2.625" style="369" customWidth="1"/>
    <col min="4870" max="4870" width="11.125" style="369" customWidth="1"/>
    <col min="4871" max="4871" width="2.625" style="369" customWidth="1"/>
    <col min="4872" max="4872" width="11.125" style="369" customWidth="1"/>
    <col min="4873" max="4873" width="2.625" style="369" customWidth="1"/>
    <col min="4874" max="4874" width="11.125" style="369" customWidth="1"/>
    <col min="4875" max="4875" width="2.625" style="369" customWidth="1"/>
    <col min="4876" max="4876" width="11.125" style="369" customWidth="1"/>
    <col min="4877" max="4877" width="2.625" style="369" customWidth="1"/>
    <col min="4878" max="4878" width="11.875" style="369" customWidth="1"/>
    <col min="4879" max="4879" width="2.625" style="369" customWidth="1"/>
    <col min="4880" max="4880" width="13" style="369" customWidth="1"/>
    <col min="4881" max="4881" width="2.625" style="369" customWidth="1"/>
    <col min="4882" max="4882" width="13" style="369" customWidth="1"/>
    <col min="4883" max="5120" width="10.625" style="369"/>
    <col min="5121" max="5121" width="4.625" style="369" customWidth="1"/>
    <col min="5122" max="5122" width="25.625" style="369" customWidth="1"/>
    <col min="5123" max="5123" width="2.625" style="369" customWidth="1"/>
    <col min="5124" max="5124" width="11.125" style="369" customWidth="1"/>
    <col min="5125" max="5125" width="2.625" style="369" customWidth="1"/>
    <col min="5126" max="5126" width="11.125" style="369" customWidth="1"/>
    <col min="5127" max="5127" width="2.625" style="369" customWidth="1"/>
    <col min="5128" max="5128" width="11.125" style="369" customWidth="1"/>
    <col min="5129" max="5129" width="2.625" style="369" customWidth="1"/>
    <col min="5130" max="5130" width="11.125" style="369" customWidth="1"/>
    <col min="5131" max="5131" width="2.625" style="369" customWidth="1"/>
    <col min="5132" max="5132" width="11.125" style="369" customWidth="1"/>
    <col min="5133" max="5133" width="2.625" style="369" customWidth="1"/>
    <col min="5134" max="5134" width="11.875" style="369" customWidth="1"/>
    <col min="5135" max="5135" width="2.625" style="369" customWidth="1"/>
    <col min="5136" max="5136" width="13" style="369" customWidth="1"/>
    <col min="5137" max="5137" width="2.625" style="369" customWidth="1"/>
    <col min="5138" max="5138" width="13" style="369" customWidth="1"/>
    <col min="5139" max="5376" width="10.625" style="369"/>
    <col min="5377" max="5377" width="4.625" style="369" customWidth="1"/>
    <col min="5378" max="5378" width="25.625" style="369" customWidth="1"/>
    <col min="5379" max="5379" width="2.625" style="369" customWidth="1"/>
    <col min="5380" max="5380" width="11.125" style="369" customWidth="1"/>
    <col min="5381" max="5381" width="2.625" style="369" customWidth="1"/>
    <col min="5382" max="5382" width="11.125" style="369" customWidth="1"/>
    <col min="5383" max="5383" width="2.625" style="369" customWidth="1"/>
    <col min="5384" max="5384" width="11.125" style="369" customWidth="1"/>
    <col min="5385" max="5385" width="2.625" style="369" customWidth="1"/>
    <col min="5386" max="5386" width="11.125" style="369" customWidth="1"/>
    <col min="5387" max="5387" width="2.625" style="369" customWidth="1"/>
    <col min="5388" max="5388" width="11.125" style="369" customWidth="1"/>
    <col min="5389" max="5389" width="2.625" style="369" customWidth="1"/>
    <col min="5390" max="5390" width="11.875" style="369" customWidth="1"/>
    <col min="5391" max="5391" width="2.625" style="369" customWidth="1"/>
    <col min="5392" max="5392" width="13" style="369" customWidth="1"/>
    <col min="5393" max="5393" width="2.625" style="369" customWidth="1"/>
    <col min="5394" max="5394" width="13" style="369" customWidth="1"/>
    <col min="5395" max="5632" width="10.625" style="369"/>
    <col min="5633" max="5633" width="4.625" style="369" customWidth="1"/>
    <col min="5634" max="5634" width="25.625" style="369" customWidth="1"/>
    <col min="5635" max="5635" width="2.625" style="369" customWidth="1"/>
    <col min="5636" max="5636" width="11.125" style="369" customWidth="1"/>
    <col min="5637" max="5637" width="2.625" style="369" customWidth="1"/>
    <col min="5638" max="5638" width="11.125" style="369" customWidth="1"/>
    <col min="5639" max="5639" width="2.625" style="369" customWidth="1"/>
    <col min="5640" max="5640" width="11.125" style="369" customWidth="1"/>
    <col min="5641" max="5641" width="2.625" style="369" customWidth="1"/>
    <col min="5642" max="5642" width="11.125" style="369" customWidth="1"/>
    <col min="5643" max="5643" width="2.625" style="369" customWidth="1"/>
    <col min="5644" max="5644" width="11.125" style="369" customWidth="1"/>
    <col min="5645" max="5645" width="2.625" style="369" customWidth="1"/>
    <col min="5646" max="5646" width="11.875" style="369" customWidth="1"/>
    <col min="5647" max="5647" width="2.625" style="369" customWidth="1"/>
    <col min="5648" max="5648" width="13" style="369" customWidth="1"/>
    <col min="5649" max="5649" width="2.625" style="369" customWidth="1"/>
    <col min="5650" max="5650" width="13" style="369" customWidth="1"/>
    <col min="5651" max="5888" width="10.625" style="369"/>
    <col min="5889" max="5889" width="4.625" style="369" customWidth="1"/>
    <col min="5890" max="5890" width="25.625" style="369" customWidth="1"/>
    <col min="5891" max="5891" width="2.625" style="369" customWidth="1"/>
    <col min="5892" max="5892" width="11.125" style="369" customWidth="1"/>
    <col min="5893" max="5893" width="2.625" style="369" customWidth="1"/>
    <col min="5894" max="5894" width="11.125" style="369" customWidth="1"/>
    <col min="5895" max="5895" width="2.625" style="369" customWidth="1"/>
    <col min="5896" max="5896" width="11.125" style="369" customWidth="1"/>
    <col min="5897" max="5897" width="2.625" style="369" customWidth="1"/>
    <col min="5898" max="5898" width="11.125" style="369" customWidth="1"/>
    <col min="5899" max="5899" width="2.625" style="369" customWidth="1"/>
    <col min="5900" max="5900" width="11.125" style="369" customWidth="1"/>
    <col min="5901" max="5901" width="2.625" style="369" customWidth="1"/>
    <col min="5902" max="5902" width="11.875" style="369" customWidth="1"/>
    <col min="5903" max="5903" width="2.625" style="369" customWidth="1"/>
    <col min="5904" max="5904" width="13" style="369" customWidth="1"/>
    <col min="5905" max="5905" width="2.625" style="369" customWidth="1"/>
    <col min="5906" max="5906" width="13" style="369" customWidth="1"/>
    <col min="5907" max="6144" width="10.625" style="369"/>
    <col min="6145" max="6145" width="4.625" style="369" customWidth="1"/>
    <col min="6146" max="6146" width="25.625" style="369" customWidth="1"/>
    <col min="6147" max="6147" width="2.625" style="369" customWidth="1"/>
    <col min="6148" max="6148" width="11.125" style="369" customWidth="1"/>
    <col min="6149" max="6149" width="2.625" style="369" customWidth="1"/>
    <col min="6150" max="6150" width="11.125" style="369" customWidth="1"/>
    <col min="6151" max="6151" width="2.625" style="369" customWidth="1"/>
    <col min="6152" max="6152" width="11.125" style="369" customWidth="1"/>
    <col min="6153" max="6153" width="2.625" style="369" customWidth="1"/>
    <col min="6154" max="6154" width="11.125" style="369" customWidth="1"/>
    <col min="6155" max="6155" width="2.625" style="369" customWidth="1"/>
    <col min="6156" max="6156" width="11.125" style="369" customWidth="1"/>
    <col min="6157" max="6157" width="2.625" style="369" customWidth="1"/>
    <col min="6158" max="6158" width="11.875" style="369" customWidth="1"/>
    <col min="6159" max="6159" width="2.625" style="369" customWidth="1"/>
    <col min="6160" max="6160" width="13" style="369" customWidth="1"/>
    <col min="6161" max="6161" width="2.625" style="369" customWidth="1"/>
    <col min="6162" max="6162" width="13" style="369" customWidth="1"/>
    <col min="6163" max="6400" width="10.625" style="369"/>
    <col min="6401" max="6401" width="4.625" style="369" customWidth="1"/>
    <col min="6402" max="6402" width="25.625" style="369" customWidth="1"/>
    <col min="6403" max="6403" width="2.625" style="369" customWidth="1"/>
    <col min="6404" max="6404" width="11.125" style="369" customWidth="1"/>
    <col min="6405" max="6405" width="2.625" style="369" customWidth="1"/>
    <col min="6406" max="6406" width="11.125" style="369" customWidth="1"/>
    <col min="6407" max="6407" width="2.625" style="369" customWidth="1"/>
    <col min="6408" max="6408" width="11.125" style="369" customWidth="1"/>
    <col min="6409" max="6409" width="2.625" style="369" customWidth="1"/>
    <col min="6410" max="6410" width="11.125" style="369" customWidth="1"/>
    <col min="6411" max="6411" width="2.625" style="369" customWidth="1"/>
    <col min="6412" max="6412" width="11.125" style="369" customWidth="1"/>
    <col min="6413" max="6413" width="2.625" style="369" customWidth="1"/>
    <col min="6414" max="6414" width="11.875" style="369" customWidth="1"/>
    <col min="6415" max="6415" width="2.625" style="369" customWidth="1"/>
    <col min="6416" max="6416" width="13" style="369" customWidth="1"/>
    <col min="6417" max="6417" width="2.625" style="369" customWidth="1"/>
    <col min="6418" max="6418" width="13" style="369" customWidth="1"/>
    <col min="6419" max="6656" width="10.625" style="369"/>
    <col min="6657" max="6657" width="4.625" style="369" customWidth="1"/>
    <col min="6658" max="6658" width="25.625" style="369" customWidth="1"/>
    <col min="6659" max="6659" width="2.625" style="369" customWidth="1"/>
    <col min="6660" max="6660" width="11.125" style="369" customWidth="1"/>
    <col min="6661" max="6661" width="2.625" style="369" customWidth="1"/>
    <col min="6662" max="6662" width="11.125" style="369" customWidth="1"/>
    <col min="6663" max="6663" width="2.625" style="369" customWidth="1"/>
    <col min="6664" max="6664" width="11.125" style="369" customWidth="1"/>
    <col min="6665" max="6665" width="2.625" style="369" customWidth="1"/>
    <col min="6666" max="6666" width="11.125" style="369" customWidth="1"/>
    <col min="6667" max="6667" width="2.625" style="369" customWidth="1"/>
    <col min="6668" max="6668" width="11.125" style="369" customWidth="1"/>
    <col min="6669" max="6669" width="2.625" style="369" customWidth="1"/>
    <col min="6670" max="6670" width="11.875" style="369" customWidth="1"/>
    <col min="6671" max="6671" width="2.625" style="369" customWidth="1"/>
    <col min="6672" max="6672" width="13" style="369" customWidth="1"/>
    <col min="6673" max="6673" width="2.625" style="369" customWidth="1"/>
    <col min="6674" max="6674" width="13" style="369" customWidth="1"/>
    <col min="6675" max="6912" width="10.625" style="369"/>
    <col min="6913" max="6913" width="4.625" style="369" customWidth="1"/>
    <col min="6914" max="6914" width="25.625" style="369" customWidth="1"/>
    <col min="6915" max="6915" width="2.625" style="369" customWidth="1"/>
    <col min="6916" max="6916" width="11.125" style="369" customWidth="1"/>
    <col min="6917" max="6917" width="2.625" style="369" customWidth="1"/>
    <col min="6918" max="6918" width="11.125" style="369" customWidth="1"/>
    <col min="6919" max="6919" width="2.625" style="369" customWidth="1"/>
    <col min="6920" max="6920" width="11.125" style="369" customWidth="1"/>
    <col min="6921" max="6921" width="2.625" style="369" customWidth="1"/>
    <col min="6922" max="6922" width="11.125" style="369" customWidth="1"/>
    <col min="6923" max="6923" width="2.625" style="369" customWidth="1"/>
    <col min="6924" max="6924" width="11.125" style="369" customWidth="1"/>
    <col min="6925" max="6925" width="2.625" style="369" customWidth="1"/>
    <col min="6926" max="6926" width="11.875" style="369" customWidth="1"/>
    <col min="6927" max="6927" width="2.625" style="369" customWidth="1"/>
    <col min="6928" max="6928" width="13" style="369" customWidth="1"/>
    <col min="6929" max="6929" width="2.625" style="369" customWidth="1"/>
    <col min="6930" max="6930" width="13" style="369" customWidth="1"/>
    <col min="6931" max="7168" width="10.625" style="369"/>
    <col min="7169" max="7169" width="4.625" style="369" customWidth="1"/>
    <col min="7170" max="7170" width="25.625" style="369" customWidth="1"/>
    <col min="7171" max="7171" width="2.625" style="369" customWidth="1"/>
    <col min="7172" max="7172" width="11.125" style="369" customWidth="1"/>
    <col min="7173" max="7173" width="2.625" style="369" customWidth="1"/>
    <col min="7174" max="7174" width="11.125" style="369" customWidth="1"/>
    <col min="7175" max="7175" width="2.625" style="369" customWidth="1"/>
    <col min="7176" max="7176" width="11.125" style="369" customWidth="1"/>
    <col min="7177" max="7177" width="2.625" style="369" customWidth="1"/>
    <col min="7178" max="7178" width="11.125" style="369" customWidth="1"/>
    <col min="7179" max="7179" width="2.625" style="369" customWidth="1"/>
    <col min="7180" max="7180" width="11.125" style="369" customWidth="1"/>
    <col min="7181" max="7181" width="2.625" style="369" customWidth="1"/>
    <col min="7182" max="7182" width="11.875" style="369" customWidth="1"/>
    <col min="7183" max="7183" width="2.625" style="369" customWidth="1"/>
    <col min="7184" max="7184" width="13" style="369" customWidth="1"/>
    <col min="7185" max="7185" width="2.625" style="369" customWidth="1"/>
    <col min="7186" max="7186" width="13" style="369" customWidth="1"/>
    <col min="7187" max="7424" width="10.625" style="369"/>
    <col min="7425" max="7425" width="4.625" style="369" customWidth="1"/>
    <col min="7426" max="7426" width="25.625" style="369" customWidth="1"/>
    <col min="7427" max="7427" width="2.625" style="369" customWidth="1"/>
    <col min="7428" max="7428" width="11.125" style="369" customWidth="1"/>
    <col min="7429" max="7429" width="2.625" style="369" customWidth="1"/>
    <col min="7430" max="7430" width="11.125" style="369" customWidth="1"/>
    <col min="7431" max="7431" width="2.625" style="369" customWidth="1"/>
    <col min="7432" max="7432" width="11.125" style="369" customWidth="1"/>
    <col min="7433" max="7433" width="2.625" style="369" customWidth="1"/>
    <col min="7434" max="7434" width="11.125" style="369" customWidth="1"/>
    <col min="7435" max="7435" width="2.625" style="369" customWidth="1"/>
    <col min="7436" max="7436" width="11.125" style="369" customWidth="1"/>
    <col min="7437" max="7437" width="2.625" style="369" customWidth="1"/>
    <col min="7438" max="7438" width="11.875" style="369" customWidth="1"/>
    <col min="7439" max="7439" width="2.625" style="369" customWidth="1"/>
    <col min="7440" max="7440" width="13" style="369" customWidth="1"/>
    <col min="7441" max="7441" width="2.625" style="369" customWidth="1"/>
    <col min="7442" max="7442" width="13" style="369" customWidth="1"/>
    <col min="7443" max="7680" width="10.625" style="369"/>
    <col min="7681" max="7681" width="4.625" style="369" customWidth="1"/>
    <col min="7682" max="7682" width="25.625" style="369" customWidth="1"/>
    <col min="7683" max="7683" width="2.625" style="369" customWidth="1"/>
    <col min="7684" max="7684" width="11.125" style="369" customWidth="1"/>
    <col min="7685" max="7685" width="2.625" style="369" customWidth="1"/>
    <col min="7686" max="7686" width="11.125" style="369" customWidth="1"/>
    <col min="7687" max="7687" width="2.625" style="369" customWidth="1"/>
    <col min="7688" max="7688" width="11.125" style="369" customWidth="1"/>
    <col min="7689" max="7689" width="2.625" style="369" customWidth="1"/>
    <col min="7690" max="7690" width="11.125" style="369" customWidth="1"/>
    <col min="7691" max="7691" width="2.625" style="369" customWidth="1"/>
    <col min="7692" max="7692" width="11.125" style="369" customWidth="1"/>
    <col min="7693" max="7693" width="2.625" style="369" customWidth="1"/>
    <col min="7694" max="7694" width="11.875" style="369" customWidth="1"/>
    <col min="7695" max="7695" width="2.625" style="369" customWidth="1"/>
    <col min="7696" max="7696" width="13" style="369" customWidth="1"/>
    <col min="7697" max="7697" width="2.625" style="369" customWidth="1"/>
    <col min="7698" max="7698" width="13" style="369" customWidth="1"/>
    <col min="7699" max="7936" width="10.625" style="369"/>
    <col min="7937" max="7937" width="4.625" style="369" customWidth="1"/>
    <col min="7938" max="7938" width="25.625" style="369" customWidth="1"/>
    <col min="7939" max="7939" width="2.625" style="369" customWidth="1"/>
    <col min="7940" max="7940" width="11.125" style="369" customWidth="1"/>
    <col min="7941" max="7941" width="2.625" style="369" customWidth="1"/>
    <col min="7942" max="7942" width="11.125" style="369" customWidth="1"/>
    <col min="7943" max="7943" width="2.625" style="369" customWidth="1"/>
    <col min="7944" max="7944" width="11.125" style="369" customWidth="1"/>
    <col min="7945" max="7945" width="2.625" style="369" customWidth="1"/>
    <col min="7946" max="7946" width="11.125" style="369" customWidth="1"/>
    <col min="7947" max="7947" width="2.625" style="369" customWidth="1"/>
    <col min="7948" max="7948" width="11.125" style="369" customWidth="1"/>
    <col min="7949" max="7949" width="2.625" style="369" customWidth="1"/>
    <col min="7950" max="7950" width="11.875" style="369" customWidth="1"/>
    <col min="7951" max="7951" width="2.625" style="369" customWidth="1"/>
    <col min="7952" max="7952" width="13" style="369" customWidth="1"/>
    <col min="7953" max="7953" width="2.625" style="369" customWidth="1"/>
    <col min="7954" max="7954" width="13" style="369" customWidth="1"/>
    <col min="7955" max="8192" width="10.625" style="369"/>
    <col min="8193" max="8193" width="4.625" style="369" customWidth="1"/>
    <col min="8194" max="8194" width="25.625" style="369" customWidth="1"/>
    <col min="8195" max="8195" width="2.625" style="369" customWidth="1"/>
    <col min="8196" max="8196" width="11.125" style="369" customWidth="1"/>
    <col min="8197" max="8197" width="2.625" style="369" customWidth="1"/>
    <col min="8198" max="8198" width="11.125" style="369" customWidth="1"/>
    <col min="8199" max="8199" width="2.625" style="369" customWidth="1"/>
    <col min="8200" max="8200" width="11.125" style="369" customWidth="1"/>
    <col min="8201" max="8201" width="2.625" style="369" customWidth="1"/>
    <col min="8202" max="8202" width="11.125" style="369" customWidth="1"/>
    <col min="8203" max="8203" width="2.625" style="369" customWidth="1"/>
    <col min="8204" max="8204" width="11.125" style="369" customWidth="1"/>
    <col min="8205" max="8205" width="2.625" style="369" customWidth="1"/>
    <col min="8206" max="8206" width="11.875" style="369" customWidth="1"/>
    <col min="8207" max="8207" width="2.625" style="369" customWidth="1"/>
    <col min="8208" max="8208" width="13" style="369" customWidth="1"/>
    <col min="8209" max="8209" width="2.625" style="369" customWidth="1"/>
    <col min="8210" max="8210" width="13" style="369" customWidth="1"/>
    <col min="8211" max="8448" width="10.625" style="369"/>
    <col min="8449" max="8449" width="4.625" style="369" customWidth="1"/>
    <col min="8450" max="8450" width="25.625" style="369" customWidth="1"/>
    <col min="8451" max="8451" width="2.625" style="369" customWidth="1"/>
    <col min="8452" max="8452" width="11.125" style="369" customWidth="1"/>
    <col min="8453" max="8453" width="2.625" style="369" customWidth="1"/>
    <col min="8454" max="8454" width="11.125" style="369" customWidth="1"/>
    <col min="8455" max="8455" width="2.625" style="369" customWidth="1"/>
    <col min="8456" max="8456" width="11.125" style="369" customWidth="1"/>
    <col min="8457" max="8457" width="2.625" style="369" customWidth="1"/>
    <col min="8458" max="8458" width="11.125" style="369" customWidth="1"/>
    <col min="8459" max="8459" width="2.625" style="369" customWidth="1"/>
    <col min="8460" max="8460" width="11.125" style="369" customWidth="1"/>
    <col min="8461" max="8461" width="2.625" style="369" customWidth="1"/>
    <col min="8462" max="8462" width="11.875" style="369" customWidth="1"/>
    <col min="8463" max="8463" width="2.625" style="369" customWidth="1"/>
    <col min="8464" max="8464" width="13" style="369" customWidth="1"/>
    <col min="8465" max="8465" width="2.625" style="369" customWidth="1"/>
    <col min="8466" max="8466" width="13" style="369" customWidth="1"/>
    <col min="8467" max="8704" width="10.625" style="369"/>
    <col min="8705" max="8705" width="4.625" style="369" customWidth="1"/>
    <col min="8706" max="8706" width="25.625" style="369" customWidth="1"/>
    <col min="8707" max="8707" width="2.625" style="369" customWidth="1"/>
    <col min="8708" max="8708" width="11.125" style="369" customWidth="1"/>
    <col min="8709" max="8709" width="2.625" style="369" customWidth="1"/>
    <col min="8710" max="8710" width="11.125" style="369" customWidth="1"/>
    <col min="8711" max="8711" width="2.625" style="369" customWidth="1"/>
    <col min="8712" max="8712" width="11.125" style="369" customWidth="1"/>
    <col min="8713" max="8713" width="2.625" style="369" customWidth="1"/>
    <col min="8714" max="8714" width="11.125" style="369" customWidth="1"/>
    <col min="8715" max="8715" width="2.625" style="369" customWidth="1"/>
    <col min="8716" max="8716" width="11.125" style="369" customWidth="1"/>
    <col min="8717" max="8717" width="2.625" style="369" customWidth="1"/>
    <col min="8718" max="8718" width="11.875" style="369" customWidth="1"/>
    <col min="8719" max="8719" width="2.625" style="369" customWidth="1"/>
    <col min="8720" max="8720" width="13" style="369" customWidth="1"/>
    <col min="8721" max="8721" width="2.625" style="369" customWidth="1"/>
    <col min="8722" max="8722" width="13" style="369" customWidth="1"/>
    <col min="8723" max="8960" width="10.625" style="369"/>
    <col min="8961" max="8961" width="4.625" style="369" customWidth="1"/>
    <col min="8962" max="8962" width="25.625" style="369" customWidth="1"/>
    <col min="8963" max="8963" width="2.625" style="369" customWidth="1"/>
    <col min="8964" max="8964" width="11.125" style="369" customWidth="1"/>
    <col min="8965" max="8965" width="2.625" style="369" customWidth="1"/>
    <col min="8966" max="8966" width="11.125" style="369" customWidth="1"/>
    <col min="8967" max="8967" width="2.625" style="369" customWidth="1"/>
    <col min="8968" max="8968" width="11.125" style="369" customWidth="1"/>
    <col min="8969" max="8969" width="2.625" style="369" customWidth="1"/>
    <col min="8970" max="8970" width="11.125" style="369" customWidth="1"/>
    <col min="8971" max="8971" width="2.625" style="369" customWidth="1"/>
    <col min="8972" max="8972" width="11.125" style="369" customWidth="1"/>
    <col min="8973" max="8973" width="2.625" style="369" customWidth="1"/>
    <col min="8974" max="8974" width="11.875" style="369" customWidth="1"/>
    <col min="8975" max="8975" width="2.625" style="369" customWidth="1"/>
    <col min="8976" max="8976" width="13" style="369" customWidth="1"/>
    <col min="8977" max="8977" width="2.625" style="369" customWidth="1"/>
    <col min="8978" max="8978" width="13" style="369" customWidth="1"/>
    <col min="8979" max="9216" width="10.625" style="369"/>
    <col min="9217" max="9217" width="4.625" style="369" customWidth="1"/>
    <col min="9218" max="9218" width="25.625" style="369" customWidth="1"/>
    <col min="9219" max="9219" width="2.625" style="369" customWidth="1"/>
    <col min="9220" max="9220" width="11.125" style="369" customWidth="1"/>
    <col min="9221" max="9221" width="2.625" style="369" customWidth="1"/>
    <col min="9222" max="9222" width="11.125" style="369" customWidth="1"/>
    <col min="9223" max="9223" width="2.625" style="369" customWidth="1"/>
    <col min="9224" max="9224" width="11.125" style="369" customWidth="1"/>
    <col min="9225" max="9225" width="2.625" style="369" customWidth="1"/>
    <col min="9226" max="9226" width="11.125" style="369" customWidth="1"/>
    <col min="9227" max="9227" width="2.625" style="369" customWidth="1"/>
    <col min="9228" max="9228" width="11.125" style="369" customWidth="1"/>
    <col min="9229" max="9229" width="2.625" style="369" customWidth="1"/>
    <col min="9230" max="9230" width="11.875" style="369" customWidth="1"/>
    <col min="9231" max="9231" width="2.625" style="369" customWidth="1"/>
    <col min="9232" max="9232" width="13" style="369" customWidth="1"/>
    <col min="9233" max="9233" width="2.625" style="369" customWidth="1"/>
    <col min="9234" max="9234" width="13" style="369" customWidth="1"/>
    <col min="9235" max="9472" width="10.625" style="369"/>
    <col min="9473" max="9473" width="4.625" style="369" customWidth="1"/>
    <col min="9474" max="9474" width="25.625" style="369" customWidth="1"/>
    <col min="9475" max="9475" width="2.625" style="369" customWidth="1"/>
    <col min="9476" max="9476" width="11.125" style="369" customWidth="1"/>
    <col min="9477" max="9477" width="2.625" style="369" customWidth="1"/>
    <col min="9478" max="9478" width="11.125" style="369" customWidth="1"/>
    <col min="9479" max="9479" width="2.625" style="369" customWidth="1"/>
    <col min="9480" max="9480" width="11.125" style="369" customWidth="1"/>
    <col min="9481" max="9481" width="2.625" style="369" customWidth="1"/>
    <col min="9482" max="9482" width="11.125" style="369" customWidth="1"/>
    <col min="9483" max="9483" width="2.625" style="369" customWidth="1"/>
    <col min="9484" max="9484" width="11.125" style="369" customWidth="1"/>
    <col min="9485" max="9485" width="2.625" style="369" customWidth="1"/>
    <col min="9486" max="9486" width="11.875" style="369" customWidth="1"/>
    <col min="9487" max="9487" width="2.625" style="369" customWidth="1"/>
    <col min="9488" max="9488" width="13" style="369" customWidth="1"/>
    <col min="9489" max="9489" width="2.625" style="369" customWidth="1"/>
    <col min="9490" max="9490" width="13" style="369" customWidth="1"/>
    <col min="9491" max="9728" width="10.625" style="369"/>
    <col min="9729" max="9729" width="4.625" style="369" customWidth="1"/>
    <col min="9730" max="9730" width="25.625" style="369" customWidth="1"/>
    <col min="9731" max="9731" width="2.625" style="369" customWidth="1"/>
    <col min="9732" max="9732" width="11.125" style="369" customWidth="1"/>
    <col min="9733" max="9733" width="2.625" style="369" customWidth="1"/>
    <col min="9734" max="9734" width="11.125" style="369" customWidth="1"/>
    <col min="9735" max="9735" width="2.625" style="369" customWidth="1"/>
    <col min="9736" max="9736" width="11.125" style="369" customWidth="1"/>
    <col min="9737" max="9737" width="2.625" style="369" customWidth="1"/>
    <col min="9738" max="9738" width="11.125" style="369" customWidth="1"/>
    <col min="9739" max="9739" width="2.625" style="369" customWidth="1"/>
    <col min="9740" max="9740" width="11.125" style="369" customWidth="1"/>
    <col min="9741" max="9741" width="2.625" style="369" customWidth="1"/>
    <col min="9742" max="9742" width="11.875" style="369" customWidth="1"/>
    <col min="9743" max="9743" width="2.625" style="369" customWidth="1"/>
    <col min="9744" max="9744" width="13" style="369" customWidth="1"/>
    <col min="9745" max="9745" width="2.625" style="369" customWidth="1"/>
    <col min="9746" max="9746" width="13" style="369" customWidth="1"/>
    <col min="9747" max="9984" width="10.625" style="369"/>
    <col min="9985" max="9985" width="4.625" style="369" customWidth="1"/>
    <col min="9986" max="9986" width="25.625" style="369" customWidth="1"/>
    <col min="9987" max="9987" width="2.625" style="369" customWidth="1"/>
    <col min="9988" max="9988" width="11.125" style="369" customWidth="1"/>
    <col min="9989" max="9989" width="2.625" style="369" customWidth="1"/>
    <col min="9990" max="9990" width="11.125" style="369" customWidth="1"/>
    <col min="9991" max="9991" width="2.625" style="369" customWidth="1"/>
    <col min="9992" max="9992" width="11.125" style="369" customWidth="1"/>
    <col min="9993" max="9993" width="2.625" style="369" customWidth="1"/>
    <col min="9994" max="9994" width="11.125" style="369" customWidth="1"/>
    <col min="9995" max="9995" width="2.625" style="369" customWidth="1"/>
    <col min="9996" max="9996" width="11.125" style="369" customWidth="1"/>
    <col min="9997" max="9997" width="2.625" style="369" customWidth="1"/>
    <col min="9998" max="9998" width="11.875" style="369" customWidth="1"/>
    <col min="9999" max="9999" width="2.625" style="369" customWidth="1"/>
    <col min="10000" max="10000" width="13" style="369" customWidth="1"/>
    <col min="10001" max="10001" width="2.625" style="369" customWidth="1"/>
    <col min="10002" max="10002" width="13" style="369" customWidth="1"/>
    <col min="10003" max="10240" width="10.625" style="369"/>
    <col min="10241" max="10241" width="4.625" style="369" customWidth="1"/>
    <col min="10242" max="10242" width="25.625" style="369" customWidth="1"/>
    <col min="10243" max="10243" width="2.625" style="369" customWidth="1"/>
    <col min="10244" max="10244" width="11.125" style="369" customWidth="1"/>
    <col min="10245" max="10245" width="2.625" style="369" customWidth="1"/>
    <col min="10246" max="10246" width="11.125" style="369" customWidth="1"/>
    <col min="10247" max="10247" width="2.625" style="369" customWidth="1"/>
    <col min="10248" max="10248" width="11.125" style="369" customWidth="1"/>
    <col min="10249" max="10249" width="2.625" style="369" customWidth="1"/>
    <col min="10250" max="10250" width="11.125" style="369" customWidth="1"/>
    <col min="10251" max="10251" width="2.625" style="369" customWidth="1"/>
    <col min="10252" max="10252" width="11.125" style="369" customWidth="1"/>
    <col min="10253" max="10253" width="2.625" style="369" customWidth="1"/>
    <col min="10254" max="10254" width="11.875" style="369" customWidth="1"/>
    <col min="10255" max="10255" width="2.625" style="369" customWidth="1"/>
    <col min="10256" max="10256" width="13" style="369" customWidth="1"/>
    <col min="10257" max="10257" width="2.625" style="369" customWidth="1"/>
    <col min="10258" max="10258" width="13" style="369" customWidth="1"/>
    <col min="10259" max="10496" width="10.625" style="369"/>
    <col min="10497" max="10497" width="4.625" style="369" customWidth="1"/>
    <col min="10498" max="10498" width="25.625" style="369" customWidth="1"/>
    <col min="10499" max="10499" width="2.625" style="369" customWidth="1"/>
    <col min="10500" max="10500" width="11.125" style="369" customWidth="1"/>
    <col min="10501" max="10501" width="2.625" style="369" customWidth="1"/>
    <col min="10502" max="10502" width="11.125" style="369" customWidth="1"/>
    <col min="10503" max="10503" width="2.625" style="369" customWidth="1"/>
    <col min="10504" max="10504" width="11.125" style="369" customWidth="1"/>
    <col min="10505" max="10505" width="2.625" style="369" customWidth="1"/>
    <col min="10506" max="10506" width="11.125" style="369" customWidth="1"/>
    <col min="10507" max="10507" width="2.625" style="369" customWidth="1"/>
    <col min="10508" max="10508" width="11.125" style="369" customWidth="1"/>
    <col min="10509" max="10509" width="2.625" style="369" customWidth="1"/>
    <col min="10510" max="10510" width="11.875" style="369" customWidth="1"/>
    <col min="10511" max="10511" width="2.625" style="369" customWidth="1"/>
    <col min="10512" max="10512" width="13" style="369" customWidth="1"/>
    <col min="10513" max="10513" width="2.625" style="369" customWidth="1"/>
    <col min="10514" max="10514" width="13" style="369" customWidth="1"/>
    <col min="10515" max="10752" width="10.625" style="369"/>
    <col min="10753" max="10753" width="4.625" style="369" customWidth="1"/>
    <col min="10754" max="10754" width="25.625" style="369" customWidth="1"/>
    <col min="10755" max="10755" width="2.625" style="369" customWidth="1"/>
    <col min="10756" max="10756" width="11.125" style="369" customWidth="1"/>
    <col min="10757" max="10757" width="2.625" style="369" customWidth="1"/>
    <col min="10758" max="10758" width="11.125" style="369" customWidth="1"/>
    <col min="10759" max="10759" width="2.625" style="369" customWidth="1"/>
    <col min="10760" max="10760" width="11.125" style="369" customWidth="1"/>
    <col min="10761" max="10761" width="2.625" style="369" customWidth="1"/>
    <col min="10762" max="10762" width="11.125" style="369" customWidth="1"/>
    <col min="10763" max="10763" width="2.625" style="369" customWidth="1"/>
    <col min="10764" max="10764" width="11.125" style="369" customWidth="1"/>
    <col min="10765" max="10765" width="2.625" style="369" customWidth="1"/>
    <col min="10766" max="10766" width="11.875" style="369" customWidth="1"/>
    <col min="10767" max="10767" width="2.625" style="369" customWidth="1"/>
    <col min="10768" max="10768" width="13" style="369" customWidth="1"/>
    <col min="10769" max="10769" width="2.625" style="369" customWidth="1"/>
    <col min="10770" max="10770" width="13" style="369" customWidth="1"/>
    <col min="10771" max="11008" width="10.625" style="369"/>
    <col min="11009" max="11009" width="4.625" style="369" customWidth="1"/>
    <col min="11010" max="11010" width="25.625" style="369" customWidth="1"/>
    <col min="11011" max="11011" width="2.625" style="369" customWidth="1"/>
    <col min="11012" max="11012" width="11.125" style="369" customWidth="1"/>
    <col min="11013" max="11013" width="2.625" style="369" customWidth="1"/>
    <col min="11014" max="11014" width="11.125" style="369" customWidth="1"/>
    <col min="11015" max="11015" width="2.625" style="369" customWidth="1"/>
    <col min="11016" max="11016" width="11.125" style="369" customWidth="1"/>
    <col min="11017" max="11017" width="2.625" style="369" customWidth="1"/>
    <col min="11018" max="11018" width="11.125" style="369" customWidth="1"/>
    <col min="11019" max="11019" width="2.625" style="369" customWidth="1"/>
    <col min="11020" max="11020" width="11.125" style="369" customWidth="1"/>
    <col min="11021" max="11021" width="2.625" style="369" customWidth="1"/>
    <col min="11022" max="11022" width="11.875" style="369" customWidth="1"/>
    <col min="11023" max="11023" width="2.625" style="369" customWidth="1"/>
    <col min="11024" max="11024" width="13" style="369" customWidth="1"/>
    <col min="11025" max="11025" width="2.625" style="369" customWidth="1"/>
    <col min="11026" max="11026" width="13" style="369" customWidth="1"/>
    <col min="11027" max="11264" width="10.625" style="369"/>
    <col min="11265" max="11265" width="4.625" style="369" customWidth="1"/>
    <col min="11266" max="11266" width="25.625" style="369" customWidth="1"/>
    <col min="11267" max="11267" width="2.625" style="369" customWidth="1"/>
    <col min="11268" max="11268" width="11.125" style="369" customWidth="1"/>
    <col min="11269" max="11269" width="2.625" style="369" customWidth="1"/>
    <col min="11270" max="11270" width="11.125" style="369" customWidth="1"/>
    <col min="11271" max="11271" width="2.625" style="369" customWidth="1"/>
    <col min="11272" max="11272" width="11.125" style="369" customWidth="1"/>
    <col min="11273" max="11273" width="2.625" style="369" customWidth="1"/>
    <col min="11274" max="11274" width="11.125" style="369" customWidth="1"/>
    <col min="11275" max="11275" width="2.625" style="369" customWidth="1"/>
    <col min="11276" max="11276" width="11.125" style="369" customWidth="1"/>
    <col min="11277" max="11277" width="2.625" style="369" customWidth="1"/>
    <col min="11278" max="11278" width="11.875" style="369" customWidth="1"/>
    <col min="11279" max="11279" width="2.625" style="369" customWidth="1"/>
    <col min="11280" max="11280" width="13" style="369" customWidth="1"/>
    <col min="11281" max="11281" width="2.625" style="369" customWidth="1"/>
    <col min="11282" max="11282" width="13" style="369" customWidth="1"/>
    <col min="11283" max="11520" width="10.625" style="369"/>
    <col min="11521" max="11521" width="4.625" style="369" customWidth="1"/>
    <col min="11522" max="11522" width="25.625" style="369" customWidth="1"/>
    <col min="11523" max="11523" width="2.625" style="369" customWidth="1"/>
    <col min="11524" max="11524" width="11.125" style="369" customWidth="1"/>
    <col min="11525" max="11525" width="2.625" style="369" customWidth="1"/>
    <col min="11526" max="11526" width="11.125" style="369" customWidth="1"/>
    <col min="11527" max="11527" width="2.625" style="369" customWidth="1"/>
    <col min="11528" max="11528" width="11.125" style="369" customWidth="1"/>
    <col min="11529" max="11529" width="2.625" style="369" customWidth="1"/>
    <col min="11530" max="11530" width="11.125" style="369" customWidth="1"/>
    <col min="11531" max="11531" width="2.625" style="369" customWidth="1"/>
    <col min="11532" max="11532" width="11.125" style="369" customWidth="1"/>
    <col min="11533" max="11533" width="2.625" style="369" customWidth="1"/>
    <col min="11534" max="11534" width="11.875" style="369" customWidth="1"/>
    <col min="11535" max="11535" width="2.625" style="369" customWidth="1"/>
    <col min="11536" max="11536" width="13" style="369" customWidth="1"/>
    <col min="11537" max="11537" width="2.625" style="369" customWidth="1"/>
    <col min="11538" max="11538" width="13" style="369" customWidth="1"/>
    <col min="11539" max="11776" width="10.625" style="369"/>
    <col min="11777" max="11777" width="4.625" style="369" customWidth="1"/>
    <col min="11778" max="11778" width="25.625" style="369" customWidth="1"/>
    <col min="11779" max="11779" width="2.625" style="369" customWidth="1"/>
    <col min="11780" max="11780" width="11.125" style="369" customWidth="1"/>
    <col min="11781" max="11781" width="2.625" style="369" customWidth="1"/>
    <col min="11782" max="11782" width="11.125" style="369" customWidth="1"/>
    <col min="11783" max="11783" width="2.625" style="369" customWidth="1"/>
    <col min="11784" max="11784" width="11.125" style="369" customWidth="1"/>
    <col min="11785" max="11785" width="2.625" style="369" customWidth="1"/>
    <col min="11786" max="11786" width="11.125" style="369" customWidth="1"/>
    <col min="11787" max="11787" width="2.625" style="369" customWidth="1"/>
    <col min="11788" max="11788" width="11.125" style="369" customWidth="1"/>
    <col min="11789" max="11789" width="2.625" style="369" customWidth="1"/>
    <col min="11790" max="11790" width="11.875" style="369" customWidth="1"/>
    <col min="11791" max="11791" width="2.625" style="369" customWidth="1"/>
    <col min="11792" max="11792" width="13" style="369" customWidth="1"/>
    <col min="11793" max="11793" width="2.625" style="369" customWidth="1"/>
    <col min="11794" max="11794" width="13" style="369" customWidth="1"/>
    <col min="11795" max="12032" width="10.625" style="369"/>
    <col min="12033" max="12033" width="4.625" style="369" customWidth="1"/>
    <col min="12034" max="12034" width="25.625" style="369" customWidth="1"/>
    <col min="12035" max="12035" width="2.625" style="369" customWidth="1"/>
    <col min="12036" max="12036" width="11.125" style="369" customWidth="1"/>
    <col min="12037" max="12037" width="2.625" style="369" customWidth="1"/>
    <col min="12038" max="12038" width="11.125" style="369" customWidth="1"/>
    <col min="12039" max="12039" width="2.625" style="369" customWidth="1"/>
    <col min="12040" max="12040" width="11.125" style="369" customWidth="1"/>
    <col min="12041" max="12041" width="2.625" style="369" customWidth="1"/>
    <col min="12042" max="12042" width="11.125" style="369" customWidth="1"/>
    <col min="12043" max="12043" width="2.625" style="369" customWidth="1"/>
    <col min="12044" max="12044" width="11.125" style="369" customWidth="1"/>
    <col min="12045" max="12045" width="2.625" style="369" customWidth="1"/>
    <col min="12046" max="12046" width="11.875" style="369" customWidth="1"/>
    <col min="12047" max="12047" width="2.625" style="369" customWidth="1"/>
    <col min="12048" max="12048" width="13" style="369" customWidth="1"/>
    <col min="12049" max="12049" width="2.625" style="369" customWidth="1"/>
    <col min="12050" max="12050" width="13" style="369" customWidth="1"/>
    <col min="12051" max="12288" width="10.625" style="369"/>
    <col min="12289" max="12289" width="4.625" style="369" customWidth="1"/>
    <col min="12290" max="12290" width="25.625" style="369" customWidth="1"/>
    <col min="12291" max="12291" width="2.625" style="369" customWidth="1"/>
    <col min="12292" max="12292" width="11.125" style="369" customWidth="1"/>
    <col min="12293" max="12293" width="2.625" style="369" customWidth="1"/>
    <col min="12294" max="12294" width="11.125" style="369" customWidth="1"/>
    <col min="12295" max="12295" width="2.625" style="369" customWidth="1"/>
    <col min="12296" max="12296" width="11.125" style="369" customWidth="1"/>
    <col min="12297" max="12297" width="2.625" style="369" customWidth="1"/>
    <col min="12298" max="12298" width="11.125" style="369" customWidth="1"/>
    <col min="12299" max="12299" width="2.625" style="369" customWidth="1"/>
    <col min="12300" max="12300" width="11.125" style="369" customWidth="1"/>
    <col min="12301" max="12301" width="2.625" style="369" customWidth="1"/>
    <col min="12302" max="12302" width="11.875" style="369" customWidth="1"/>
    <col min="12303" max="12303" width="2.625" style="369" customWidth="1"/>
    <col min="12304" max="12304" width="13" style="369" customWidth="1"/>
    <col min="12305" max="12305" width="2.625" style="369" customWidth="1"/>
    <col min="12306" max="12306" width="13" style="369" customWidth="1"/>
    <col min="12307" max="12544" width="10.625" style="369"/>
    <col min="12545" max="12545" width="4.625" style="369" customWidth="1"/>
    <col min="12546" max="12546" width="25.625" style="369" customWidth="1"/>
    <col min="12547" max="12547" width="2.625" style="369" customWidth="1"/>
    <col min="12548" max="12548" width="11.125" style="369" customWidth="1"/>
    <col min="12549" max="12549" width="2.625" style="369" customWidth="1"/>
    <col min="12550" max="12550" width="11.125" style="369" customWidth="1"/>
    <col min="12551" max="12551" width="2.625" style="369" customWidth="1"/>
    <col min="12552" max="12552" width="11.125" style="369" customWidth="1"/>
    <col min="12553" max="12553" width="2.625" style="369" customWidth="1"/>
    <col min="12554" max="12554" width="11.125" style="369" customWidth="1"/>
    <col min="12555" max="12555" width="2.625" style="369" customWidth="1"/>
    <col min="12556" max="12556" width="11.125" style="369" customWidth="1"/>
    <col min="12557" max="12557" width="2.625" style="369" customWidth="1"/>
    <col min="12558" max="12558" width="11.875" style="369" customWidth="1"/>
    <col min="12559" max="12559" width="2.625" style="369" customWidth="1"/>
    <col min="12560" max="12560" width="13" style="369" customWidth="1"/>
    <col min="12561" max="12561" width="2.625" style="369" customWidth="1"/>
    <col min="12562" max="12562" width="13" style="369" customWidth="1"/>
    <col min="12563" max="12800" width="10.625" style="369"/>
    <col min="12801" max="12801" width="4.625" style="369" customWidth="1"/>
    <col min="12802" max="12802" width="25.625" style="369" customWidth="1"/>
    <col min="12803" max="12803" width="2.625" style="369" customWidth="1"/>
    <col min="12804" max="12804" width="11.125" style="369" customWidth="1"/>
    <col min="12805" max="12805" width="2.625" style="369" customWidth="1"/>
    <col min="12806" max="12806" width="11.125" style="369" customWidth="1"/>
    <col min="12807" max="12807" width="2.625" style="369" customWidth="1"/>
    <col min="12808" max="12808" width="11.125" style="369" customWidth="1"/>
    <col min="12809" max="12809" width="2.625" style="369" customWidth="1"/>
    <col min="12810" max="12810" width="11.125" style="369" customWidth="1"/>
    <col min="12811" max="12811" width="2.625" style="369" customWidth="1"/>
    <col min="12812" max="12812" width="11.125" style="369" customWidth="1"/>
    <col min="12813" max="12813" width="2.625" style="369" customWidth="1"/>
    <col min="12814" max="12814" width="11.875" style="369" customWidth="1"/>
    <col min="12815" max="12815" width="2.625" style="369" customWidth="1"/>
    <col min="12816" max="12816" width="13" style="369" customWidth="1"/>
    <col min="12817" max="12817" width="2.625" style="369" customWidth="1"/>
    <col min="12818" max="12818" width="13" style="369" customWidth="1"/>
    <col min="12819" max="13056" width="10.625" style="369"/>
    <col min="13057" max="13057" width="4.625" style="369" customWidth="1"/>
    <col min="13058" max="13058" width="25.625" style="369" customWidth="1"/>
    <col min="13059" max="13059" width="2.625" style="369" customWidth="1"/>
    <col min="13060" max="13060" width="11.125" style="369" customWidth="1"/>
    <col min="13061" max="13061" width="2.625" style="369" customWidth="1"/>
    <col min="13062" max="13062" width="11.125" style="369" customWidth="1"/>
    <col min="13063" max="13063" width="2.625" style="369" customWidth="1"/>
    <col min="13064" max="13064" width="11.125" style="369" customWidth="1"/>
    <col min="13065" max="13065" width="2.625" style="369" customWidth="1"/>
    <col min="13066" max="13066" width="11.125" style="369" customWidth="1"/>
    <col min="13067" max="13067" width="2.625" style="369" customWidth="1"/>
    <col min="13068" max="13068" width="11.125" style="369" customWidth="1"/>
    <col min="13069" max="13069" width="2.625" style="369" customWidth="1"/>
    <col min="13070" max="13070" width="11.875" style="369" customWidth="1"/>
    <col min="13071" max="13071" width="2.625" style="369" customWidth="1"/>
    <col min="13072" max="13072" width="13" style="369" customWidth="1"/>
    <col min="13073" max="13073" width="2.625" style="369" customWidth="1"/>
    <col min="13074" max="13074" width="13" style="369" customWidth="1"/>
    <col min="13075" max="13312" width="10.625" style="369"/>
    <col min="13313" max="13313" width="4.625" style="369" customWidth="1"/>
    <col min="13314" max="13314" width="25.625" style="369" customWidth="1"/>
    <col min="13315" max="13315" width="2.625" style="369" customWidth="1"/>
    <col min="13316" max="13316" width="11.125" style="369" customWidth="1"/>
    <col min="13317" max="13317" width="2.625" style="369" customWidth="1"/>
    <col min="13318" max="13318" width="11.125" style="369" customWidth="1"/>
    <col min="13319" max="13319" width="2.625" style="369" customWidth="1"/>
    <col min="13320" max="13320" width="11.125" style="369" customWidth="1"/>
    <col min="13321" max="13321" width="2.625" style="369" customWidth="1"/>
    <col min="13322" max="13322" width="11.125" style="369" customWidth="1"/>
    <col min="13323" max="13323" width="2.625" style="369" customWidth="1"/>
    <col min="13324" max="13324" width="11.125" style="369" customWidth="1"/>
    <col min="13325" max="13325" width="2.625" style="369" customWidth="1"/>
    <col min="13326" max="13326" width="11.875" style="369" customWidth="1"/>
    <col min="13327" max="13327" width="2.625" style="369" customWidth="1"/>
    <col min="13328" max="13328" width="13" style="369" customWidth="1"/>
    <col min="13329" max="13329" width="2.625" style="369" customWidth="1"/>
    <col min="13330" max="13330" width="13" style="369" customWidth="1"/>
    <col min="13331" max="13568" width="10.625" style="369"/>
    <col min="13569" max="13569" width="4.625" style="369" customWidth="1"/>
    <col min="13570" max="13570" width="25.625" style="369" customWidth="1"/>
    <col min="13571" max="13571" width="2.625" style="369" customWidth="1"/>
    <col min="13572" max="13572" width="11.125" style="369" customWidth="1"/>
    <col min="13573" max="13573" width="2.625" style="369" customWidth="1"/>
    <col min="13574" max="13574" width="11.125" style="369" customWidth="1"/>
    <col min="13575" max="13575" width="2.625" style="369" customWidth="1"/>
    <col min="13576" max="13576" width="11.125" style="369" customWidth="1"/>
    <col min="13577" max="13577" width="2.625" style="369" customWidth="1"/>
    <col min="13578" max="13578" width="11.125" style="369" customWidth="1"/>
    <col min="13579" max="13579" width="2.625" style="369" customWidth="1"/>
    <col min="13580" max="13580" width="11.125" style="369" customWidth="1"/>
    <col min="13581" max="13581" width="2.625" style="369" customWidth="1"/>
    <col min="13582" max="13582" width="11.875" style="369" customWidth="1"/>
    <col min="13583" max="13583" width="2.625" style="369" customWidth="1"/>
    <col min="13584" max="13584" width="13" style="369" customWidth="1"/>
    <col min="13585" max="13585" width="2.625" style="369" customWidth="1"/>
    <col min="13586" max="13586" width="13" style="369" customWidth="1"/>
    <col min="13587" max="13824" width="10.625" style="369"/>
    <col min="13825" max="13825" width="4.625" style="369" customWidth="1"/>
    <col min="13826" max="13826" width="25.625" style="369" customWidth="1"/>
    <col min="13827" max="13827" width="2.625" style="369" customWidth="1"/>
    <col min="13828" max="13828" width="11.125" style="369" customWidth="1"/>
    <col min="13829" max="13829" width="2.625" style="369" customWidth="1"/>
    <col min="13830" max="13830" width="11.125" style="369" customWidth="1"/>
    <col min="13831" max="13831" width="2.625" style="369" customWidth="1"/>
    <col min="13832" max="13832" width="11.125" style="369" customWidth="1"/>
    <col min="13833" max="13833" width="2.625" style="369" customWidth="1"/>
    <col min="13834" max="13834" width="11.125" style="369" customWidth="1"/>
    <col min="13835" max="13835" width="2.625" style="369" customWidth="1"/>
    <col min="13836" max="13836" width="11.125" style="369" customWidth="1"/>
    <col min="13837" max="13837" width="2.625" style="369" customWidth="1"/>
    <col min="13838" max="13838" width="11.875" style="369" customWidth="1"/>
    <col min="13839" max="13839" width="2.625" style="369" customWidth="1"/>
    <col min="13840" max="13840" width="13" style="369" customWidth="1"/>
    <col min="13841" max="13841" width="2.625" style="369" customWidth="1"/>
    <col min="13842" max="13842" width="13" style="369" customWidth="1"/>
    <col min="13843" max="14080" width="10.625" style="369"/>
    <col min="14081" max="14081" width="4.625" style="369" customWidth="1"/>
    <col min="14082" max="14082" width="25.625" style="369" customWidth="1"/>
    <col min="14083" max="14083" width="2.625" style="369" customWidth="1"/>
    <col min="14084" max="14084" width="11.125" style="369" customWidth="1"/>
    <col min="14085" max="14085" width="2.625" style="369" customWidth="1"/>
    <col min="14086" max="14086" width="11.125" style="369" customWidth="1"/>
    <col min="14087" max="14087" width="2.625" style="369" customWidth="1"/>
    <col min="14088" max="14088" width="11.125" style="369" customWidth="1"/>
    <col min="14089" max="14089" width="2.625" style="369" customWidth="1"/>
    <col min="14090" max="14090" width="11.125" style="369" customWidth="1"/>
    <col min="14091" max="14091" width="2.625" style="369" customWidth="1"/>
    <col min="14092" max="14092" width="11.125" style="369" customWidth="1"/>
    <col min="14093" max="14093" width="2.625" style="369" customWidth="1"/>
    <col min="14094" max="14094" width="11.875" style="369" customWidth="1"/>
    <col min="14095" max="14095" width="2.625" style="369" customWidth="1"/>
    <col min="14096" max="14096" width="13" style="369" customWidth="1"/>
    <col min="14097" max="14097" width="2.625" style="369" customWidth="1"/>
    <col min="14098" max="14098" width="13" style="369" customWidth="1"/>
    <col min="14099" max="14336" width="10.625" style="369"/>
    <col min="14337" max="14337" width="4.625" style="369" customWidth="1"/>
    <col min="14338" max="14338" width="25.625" style="369" customWidth="1"/>
    <col min="14339" max="14339" width="2.625" style="369" customWidth="1"/>
    <col min="14340" max="14340" width="11.125" style="369" customWidth="1"/>
    <col min="14341" max="14341" width="2.625" style="369" customWidth="1"/>
    <col min="14342" max="14342" width="11.125" style="369" customWidth="1"/>
    <col min="14343" max="14343" width="2.625" style="369" customWidth="1"/>
    <col min="14344" max="14344" width="11.125" style="369" customWidth="1"/>
    <col min="14345" max="14345" width="2.625" style="369" customWidth="1"/>
    <col min="14346" max="14346" width="11.125" style="369" customWidth="1"/>
    <col min="14347" max="14347" width="2.625" style="369" customWidth="1"/>
    <col min="14348" max="14348" width="11.125" style="369" customWidth="1"/>
    <col min="14349" max="14349" width="2.625" style="369" customWidth="1"/>
    <col min="14350" max="14350" width="11.875" style="369" customWidth="1"/>
    <col min="14351" max="14351" width="2.625" style="369" customWidth="1"/>
    <col min="14352" max="14352" width="13" style="369" customWidth="1"/>
    <col min="14353" max="14353" width="2.625" style="369" customWidth="1"/>
    <col min="14354" max="14354" width="13" style="369" customWidth="1"/>
    <col min="14355" max="14592" width="10.625" style="369"/>
    <col min="14593" max="14593" width="4.625" style="369" customWidth="1"/>
    <col min="14594" max="14594" width="25.625" style="369" customWidth="1"/>
    <col min="14595" max="14595" width="2.625" style="369" customWidth="1"/>
    <col min="14596" max="14596" width="11.125" style="369" customWidth="1"/>
    <col min="14597" max="14597" width="2.625" style="369" customWidth="1"/>
    <col min="14598" max="14598" width="11.125" style="369" customWidth="1"/>
    <col min="14599" max="14599" width="2.625" style="369" customWidth="1"/>
    <col min="14600" max="14600" width="11.125" style="369" customWidth="1"/>
    <col min="14601" max="14601" width="2.625" style="369" customWidth="1"/>
    <col min="14602" max="14602" width="11.125" style="369" customWidth="1"/>
    <col min="14603" max="14603" width="2.625" style="369" customWidth="1"/>
    <col min="14604" max="14604" width="11.125" style="369" customWidth="1"/>
    <col min="14605" max="14605" width="2.625" style="369" customWidth="1"/>
    <col min="14606" max="14606" width="11.875" style="369" customWidth="1"/>
    <col min="14607" max="14607" width="2.625" style="369" customWidth="1"/>
    <col min="14608" max="14608" width="13" style="369" customWidth="1"/>
    <col min="14609" max="14609" width="2.625" style="369" customWidth="1"/>
    <col min="14610" max="14610" width="13" style="369" customWidth="1"/>
    <col min="14611" max="14848" width="10.625" style="369"/>
    <col min="14849" max="14849" width="4.625" style="369" customWidth="1"/>
    <col min="14850" max="14850" width="25.625" style="369" customWidth="1"/>
    <col min="14851" max="14851" width="2.625" style="369" customWidth="1"/>
    <col min="14852" max="14852" width="11.125" style="369" customWidth="1"/>
    <col min="14853" max="14853" width="2.625" style="369" customWidth="1"/>
    <col min="14854" max="14854" width="11.125" style="369" customWidth="1"/>
    <col min="14855" max="14855" width="2.625" style="369" customWidth="1"/>
    <col min="14856" max="14856" width="11.125" style="369" customWidth="1"/>
    <col min="14857" max="14857" width="2.625" style="369" customWidth="1"/>
    <col min="14858" max="14858" width="11.125" style="369" customWidth="1"/>
    <col min="14859" max="14859" width="2.625" style="369" customWidth="1"/>
    <col min="14860" max="14860" width="11.125" style="369" customWidth="1"/>
    <col min="14861" max="14861" width="2.625" style="369" customWidth="1"/>
    <col min="14862" max="14862" width="11.875" style="369" customWidth="1"/>
    <col min="14863" max="14863" width="2.625" style="369" customWidth="1"/>
    <col min="14864" max="14864" width="13" style="369" customWidth="1"/>
    <col min="14865" max="14865" width="2.625" style="369" customWidth="1"/>
    <col min="14866" max="14866" width="13" style="369" customWidth="1"/>
    <col min="14867" max="15104" width="10.625" style="369"/>
    <col min="15105" max="15105" width="4.625" style="369" customWidth="1"/>
    <col min="15106" max="15106" width="25.625" style="369" customWidth="1"/>
    <col min="15107" max="15107" width="2.625" style="369" customWidth="1"/>
    <col min="15108" max="15108" width="11.125" style="369" customWidth="1"/>
    <col min="15109" max="15109" width="2.625" style="369" customWidth="1"/>
    <col min="15110" max="15110" width="11.125" style="369" customWidth="1"/>
    <col min="15111" max="15111" width="2.625" style="369" customWidth="1"/>
    <col min="15112" max="15112" width="11.125" style="369" customWidth="1"/>
    <col min="15113" max="15113" width="2.625" style="369" customWidth="1"/>
    <col min="15114" max="15114" width="11.125" style="369" customWidth="1"/>
    <col min="15115" max="15115" width="2.625" style="369" customWidth="1"/>
    <col min="15116" max="15116" width="11.125" style="369" customWidth="1"/>
    <col min="15117" max="15117" width="2.625" style="369" customWidth="1"/>
    <col min="15118" max="15118" width="11.875" style="369" customWidth="1"/>
    <col min="15119" max="15119" width="2.625" style="369" customWidth="1"/>
    <col min="15120" max="15120" width="13" style="369" customWidth="1"/>
    <col min="15121" max="15121" width="2.625" style="369" customWidth="1"/>
    <col min="15122" max="15122" width="13" style="369" customWidth="1"/>
    <col min="15123" max="15360" width="10.625" style="369"/>
    <col min="15361" max="15361" width="4.625" style="369" customWidth="1"/>
    <col min="15362" max="15362" width="25.625" style="369" customWidth="1"/>
    <col min="15363" max="15363" width="2.625" style="369" customWidth="1"/>
    <col min="15364" max="15364" width="11.125" style="369" customWidth="1"/>
    <col min="15365" max="15365" width="2.625" style="369" customWidth="1"/>
    <col min="15366" max="15366" width="11.125" style="369" customWidth="1"/>
    <col min="15367" max="15367" width="2.625" style="369" customWidth="1"/>
    <col min="15368" max="15368" width="11.125" style="369" customWidth="1"/>
    <col min="15369" max="15369" width="2.625" style="369" customWidth="1"/>
    <col min="15370" max="15370" width="11.125" style="369" customWidth="1"/>
    <col min="15371" max="15371" width="2.625" style="369" customWidth="1"/>
    <col min="15372" max="15372" width="11.125" style="369" customWidth="1"/>
    <col min="15373" max="15373" width="2.625" style="369" customWidth="1"/>
    <col min="15374" max="15374" width="11.875" style="369" customWidth="1"/>
    <col min="15375" max="15375" width="2.625" style="369" customWidth="1"/>
    <col min="15376" max="15376" width="13" style="369" customWidth="1"/>
    <col min="15377" max="15377" width="2.625" style="369" customWidth="1"/>
    <col min="15378" max="15378" width="13" style="369" customWidth="1"/>
    <col min="15379" max="15616" width="10.625" style="369"/>
    <col min="15617" max="15617" width="4.625" style="369" customWidth="1"/>
    <col min="15618" max="15618" width="25.625" style="369" customWidth="1"/>
    <col min="15619" max="15619" width="2.625" style="369" customWidth="1"/>
    <col min="15620" max="15620" width="11.125" style="369" customWidth="1"/>
    <col min="15621" max="15621" width="2.625" style="369" customWidth="1"/>
    <col min="15622" max="15622" width="11.125" style="369" customWidth="1"/>
    <col min="15623" max="15623" width="2.625" style="369" customWidth="1"/>
    <col min="15624" max="15624" width="11.125" style="369" customWidth="1"/>
    <col min="15625" max="15625" width="2.625" style="369" customWidth="1"/>
    <col min="15626" max="15626" width="11.125" style="369" customWidth="1"/>
    <col min="15627" max="15627" width="2.625" style="369" customWidth="1"/>
    <col min="15628" max="15628" width="11.125" style="369" customWidth="1"/>
    <col min="15629" max="15629" width="2.625" style="369" customWidth="1"/>
    <col min="15630" max="15630" width="11.875" style="369" customWidth="1"/>
    <col min="15631" max="15631" width="2.625" style="369" customWidth="1"/>
    <col min="15632" max="15632" width="13" style="369" customWidth="1"/>
    <col min="15633" max="15633" width="2.625" style="369" customWidth="1"/>
    <col min="15634" max="15634" width="13" style="369" customWidth="1"/>
    <col min="15635" max="15872" width="10.625" style="369"/>
    <col min="15873" max="15873" width="4.625" style="369" customWidth="1"/>
    <col min="15874" max="15874" width="25.625" style="369" customWidth="1"/>
    <col min="15875" max="15875" width="2.625" style="369" customWidth="1"/>
    <col min="15876" max="15876" width="11.125" style="369" customWidth="1"/>
    <col min="15877" max="15877" width="2.625" style="369" customWidth="1"/>
    <col min="15878" max="15878" width="11.125" style="369" customWidth="1"/>
    <col min="15879" max="15879" width="2.625" style="369" customWidth="1"/>
    <col min="15880" max="15880" width="11.125" style="369" customWidth="1"/>
    <col min="15881" max="15881" width="2.625" style="369" customWidth="1"/>
    <col min="15882" max="15882" width="11.125" style="369" customWidth="1"/>
    <col min="15883" max="15883" width="2.625" style="369" customWidth="1"/>
    <col min="15884" max="15884" width="11.125" style="369" customWidth="1"/>
    <col min="15885" max="15885" width="2.625" style="369" customWidth="1"/>
    <col min="15886" max="15886" width="11.875" style="369" customWidth="1"/>
    <col min="15887" max="15887" width="2.625" style="369" customWidth="1"/>
    <col min="15888" max="15888" width="13" style="369" customWidth="1"/>
    <col min="15889" max="15889" width="2.625" style="369" customWidth="1"/>
    <col min="15890" max="15890" width="13" style="369" customWidth="1"/>
    <col min="15891" max="16128" width="10.625" style="369"/>
    <col min="16129" max="16129" width="4.625" style="369" customWidth="1"/>
    <col min="16130" max="16130" width="25.625" style="369" customWidth="1"/>
    <col min="16131" max="16131" width="2.625" style="369" customWidth="1"/>
    <col min="16132" max="16132" width="11.125" style="369" customWidth="1"/>
    <col min="16133" max="16133" width="2.625" style="369" customWidth="1"/>
    <col min="16134" max="16134" width="11.125" style="369" customWidth="1"/>
    <col min="16135" max="16135" width="2.625" style="369" customWidth="1"/>
    <col min="16136" max="16136" width="11.125" style="369" customWidth="1"/>
    <col min="16137" max="16137" width="2.625" style="369" customWidth="1"/>
    <col min="16138" max="16138" width="11.125" style="369" customWidth="1"/>
    <col min="16139" max="16139" width="2.625" style="369" customWidth="1"/>
    <col min="16140" max="16140" width="11.125" style="369" customWidth="1"/>
    <col min="16141" max="16141" width="2.625" style="369" customWidth="1"/>
    <col min="16142" max="16142" width="11.875" style="369" customWidth="1"/>
    <col min="16143" max="16143" width="2.625" style="369" customWidth="1"/>
    <col min="16144" max="16144" width="13" style="369" customWidth="1"/>
    <col min="16145" max="16145" width="2.625" style="369" customWidth="1"/>
    <col min="16146" max="16146" width="13" style="369" customWidth="1"/>
    <col min="16147" max="16384" width="10.625" style="369"/>
  </cols>
  <sheetData>
    <row r="1" spans="1:18" ht="15" thickTop="1" thickBot="1">
      <c r="C1" s="51"/>
      <c r="D1" s="398" t="s">
        <v>340</v>
      </c>
      <c r="E1" s="399"/>
      <c r="F1" s="399"/>
      <c r="G1" s="399"/>
      <c r="H1" s="399"/>
      <c r="I1" s="399"/>
      <c r="J1" s="399"/>
      <c r="K1" s="399"/>
      <c r="L1" s="400"/>
      <c r="M1" s="401" t="s">
        <v>298</v>
      </c>
      <c r="N1" s="402" t="s">
        <v>301</v>
      </c>
      <c r="O1" s="403"/>
      <c r="P1" s="404"/>
      <c r="Q1" s="401" t="s">
        <v>298</v>
      </c>
      <c r="R1" s="405" t="s">
        <v>341</v>
      </c>
    </row>
    <row r="2" spans="1:18" ht="15.2" customHeight="1" thickTop="1">
      <c r="A2" s="406" t="s">
        <v>301</v>
      </c>
      <c r="C2" s="51"/>
      <c r="D2" s="51"/>
      <c r="E2" s="51"/>
      <c r="F2" s="51"/>
      <c r="G2" s="51"/>
      <c r="H2" s="51"/>
      <c r="I2" s="51"/>
      <c r="J2" s="51"/>
      <c r="K2" s="341"/>
      <c r="L2" s="341"/>
      <c r="M2" s="51"/>
      <c r="N2" s="51"/>
      <c r="O2" s="51"/>
      <c r="P2" s="51"/>
      <c r="Q2" s="51"/>
      <c r="R2" s="51"/>
    </row>
    <row r="3" spans="1:18" s="370" customFormat="1" ht="26.25" customHeight="1">
      <c r="A3" s="407" t="s">
        <v>342</v>
      </c>
      <c r="C3" s="320"/>
      <c r="D3" s="320"/>
      <c r="E3" s="320"/>
      <c r="F3" s="320"/>
      <c r="G3" s="320"/>
      <c r="H3" s="320"/>
      <c r="I3" s="335"/>
      <c r="J3" s="408" t="s">
        <v>343</v>
      </c>
      <c r="K3" s="409"/>
      <c r="L3" s="410" t="s">
        <v>344</v>
      </c>
      <c r="M3" s="335"/>
      <c r="N3" s="411" t="s">
        <v>345</v>
      </c>
      <c r="O3" s="335"/>
      <c r="P3" s="333" t="s">
        <v>308</v>
      </c>
      <c r="Q3" s="335"/>
      <c r="R3" s="412" t="s">
        <v>309</v>
      </c>
    </row>
    <row r="4" spans="1:18" ht="14.25" thickBot="1">
      <c r="B4" s="337" t="str">
        <f>"単位："&amp;入力シート!L24</f>
        <v>単位：億円</v>
      </c>
      <c r="C4" s="51"/>
      <c r="D4" s="51"/>
      <c r="E4" s="51"/>
      <c r="F4" s="51"/>
      <c r="G4" s="51"/>
      <c r="H4" s="342"/>
      <c r="I4" s="339"/>
      <c r="J4" s="340" t="s">
        <v>310</v>
      </c>
      <c r="K4" s="339"/>
      <c r="L4" s="340" t="s">
        <v>310</v>
      </c>
      <c r="M4" s="339"/>
      <c r="N4" s="340" t="s">
        <v>310</v>
      </c>
      <c r="O4" s="339"/>
      <c r="P4" s="340" t="s">
        <v>310</v>
      </c>
      <c r="Q4" s="339"/>
      <c r="R4" s="340" t="s">
        <v>310</v>
      </c>
    </row>
    <row r="5" spans="1:18">
      <c r="A5" s="371"/>
      <c r="B5" s="372"/>
      <c r="C5" s="51"/>
      <c r="D5" s="413" t="str">
        <f>'１次効果'!L5</f>
        <v>直接効果</v>
      </c>
      <c r="E5" s="51"/>
      <c r="F5" s="414" t="str">
        <f>'１次効果'!AD5</f>
        <v>生産誘発額</v>
      </c>
      <c r="G5" s="51"/>
      <c r="H5" s="413" t="str">
        <f>D5&amp;"＋"</f>
        <v>直接効果＋</v>
      </c>
      <c r="I5" s="51"/>
      <c r="J5" s="415" t="s">
        <v>346</v>
      </c>
      <c r="K5" s="341"/>
      <c r="L5" s="416" t="s">
        <v>347</v>
      </c>
      <c r="M5" s="51"/>
      <c r="N5" s="346" t="s">
        <v>306</v>
      </c>
      <c r="O5" s="51"/>
      <c r="P5" s="346" t="s">
        <v>306</v>
      </c>
      <c r="Q5" s="51"/>
      <c r="R5" s="417" t="s">
        <v>199</v>
      </c>
    </row>
    <row r="6" spans="1:18">
      <c r="A6" s="349" t="s">
        <v>354</v>
      </c>
      <c r="B6" s="373"/>
      <c r="C6" s="51"/>
      <c r="D6" s="418" t="str">
        <f>'１次効果'!L6</f>
        <v>(県内需要計)</v>
      </c>
      <c r="E6" s="305" t="s">
        <v>294</v>
      </c>
      <c r="F6" s="419" t="str">
        <f>'１次効果'!AD6</f>
        <v>(間接1次)</v>
      </c>
      <c r="G6" s="305" t="s">
        <v>297</v>
      </c>
      <c r="H6" s="419" t="str">
        <f>F5</f>
        <v>生産誘発額</v>
      </c>
      <c r="I6" s="420"/>
      <c r="J6" s="421" t="s">
        <v>348</v>
      </c>
      <c r="K6" s="341"/>
      <c r="L6" s="422" t="s">
        <v>349</v>
      </c>
      <c r="M6" s="51"/>
      <c r="N6" s="356" t="s">
        <v>350</v>
      </c>
      <c r="O6" s="51"/>
      <c r="P6" s="356" t="s">
        <v>351</v>
      </c>
      <c r="Q6" s="51"/>
      <c r="R6" s="423" t="s">
        <v>352</v>
      </c>
    </row>
    <row r="7" spans="1:18" ht="14.25" thickBot="1">
      <c r="A7" s="374"/>
      <c r="B7" s="375"/>
      <c r="C7" s="51"/>
      <c r="D7" s="424" t="str">
        <f>'１次効果'!L7</f>
        <v>F</v>
      </c>
      <c r="E7" s="51"/>
      <c r="F7" s="425" t="str">
        <f>'１次効果'!AD7</f>
        <v>X1</v>
      </c>
      <c r="G7" s="51"/>
      <c r="H7" s="426" t="str">
        <f>"Δ"&amp;F7</f>
        <v>ΔX1</v>
      </c>
      <c r="I7" s="51"/>
      <c r="J7" s="427" t="str">
        <f>各種係数!$J7&amp;H7</f>
        <v>wΔX1</v>
      </c>
      <c r="K7" s="341"/>
      <c r="L7" s="428" t="str">
        <f>"k"&amp;J7</f>
        <v>kwΔX1</v>
      </c>
      <c r="M7" s="51"/>
      <c r="N7" s="361" t="str">
        <f>各種係数!$K7&amp;"∑"&amp;L7</f>
        <v>c∑kwΔX1</v>
      </c>
      <c r="O7" s="51"/>
      <c r="P7" s="429" t="str">
        <f>"("&amp;各種係数!$F7&amp;")×"&amp;N7</f>
        <v>(I-m)×c∑kwΔX1</v>
      </c>
      <c r="Q7" s="51"/>
      <c r="R7" s="430" t="s">
        <v>353</v>
      </c>
    </row>
    <row r="8" spans="1:18" ht="15.2" customHeight="1">
      <c r="A8" s="363" t="s">
        <v>438</v>
      </c>
      <c r="B8" s="637" t="s">
        <v>439</v>
      </c>
      <c r="D8" s="431">
        <f>'１次効果'!L8</f>
        <v>0</v>
      </c>
      <c r="E8" s="397"/>
      <c r="F8" s="431">
        <f>'１次効果'!AD8</f>
        <v>0.12677448203044811</v>
      </c>
      <c r="G8" s="397"/>
      <c r="H8" s="431">
        <f t="shared" ref="H8:H52" si="0">D8+F8</f>
        <v>0.12677448203044811</v>
      </c>
      <c r="I8" s="397"/>
      <c r="J8" s="431">
        <f>各種係数!J8*H8</f>
        <v>1.4702959215049112E-2</v>
      </c>
      <c r="K8" s="432"/>
      <c r="L8" s="433">
        <f>入力シート!L$8*J8</f>
        <v>8.3457231155646058E-3</v>
      </c>
      <c r="M8" s="397"/>
      <c r="N8" s="434">
        <f>各種係数!$K8*L$53</f>
        <v>0.21414413099936561</v>
      </c>
      <c r="O8" s="397"/>
      <c r="P8" s="434">
        <f>各種係数!$F8*N8</f>
        <v>7.6444063587884456E-2</v>
      </c>
      <c r="Q8" s="397"/>
      <c r="R8" s="433">
        <f t="array" ref="R8:R52">MMULT('逆行列(IM)'!D5:AV49,'２次効果'!P8:P52)</f>
        <v>0.13209844144785512</v>
      </c>
    </row>
    <row r="9" spans="1:18" ht="15.2" customHeight="1">
      <c r="A9" s="363" t="s">
        <v>440</v>
      </c>
      <c r="B9" s="637" t="s">
        <v>441</v>
      </c>
      <c r="D9" s="431">
        <f>'１次効果'!L9</f>
        <v>0</v>
      </c>
      <c r="E9" s="397"/>
      <c r="F9" s="431">
        <f>'１次効果'!AD9</f>
        <v>2.2511869775523292E-2</v>
      </c>
      <c r="G9" s="397"/>
      <c r="H9" s="431">
        <f t="shared" si="0"/>
        <v>2.2511869775523292E-2</v>
      </c>
      <c r="I9" s="397"/>
      <c r="J9" s="431">
        <f>各種係数!J9*H9</f>
        <v>4.6623806747276095E-3</v>
      </c>
      <c r="K9" s="432"/>
      <c r="L9" s="435">
        <f>入力シート!L$8*J9</f>
        <v>2.646469843350235E-3</v>
      </c>
      <c r="M9" s="397"/>
      <c r="N9" s="431">
        <f>各種係数!$K9*L$53</f>
        <v>-3.232485356968874E-4</v>
      </c>
      <c r="O9" s="397"/>
      <c r="P9" s="431">
        <f>各種係数!$F9*N9</f>
        <v>-4.7970223270679187E-6</v>
      </c>
      <c r="Q9" s="397"/>
      <c r="R9" s="435">
        <v>1.9327915105811196E-3</v>
      </c>
    </row>
    <row r="10" spans="1:18" ht="15.2" customHeight="1">
      <c r="A10" s="363" t="s">
        <v>442</v>
      </c>
      <c r="B10" s="637" t="s">
        <v>443</v>
      </c>
      <c r="D10" s="431">
        <f>'１次効果'!L10</f>
        <v>0</v>
      </c>
      <c r="E10" s="397"/>
      <c r="F10" s="431">
        <f>'１次効果'!AD10</f>
        <v>6.3471563357828994E-3</v>
      </c>
      <c r="G10" s="397"/>
      <c r="H10" s="431">
        <f t="shared" si="0"/>
        <v>6.3471563357828994E-3</v>
      </c>
      <c r="I10" s="397"/>
      <c r="J10" s="431">
        <f>各種係数!J10*H10</f>
        <v>9.6509467325643595E-4</v>
      </c>
      <c r="K10" s="432"/>
      <c r="L10" s="435">
        <f>入力シート!L$8*J10</f>
        <v>5.4780896862316464E-4</v>
      </c>
      <c r="M10" s="397"/>
      <c r="N10" s="431">
        <f>各種係数!$K10*L$53</f>
        <v>1.4701343403494438</v>
      </c>
      <c r="O10" s="397"/>
      <c r="P10" s="431">
        <f>各種係数!$F10*N10</f>
        <v>0.40796522458494605</v>
      </c>
      <c r="Q10" s="397"/>
      <c r="R10" s="435">
        <v>0.49457253045949234</v>
      </c>
    </row>
    <row r="11" spans="1:18" ht="15.2" customHeight="1">
      <c r="A11" s="363" t="s">
        <v>444</v>
      </c>
      <c r="B11" s="637" t="s">
        <v>445</v>
      </c>
      <c r="D11" s="431">
        <f>'１次効果'!L11</f>
        <v>0</v>
      </c>
      <c r="E11" s="397"/>
      <c r="F11" s="431">
        <f>'１次効果'!AD11</f>
        <v>5.2628887886207835E-3</v>
      </c>
      <c r="G11" s="397"/>
      <c r="H11" s="431">
        <f t="shared" si="0"/>
        <v>5.2628887886207835E-3</v>
      </c>
      <c r="I11" s="397"/>
      <c r="J11" s="431">
        <f>各種係数!J11*H11</f>
        <v>1.3626982557110104E-3</v>
      </c>
      <c r="K11" s="432"/>
      <c r="L11" s="435">
        <f>入力シート!L$8*J11</f>
        <v>7.7349750930319505E-4</v>
      </c>
      <c r="M11" s="397"/>
      <c r="N11" s="431">
        <f>各種係数!$K11*L$53</f>
        <v>5.4860549356216416E-3</v>
      </c>
      <c r="O11" s="397"/>
      <c r="P11" s="431">
        <f>各種係数!$F11*N11</f>
        <v>1.5870285959872544E-3</v>
      </c>
      <c r="Q11" s="397"/>
      <c r="R11" s="435">
        <v>5.5749120315084291E-3</v>
      </c>
    </row>
    <row r="12" spans="1:18" ht="15.2" customHeight="1">
      <c r="A12" s="364" t="s">
        <v>446</v>
      </c>
      <c r="B12" s="637" t="s">
        <v>447</v>
      </c>
      <c r="D12" s="436">
        <f>'１次効果'!L12</f>
        <v>0</v>
      </c>
      <c r="E12" s="397"/>
      <c r="F12" s="436">
        <f>'１次効果'!AD12</f>
        <v>1.8416225230583151E-2</v>
      </c>
      <c r="G12" s="397"/>
      <c r="H12" s="436">
        <f t="shared" si="0"/>
        <v>1.8416225230583151E-2</v>
      </c>
      <c r="I12" s="397"/>
      <c r="J12" s="436">
        <f>各種係数!J12*H12</f>
        <v>5.2589920519425975E-3</v>
      </c>
      <c r="K12" s="432"/>
      <c r="L12" s="437">
        <f>入力シート!L$8*J12</f>
        <v>2.9851195865077608E-3</v>
      </c>
      <c r="M12" s="397"/>
      <c r="N12" s="436">
        <f>各種係数!$K12*L$53</f>
        <v>0.22951104543040274</v>
      </c>
      <c r="O12" s="397"/>
      <c r="P12" s="436">
        <f>各種係数!$F12*N12</f>
        <v>4.0709502630114032E-2</v>
      </c>
      <c r="Q12" s="397"/>
      <c r="R12" s="437">
        <v>4.5118203363203754E-2</v>
      </c>
    </row>
    <row r="13" spans="1:18" ht="15.2" customHeight="1">
      <c r="A13" s="363" t="s">
        <v>448</v>
      </c>
      <c r="B13" s="638" t="s">
        <v>449</v>
      </c>
      <c r="D13" s="431">
        <f>'１次効果'!L13</f>
        <v>0</v>
      </c>
      <c r="E13" s="397"/>
      <c r="F13" s="431">
        <f>'１次効果'!AD13</f>
        <v>4.7452738214642576E-2</v>
      </c>
      <c r="G13" s="397"/>
      <c r="H13" s="431">
        <f t="shared" si="0"/>
        <v>4.7452738214642576E-2</v>
      </c>
      <c r="I13" s="397"/>
      <c r="J13" s="431">
        <f>各種係数!J13*H13</f>
        <v>6.5767965887824908E-3</v>
      </c>
      <c r="K13" s="432"/>
      <c r="L13" s="435">
        <f>入力シート!L$8*J13</f>
        <v>3.733134433317895E-3</v>
      </c>
      <c r="M13" s="397"/>
      <c r="N13" s="431">
        <f>各種係数!$K13*L$53</f>
        <v>3.0857626173617756E-3</v>
      </c>
      <c r="O13" s="397"/>
      <c r="P13" s="431">
        <f>各種係数!$F13*N13</f>
        <v>1.8576956785678019E-3</v>
      </c>
      <c r="Q13" s="397"/>
      <c r="R13" s="435">
        <v>9.0794631763786889E-3</v>
      </c>
    </row>
    <row r="14" spans="1:18" ht="15.2" customHeight="1">
      <c r="A14" s="363" t="s">
        <v>450</v>
      </c>
      <c r="B14" s="637" t="s">
        <v>451</v>
      </c>
      <c r="D14" s="431">
        <f>'１次効果'!L14</f>
        <v>0</v>
      </c>
      <c r="E14" s="397"/>
      <c r="F14" s="431">
        <f>'１次効果'!AD14</f>
        <v>1.7951053060740619E-2</v>
      </c>
      <c r="G14" s="397"/>
      <c r="H14" s="431">
        <f t="shared" si="0"/>
        <v>1.7951053060740619E-2</v>
      </c>
      <c r="I14" s="397"/>
      <c r="J14" s="431">
        <f>各種係数!J14*H14</f>
        <v>4.295577260693734E-3</v>
      </c>
      <c r="K14" s="432"/>
      <c r="L14" s="435">
        <f>入力シート!L$8*J14</f>
        <v>2.4382641558694986E-3</v>
      </c>
      <c r="M14" s="397"/>
      <c r="N14" s="431">
        <f>各種係数!$K14*L$53</f>
        <v>7.5699763466037032E-3</v>
      </c>
      <c r="O14" s="397"/>
      <c r="P14" s="431">
        <f>各種係数!$F14*N14</f>
        <v>3.2799090842749704E-3</v>
      </c>
      <c r="Q14" s="397"/>
      <c r="R14" s="435">
        <v>1.2416931906415131E-2</v>
      </c>
    </row>
    <row r="15" spans="1:18" ht="15.2" customHeight="1">
      <c r="A15" s="363" t="s">
        <v>452</v>
      </c>
      <c r="B15" s="637" t="s">
        <v>453</v>
      </c>
      <c r="D15" s="431">
        <f>'１次効果'!L15</f>
        <v>0</v>
      </c>
      <c r="E15" s="397"/>
      <c r="F15" s="431">
        <f>'１次効果'!AD15</f>
        <v>6.1025704172771124E-2</v>
      </c>
      <c r="G15" s="397"/>
      <c r="H15" s="431">
        <f t="shared" si="0"/>
        <v>6.1025704172771124E-2</v>
      </c>
      <c r="I15" s="397"/>
      <c r="J15" s="431">
        <f>各種係数!J15*H15</f>
        <v>6.8891494708258928E-3</v>
      </c>
      <c r="K15" s="432"/>
      <c r="L15" s="435">
        <f>入力シート!L$8*J15</f>
        <v>3.9104328009291348E-3</v>
      </c>
      <c r="M15" s="397"/>
      <c r="N15" s="431">
        <f>各種係数!$K15*L$53</f>
        <v>1.0016119520990787E-2</v>
      </c>
      <c r="O15" s="397"/>
      <c r="P15" s="431">
        <f>各種係数!$F15*N15</f>
        <v>3.2683161530093346E-3</v>
      </c>
      <c r="Q15" s="397"/>
      <c r="R15" s="435">
        <v>2.2628119029152346E-2</v>
      </c>
    </row>
    <row r="16" spans="1:18" ht="15.2" customHeight="1">
      <c r="A16" s="363" t="s">
        <v>454</v>
      </c>
      <c r="B16" s="637" t="s">
        <v>455</v>
      </c>
      <c r="D16" s="431">
        <f>'１次効果'!L16</f>
        <v>0</v>
      </c>
      <c r="E16" s="397"/>
      <c r="F16" s="431">
        <f>'１次効果'!AD16</f>
        <v>0.10537573747699401</v>
      </c>
      <c r="G16" s="397"/>
      <c r="H16" s="431">
        <f t="shared" si="0"/>
        <v>0.10537573747699401</v>
      </c>
      <c r="I16" s="397"/>
      <c r="J16" s="431">
        <f>各種係数!J16*H16</f>
        <v>2.6421847777527176E-2</v>
      </c>
      <c r="K16" s="432"/>
      <c r="L16" s="435">
        <f>入力シート!L$8*J16</f>
        <v>1.4997622079175529E-2</v>
      </c>
      <c r="M16" s="397"/>
      <c r="N16" s="431">
        <f>各種係数!$K16*L$53</f>
        <v>3.0330341328154752E-3</v>
      </c>
      <c r="O16" s="397"/>
      <c r="P16" s="431">
        <f>各種係数!$F16*N16</f>
        <v>2.0746514271615356E-3</v>
      </c>
      <c r="Q16" s="397"/>
      <c r="R16" s="435">
        <v>4.9218767572804197E-2</v>
      </c>
    </row>
    <row r="17" spans="1:18" ht="15.2" customHeight="1">
      <c r="A17" s="364" t="s">
        <v>456</v>
      </c>
      <c r="B17" s="639" t="s">
        <v>457</v>
      </c>
      <c r="D17" s="436">
        <f>'１次効果'!L17</f>
        <v>0</v>
      </c>
      <c r="E17" s="397"/>
      <c r="F17" s="436">
        <f>'１次効果'!AD17</f>
        <v>2.6309537327646328E-2</v>
      </c>
      <c r="G17" s="397"/>
      <c r="H17" s="436">
        <f t="shared" si="0"/>
        <v>2.6309537327646328E-2</v>
      </c>
      <c r="I17" s="397"/>
      <c r="J17" s="436">
        <f>各種係数!J17*H17</f>
        <v>2.423489860559474E-3</v>
      </c>
      <c r="K17" s="432"/>
      <c r="L17" s="437">
        <f>入力シート!L$8*J17</f>
        <v>1.3756261616304896E-3</v>
      </c>
      <c r="M17" s="397"/>
      <c r="N17" s="436">
        <f>各種係数!$K17*L$53</f>
        <v>0.15396946741800463</v>
      </c>
      <c r="O17" s="397"/>
      <c r="P17" s="436">
        <f>各種係数!$F17*N17</f>
        <v>1.3805050153742129E-2</v>
      </c>
      <c r="Q17" s="397"/>
      <c r="R17" s="437">
        <v>2.8063564226273596E-2</v>
      </c>
    </row>
    <row r="18" spans="1:18" ht="15.2" customHeight="1">
      <c r="A18" s="363" t="s">
        <v>458</v>
      </c>
      <c r="B18" s="637" t="s">
        <v>459</v>
      </c>
      <c r="D18" s="431">
        <f>'１次効果'!L18</f>
        <v>0</v>
      </c>
      <c r="E18" s="397"/>
      <c r="F18" s="431">
        <f>'１次効果'!AD18</f>
        <v>0.22598428552899591</v>
      </c>
      <c r="G18" s="397"/>
      <c r="H18" s="431">
        <f t="shared" si="0"/>
        <v>0.22598428552899591</v>
      </c>
      <c r="I18" s="397"/>
      <c r="J18" s="431">
        <f>各種係数!J18*H18</f>
        <v>8.0258838930583123E-3</v>
      </c>
      <c r="K18" s="432"/>
      <c r="L18" s="435">
        <f>入力シート!L$8*J18</f>
        <v>4.555668267145545E-3</v>
      </c>
      <c r="M18" s="397"/>
      <c r="N18" s="431">
        <f>各種係数!$K18*L$53</f>
        <v>0.27681537369685361</v>
      </c>
      <c r="O18" s="397"/>
      <c r="P18" s="431">
        <f>各種係数!$F18*N18</f>
        <v>2.8398685518437227E-2</v>
      </c>
      <c r="Q18" s="397"/>
      <c r="R18" s="435">
        <v>4.0932218769572697E-2</v>
      </c>
    </row>
    <row r="19" spans="1:18" ht="15.2" customHeight="1">
      <c r="A19" s="363" t="s">
        <v>460</v>
      </c>
      <c r="B19" s="637" t="s">
        <v>461</v>
      </c>
      <c r="D19" s="431">
        <f>'１次効果'!L19</f>
        <v>0</v>
      </c>
      <c r="E19" s="397"/>
      <c r="F19" s="431">
        <f>'１次効果'!AD19</f>
        <v>0.27072020373584144</v>
      </c>
      <c r="G19" s="397"/>
      <c r="H19" s="431">
        <f t="shared" si="0"/>
        <v>0.27072020373584144</v>
      </c>
      <c r="I19" s="397"/>
      <c r="J19" s="431">
        <f>各種係数!J19*H19</f>
        <v>6.5642939994352084E-2</v>
      </c>
      <c r="K19" s="432"/>
      <c r="L19" s="435">
        <f>入力シート!L$8*J19</f>
        <v>3.7260376885474115E-2</v>
      </c>
      <c r="M19" s="397"/>
      <c r="N19" s="431">
        <f>各種係数!$K19*L$53</f>
        <v>1.9007472407538251E-2</v>
      </c>
      <c r="O19" s="397"/>
      <c r="P19" s="431">
        <f>各種係数!$F19*N19</f>
        <v>8.0800263189107352E-3</v>
      </c>
      <c r="Q19" s="397"/>
      <c r="R19" s="435">
        <v>3.1253776184699593E-2</v>
      </c>
    </row>
    <row r="20" spans="1:18" ht="15.2" customHeight="1">
      <c r="A20" s="363" t="s">
        <v>462</v>
      </c>
      <c r="B20" s="637" t="s">
        <v>463</v>
      </c>
      <c r="D20" s="431">
        <f>'１次効果'!L20</f>
        <v>0</v>
      </c>
      <c r="E20" s="397"/>
      <c r="F20" s="431">
        <f>'１次効果'!AD20</f>
        <v>2.7120260170710817E-2</v>
      </c>
      <c r="G20" s="397"/>
      <c r="H20" s="431">
        <f t="shared" si="0"/>
        <v>2.7120260170710817E-2</v>
      </c>
      <c r="I20" s="397"/>
      <c r="J20" s="431">
        <f>各種係数!J20*H20</f>
        <v>7.3638427106797431E-3</v>
      </c>
      <c r="K20" s="432"/>
      <c r="L20" s="435">
        <f>入力シート!L$8*J20</f>
        <v>4.1798791271214567E-3</v>
      </c>
      <c r="M20" s="397"/>
      <c r="N20" s="431">
        <f>各種係数!$K20*L$53</f>
        <v>2.7164339712570346E-2</v>
      </c>
      <c r="O20" s="397"/>
      <c r="P20" s="431">
        <f>各種係数!$F20*N20</f>
        <v>4.0809374337512985E-3</v>
      </c>
      <c r="Q20" s="397"/>
      <c r="R20" s="435">
        <v>6.6534931607855393E-3</v>
      </c>
    </row>
    <row r="21" spans="1:18" ht="15.2" customHeight="1">
      <c r="A21" s="363" t="s">
        <v>464</v>
      </c>
      <c r="B21" s="637" t="s">
        <v>465</v>
      </c>
      <c r="D21" s="431">
        <f>'１次効果'!L21</f>
        <v>0</v>
      </c>
      <c r="E21" s="397"/>
      <c r="F21" s="431">
        <f>'１次効果'!AD21</f>
        <v>4.6526641141565728E-4</v>
      </c>
      <c r="G21" s="397"/>
      <c r="H21" s="431">
        <f t="shared" si="0"/>
        <v>4.6526641141565728E-4</v>
      </c>
      <c r="I21" s="397"/>
      <c r="J21" s="431">
        <f>各種係数!J21*H21</f>
        <v>1.209962836821307E-4</v>
      </c>
      <c r="K21" s="432"/>
      <c r="L21" s="435">
        <f>入力シート!L$8*J21</f>
        <v>6.8680152536218384E-5</v>
      </c>
      <c r="M21" s="397"/>
      <c r="N21" s="431">
        <f>各種係数!$K21*L$53</f>
        <v>5.7176017590640928E-2</v>
      </c>
      <c r="O21" s="397"/>
      <c r="P21" s="431">
        <f>各種係数!$F21*N21</f>
        <v>3.6620380270231249E-3</v>
      </c>
      <c r="Q21" s="397"/>
      <c r="R21" s="435">
        <v>3.9021171597946954E-3</v>
      </c>
    </row>
    <row r="22" spans="1:18" ht="15.2" customHeight="1">
      <c r="A22" s="364" t="s">
        <v>466</v>
      </c>
      <c r="B22" s="637" t="s">
        <v>467</v>
      </c>
      <c r="D22" s="436">
        <f>'１次効果'!L22</f>
        <v>0</v>
      </c>
      <c r="E22" s="397"/>
      <c r="F22" s="436">
        <f>'１次効果'!AD22</f>
        <v>1.2331517318537291</v>
      </c>
      <c r="G22" s="397"/>
      <c r="H22" s="436">
        <f t="shared" si="0"/>
        <v>1.2331517318537291</v>
      </c>
      <c r="I22" s="397"/>
      <c r="J22" s="436">
        <f>各種係数!J22*H22</f>
        <v>0.25704492639995602</v>
      </c>
      <c r="K22" s="432"/>
      <c r="L22" s="437">
        <f>入力シート!L$8*J22</f>
        <v>0.14590435521299583</v>
      </c>
      <c r="M22" s="397"/>
      <c r="N22" s="436">
        <f>各種係数!$K22*L$53</f>
        <v>8.0353625362949658E-3</v>
      </c>
      <c r="O22" s="397"/>
      <c r="P22" s="436">
        <f>各種係数!$F22*N22</f>
        <v>2.3836349175331783E-3</v>
      </c>
      <c r="Q22" s="397"/>
      <c r="R22" s="437">
        <v>5.4052180666776034E-3</v>
      </c>
    </row>
    <row r="23" spans="1:18" ht="15.2" customHeight="1">
      <c r="A23" s="363" t="s">
        <v>468</v>
      </c>
      <c r="B23" s="638" t="s">
        <v>469</v>
      </c>
      <c r="D23" s="431">
        <f>'１次効果'!L23</f>
        <v>0</v>
      </c>
      <c r="E23" s="397"/>
      <c r="F23" s="431">
        <f>'１次効果'!AD23</f>
        <v>0.90864897229857933</v>
      </c>
      <c r="G23" s="397"/>
      <c r="H23" s="431">
        <f t="shared" si="0"/>
        <v>0.90864897229857933</v>
      </c>
      <c r="I23" s="397"/>
      <c r="J23" s="431">
        <f>各種係数!J23*H23</f>
        <v>4.3661236493330161E-2</v>
      </c>
      <c r="K23" s="432"/>
      <c r="L23" s="435">
        <f>入力シート!L$8*J23</f>
        <v>2.4783078380817052E-2</v>
      </c>
      <c r="M23" s="397"/>
      <c r="N23" s="431">
        <f>各種係数!$K23*L$53</f>
        <v>-1.9028105292795499E-3</v>
      </c>
      <c r="O23" s="397"/>
      <c r="P23" s="431">
        <f>各種係数!$F23*N23</f>
        <v>-1.4293149274992062E-3</v>
      </c>
      <c r="Q23" s="397"/>
      <c r="R23" s="435">
        <v>1.4985311562559623E-2</v>
      </c>
    </row>
    <row r="24" spans="1:18" ht="15.2" customHeight="1">
      <c r="A24" s="363" t="s">
        <v>470</v>
      </c>
      <c r="B24" s="637" t="s">
        <v>471</v>
      </c>
      <c r="D24" s="431">
        <f>'１次効果'!L24</f>
        <v>0</v>
      </c>
      <c r="E24" s="397"/>
      <c r="F24" s="431">
        <f>'１次効果'!AD24</f>
        <v>2.4045454558631513E-2</v>
      </c>
      <c r="G24" s="397"/>
      <c r="H24" s="431">
        <f t="shared" si="0"/>
        <v>2.4045454558631513E-2</v>
      </c>
      <c r="I24" s="397"/>
      <c r="J24" s="431">
        <f>各種係数!J24*H24</f>
        <v>2.7650511933798925E-3</v>
      </c>
      <c r="K24" s="432"/>
      <c r="L24" s="435">
        <f>入力シート!L$8*J24</f>
        <v>1.5695038884886812E-3</v>
      </c>
      <c r="M24" s="397"/>
      <c r="N24" s="431">
        <f>各種係数!$K24*L$53</f>
        <v>9.300846165406185E-3</v>
      </c>
      <c r="O24" s="397"/>
      <c r="P24" s="431">
        <f>各種係数!$F24*N24</f>
        <v>1.840148373626951E-3</v>
      </c>
      <c r="Q24" s="397"/>
      <c r="R24" s="435">
        <v>4.0588167648636089E-3</v>
      </c>
    </row>
    <row r="25" spans="1:18" ht="15.2" customHeight="1">
      <c r="A25" s="363" t="s">
        <v>472</v>
      </c>
      <c r="B25" s="637" t="s">
        <v>473</v>
      </c>
      <c r="D25" s="431">
        <f>'１次効果'!L25</f>
        <v>0</v>
      </c>
      <c r="E25" s="397"/>
      <c r="F25" s="431">
        <f>'１次効果'!AD25</f>
        <v>0.39895276962039949</v>
      </c>
      <c r="G25" s="397"/>
      <c r="H25" s="431">
        <f t="shared" si="0"/>
        <v>0.39895276962039949</v>
      </c>
      <c r="I25" s="397"/>
      <c r="J25" s="431">
        <f>各種係数!J25*H25</f>
        <v>0.11450528930365043</v>
      </c>
      <c r="K25" s="432"/>
      <c r="L25" s="435">
        <f>入力シート!L$8*J25</f>
        <v>6.4995721325116662E-2</v>
      </c>
      <c r="M25" s="397"/>
      <c r="N25" s="431">
        <f>各種係数!$K25*L$53</f>
        <v>2.0460944546771061E-2</v>
      </c>
      <c r="O25" s="397"/>
      <c r="P25" s="431">
        <f>各種係数!$F25*N25</f>
        <v>5.0193665733353991E-3</v>
      </c>
      <c r="Q25" s="397"/>
      <c r="R25" s="435">
        <v>1.0716107093210397E-2</v>
      </c>
    </row>
    <row r="26" spans="1:18" ht="15.2" customHeight="1">
      <c r="A26" s="363" t="s">
        <v>474</v>
      </c>
      <c r="B26" s="637" t="s">
        <v>475</v>
      </c>
      <c r="D26" s="431">
        <f>'１次効果'!L26</f>
        <v>0</v>
      </c>
      <c r="E26" s="397"/>
      <c r="F26" s="431">
        <f>'１次効果'!AD26</f>
        <v>2.863028472871661E-2</v>
      </c>
      <c r="G26" s="397"/>
      <c r="H26" s="431">
        <f t="shared" si="0"/>
        <v>2.863028472871661E-2</v>
      </c>
      <c r="I26" s="397"/>
      <c r="J26" s="431">
        <f>各種係数!J26*H26</f>
        <v>6.1238168645292475E-3</v>
      </c>
      <c r="K26" s="432"/>
      <c r="L26" s="435">
        <f>入力シート!L$8*J26</f>
        <v>3.4760131762778201E-3</v>
      </c>
      <c r="M26" s="397"/>
      <c r="N26" s="431">
        <f>各種係数!$K26*L$53</f>
        <v>7.7258692574362436E-4</v>
      </c>
      <c r="O26" s="397"/>
      <c r="P26" s="431">
        <f>各種係数!$F26*N26</f>
        <v>9.6048750929381176E-5</v>
      </c>
      <c r="Q26" s="397"/>
      <c r="R26" s="435">
        <v>1.8541455892613458E-3</v>
      </c>
    </row>
    <row r="27" spans="1:18" ht="15.2" customHeight="1">
      <c r="A27" s="364" t="s">
        <v>476</v>
      </c>
      <c r="B27" s="639" t="s">
        <v>477</v>
      </c>
      <c r="D27" s="436">
        <f>'１次効果'!L27</f>
        <v>0</v>
      </c>
      <c r="E27" s="397"/>
      <c r="F27" s="436">
        <f>'１次効果'!AD27</f>
        <v>7.340851050384703E-2</v>
      </c>
      <c r="G27" s="397"/>
      <c r="H27" s="436">
        <f t="shared" si="0"/>
        <v>7.340851050384703E-2</v>
      </c>
      <c r="I27" s="397"/>
      <c r="J27" s="436">
        <f>各種係数!J27*H27</f>
        <v>1.5939335786085144E-2</v>
      </c>
      <c r="K27" s="432"/>
      <c r="L27" s="437">
        <f>入力シート!L$8*J27</f>
        <v>9.047517657569221E-3</v>
      </c>
      <c r="M27" s="397"/>
      <c r="N27" s="436">
        <f>各種係数!$K27*L$53</f>
        <v>3.3929633534141365E-4</v>
      </c>
      <c r="O27" s="397"/>
      <c r="P27" s="436">
        <f>各種係数!$F27*N27</f>
        <v>8.0016924329681888E-5</v>
      </c>
      <c r="Q27" s="397"/>
      <c r="R27" s="437">
        <v>3.9382046041534537E-3</v>
      </c>
    </row>
    <row r="28" spans="1:18" ht="15.2" customHeight="1">
      <c r="A28" s="363" t="s">
        <v>478</v>
      </c>
      <c r="B28" s="637" t="s">
        <v>479</v>
      </c>
      <c r="D28" s="431">
        <f>'１次効果'!L28</f>
        <v>0</v>
      </c>
      <c r="E28" s="397"/>
      <c r="F28" s="431">
        <f>'１次効果'!AD28</f>
        <v>2.4221959381758137E-2</v>
      </c>
      <c r="G28" s="397"/>
      <c r="H28" s="431">
        <f t="shared" si="0"/>
        <v>2.4221959381758137E-2</v>
      </c>
      <c r="I28" s="397"/>
      <c r="J28" s="431">
        <f>各種係数!J28*H28</f>
        <v>5.2162420645889994E-3</v>
      </c>
      <c r="K28" s="432"/>
      <c r="L28" s="435">
        <f>入力シート!L$8*J28</f>
        <v>2.960853753186137E-3</v>
      </c>
      <c r="M28" s="397"/>
      <c r="N28" s="431">
        <f>各種係数!$K28*L$53</f>
        <v>3.6864088326283321E-3</v>
      </c>
      <c r="O28" s="397"/>
      <c r="P28" s="431">
        <f>各種係数!$F28*N28</f>
        <v>7.7000578876265527E-4</v>
      </c>
      <c r="Q28" s="397"/>
      <c r="R28" s="435">
        <v>4.6220440973030906E-3</v>
      </c>
    </row>
    <row r="29" spans="1:18" ht="15.2" customHeight="1">
      <c r="A29" s="363" t="s">
        <v>480</v>
      </c>
      <c r="B29" s="637" t="s">
        <v>481</v>
      </c>
      <c r="D29" s="431">
        <f>'１次効果'!L29</f>
        <v>0</v>
      </c>
      <c r="E29" s="397"/>
      <c r="F29" s="431">
        <f>'１次効果'!AD29</f>
        <v>1.2152751902093651E-2</v>
      </c>
      <c r="G29" s="397"/>
      <c r="H29" s="431">
        <f t="shared" si="0"/>
        <v>1.2152751902093651E-2</v>
      </c>
      <c r="I29" s="397"/>
      <c r="J29" s="431">
        <f>各種係数!J29*H29</f>
        <v>2.2521616722804205E-3</v>
      </c>
      <c r="K29" s="432"/>
      <c r="L29" s="435">
        <f>入力シート!L$8*J29</f>
        <v>1.2783765127431566E-3</v>
      </c>
      <c r="M29" s="397"/>
      <c r="N29" s="431">
        <f>各種係数!$K29*L$53</f>
        <v>7.6983587437599128E-3</v>
      </c>
      <c r="O29" s="397"/>
      <c r="P29" s="431">
        <f>各種係数!$F29*N29</f>
        <v>3.6126832976515007E-4</v>
      </c>
      <c r="Q29" s="397"/>
      <c r="R29" s="435">
        <v>1.3624606021368467E-3</v>
      </c>
    </row>
    <row r="30" spans="1:18" ht="15.2" customHeight="1">
      <c r="A30" s="363" t="s">
        <v>482</v>
      </c>
      <c r="B30" s="637" t="s">
        <v>483</v>
      </c>
      <c r="D30" s="431">
        <f>'１次効果'!L30</f>
        <v>0</v>
      </c>
      <c r="E30" s="397"/>
      <c r="F30" s="431">
        <f>'１次効果'!AD30</f>
        <v>1.8686053010663558E-2</v>
      </c>
      <c r="G30" s="397"/>
      <c r="H30" s="431">
        <f t="shared" si="0"/>
        <v>1.8686053010663558E-2</v>
      </c>
      <c r="I30" s="397"/>
      <c r="J30" s="431">
        <f>各種係数!J30*H30</f>
        <v>4.0777766165355942E-3</v>
      </c>
      <c r="K30" s="432"/>
      <c r="L30" s="435">
        <f>入力シート!L$8*J30</f>
        <v>2.3146357186311669E-3</v>
      </c>
      <c r="M30" s="397"/>
      <c r="N30" s="431">
        <f>各種係数!$K30*L$53</f>
        <v>0.18888260181607483</v>
      </c>
      <c r="O30" s="397"/>
      <c r="P30" s="431">
        <f>各種係数!$F30*N30</f>
        <v>2.0801978087533667E-2</v>
      </c>
      <c r="Q30" s="397"/>
      <c r="R30" s="435">
        <v>2.2335660591151635E-2</v>
      </c>
    </row>
    <row r="31" spans="1:18" ht="15.2" customHeight="1">
      <c r="A31" s="363" t="s">
        <v>484</v>
      </c>
      <c r="B31" s="637" t="s">
        <v>485</v>
      </c>
      <c r="D31" s="431">
        <f>'１次効果'!L31</f>
        <v>0</v>
      </c>
      <c r="E31" s="397"/>
      <c r="F31" s="431">
        <f>'１次効果'!AD31</f>
        <v>1.4250289460916328E-3</v>
      </c>
      <c r="G31" s="397"/>
      <c r="H31" s="431">
        <f t="shared" si="0"/>
        <v>1.4250289460916328E-3</v>
      </c>
      <c r="I31" s="397"/>
      <c r="J31" s="431">
        <f>各種係数!J31*H31</f>
        <v>3.2141629912473202E-4</v>
      </c>
      <c r="K31" s="432"/>
      <c r="L31" s="435">
        <f>入力シート!L$8*J31</f>
        <v>1.8244296254177862E-4</v>
      </c>
      <c r="M31" s="397"/>
      <c r="N31" s="431">
        <f>各種係数!$K31*L$53</f>
        <v>0.20283272479278092</v>
      </c>
      <c r="O31" s="397"/>
      <c r="P31" s="431">
        <f>各種係数!$F31*N31</f>
        <v>4.3849315639025235E-3</v>
      </c>
      <c r="Q31" s="397"/>
      <c r="R31" s="435">
        <v>4.4406864871483183E-3</v>
      </c>
    </row>
    <row r="32" spans="1:18" ht="15.2" customHeight="1">
      <c r="A32" s="364" t="s">
        <v>486</v>
      </c>
      <c r="B32" s="637" t="s">
        <v>487</v>
      </c>
      <c r="D32" s="436">
        <f>'１次効果'!L32</f>
        <v>0</v>
      </c>
      <c r="E32" s="397"/>
      <c r="F32" s="436">
        <f>'１次効果'!AD32</f>
        <v>0.15608754297539074</v>
      </c>
      <c r="G32" s="397"/>
      <c r="H32" s="436">
        <f t="shared" si="0"/>
        <v>0.15608754297539074</v>
      </c>
      <c r="I32" s="397"/>
      <c r="J32" s="436">
        <f>各種係数!J32*H32</f>
        <v>1.9562954969520156E-2</v>
      </c>
      <c r="K32" s="432"/>
      <c r="L32" s="437">
        <f>入力シート!L$8*J32</f>
        <v>1.110436362570897E-2</v>
      </c>
      <c r="M32" s="397"/>
      <c r="N32" s="436">
        <f>各種係数!$K32*L$53</f>
        <v>0.35333816003037422</v>
      </c>
      <c r="O32" s="397"/>
      <c r="P32" s="436">
        <f>各種係数!$F32*N32</f>
        <v>8.8972645129463082E-2</v>
      </c>
      <c r="Q32" s="397"/>
      <c r="R32" s="437">
        <v>0.10867251636362295</v>
      </c>
    </row>
    <row r="33" spans="1:18" ht="15.2" customHeight="1">
      <c r="A33" s="363" t="s">
        <v>488</v>
      </c>
      <c r="B33" s="638" t="s">
        <v>489</v>
      </c>
      <c r="D33" s="431">
        <f>'１次効果'!L33</f>
        <v>0</v>
      </c>
      <c r="E33" s="397"/>
      <c r="F33" s="431">
        <f>'１次効果'!AD33</f>
        <v>3.8213897743827755E-3</v>
      </c>
      <c r="G33" s="397"/>
      <c r="H33" s="431">
        <f t="shared" si="0"/>
        <v>3.8213897743827755E-3</v>
      </c>
      <c r="I33" s="397"/>
      <c r="J33" s="431">
        <f>各種係数!J33*H33</f>
        <v>6.3286358762751848E-4</v>
      </c>
      <c r="K33" s="432"/>
      <c r="L33" s="435">
        <f>入力シート!L$8*J33</f>
        <v>3.5922729533630727E-4</v>
      </c>
      <c r="M33" s="397"/>
      <c r="N33" s="431">
        <f>各種係数!$K33*L$53</f>
        <v>8.4136320993445158E-4</v>
      </c>
      <c r="O33" s="397"/>
      <c r="P33" s="431">
        <f>各種係数!$F33*N33</f>
        <v>3.3045881383345803E-4</v>
      </c>
      <c r="Q33" s="397"/>
      <c r="R33" s="435">
        <v>1.9416536025343811E-3</v>
      </c>
    </row>
    <row r="34" spans="1:18" ht="15.2" customHeight="1">
      <c r="A34" s="363" t="s">
        <v>490</v>
      </c>
      <c r="B34" s="637" t="s">
        <v>491</v>
      </c>
      <c r="D34" s="431">
        <f>'１次効果'!L34</f>
        <v>0</v>
      </c>
      <c r="E34" s="397"/>
      <c r="F34" s="431">
        <f>'１次効果'!AD34</f>
        <v>5.7927377080910277E-3</v>
      </c>
      <c r="G34" s="397"/>
      <c r="H34" s="431">
        <f t="shared" si="0"/>
        <v>5.7927377080910277E-3</v>
      </c>
      <c r="I34" s="397"/>
      <c r="J34" s="431">
        <f>各種係数!J34*H34</f>
        <v>1.1358512307165615E-3</v>
      </c>
      <c r="K34" s="432"/>
      <c r="L34" s="435">
        <f>入力シート!L$8*J34</f>
        <v>6.4473414728179602E-4</v>
      </c>
      <c r="M34" s="397"/>
      <c r="N34" s="431">
        <f>各種係数!$K34*L$53</f>
        <v>1.040585179807214E-2</v>
      </c>
      <c r="O34" s="397"/>
      <c r="P34" s="431">
        <f>各種係数!$F34*N34</f>
        <v>2.4317382555407254E-3</v>
      </c>
      <c r="Q34" s="397"/>
      <c r="R34" s="435">
        <v>3.9099925728495483E-3</v>
      </c>
    </row>
    <row r="35" spans="1:18" ht="15.2" customHeight="1">
      <c r="A35" s="363" t="s">
        <v>492</v>
      </c>
      <c r="B35" s="637" t="s">
        <v>493</v>
      </c>
      <c r="D35" s="431">
        <f>'１次効果'!L35</f>
        <v>0</v>
      </c>
      <c r="E35" s="397"/>
      <c r="F35" s="431">
        <f>'１次効果'!AD35</f>
        <v>7.5482080897721932E-2</v>
      </c>
      <c r="G35" s="397"/>
      <c r="H35" s="431">
        <f t="shared" si="0"/>
        <v>7.5482080897721932E-2</v>
      </c>
      <c r="I35" s="397"/>
      <c r="J35" s="431">
        <f>各種係数!J35*H35</f>
        <v>1.8502850520896442E-2</v>
      </c>
      <c r="K35" s="432"/>
      <c r="L35" s="435">
        <f>入力シート!L$8*J35</f>
        <v>1.0502625018372279E-2</v>
      </c>
      <c r="M35" s="397"/>
      <c r="N35" s="431">
        <f>各種係数!$K35*L$53</f>
        <v>0.10100026587703596</v>
      </c>
      <c r="O35" s="397"/>
      <c r="P35" s="431">
        <f>各種係数!$F35*N35</f>
        <v>2.6580645731878117E-2</v>
      </c>
      <c r="Q35" s="397"/>
      <c r="R35" s="435">
        <v>3.3409792361294835E-2</v>
      </c>
    </row>
    <row r="36" spans="1:18" ht="15.2" customHeight="1">
      <c r="A36" s="363" t="s">
        <v>494</v>
      </c>
      <c r="B36" s="637" t="s">
        <v>8</v>
      </c>
      <c r="D36" s="431">
        <f>'１次効果'!L36</f>
        <v>50</v>
      </c>
      <c r="E36" s="397"/>
      <c r="F36" s="431">
        <f>'１次効果'!AD36</f>
        <v>5.4109434679484217E-2</v>
      </c>
      <c r="G36" s="397"/>
      <c r="H36" s="431">
        <f t="shared" si="0"/>
        <v>50.054109434679482</v>
      </c>
      <c r="I36" s="397"/>
      <c r="J36" s="431">
        <f>各種係数!J36*H36</f>
        <v>16.708294378721003</v>
      </c>
      <c r="K36" s="432"/>
      <c r="L36" s="435">
        <f>入力シート!L$8*J36</f>
        <v>9.483995471838373</v>
      </c>
      <c r="M36" s="397"/>
      <c r="N36" s="431">
        <f>各種係数!$K36*L$53</f>
        <v>0</v>
      </c>
      <c r="O36" s="397"/>
      <c r="P36" s="431">
        <f>各種係数!$F36*N36</f>
        <v>0</v>
      </c>
      <c r="Q36" s="397"/>
      <c r="R36" s="435">
        <v>2.1130859348822566E-2</v>
      </c>
    </row>
    <row r="37" spans="1:18" ht="15.2" customHeight="1">
      <c r="A37" s="364" t="s">
        <v>495</v>
      </c>
      <c r="B37" s="639" t="s">
        <v>496</v>
      </c>
      <c r="D37" s="436">
        <f>'１次効果'!L37</f>
        <v>0</v>
      </c>
      <c r="E37" s="397"/>
      <c r="F37" s="436">
        <f>'１次効果'!AD37</f>
        <v>0.27022450648074131</v>
      </c>
      <c r="G37" s="397"/>
      <c r="H37" s="436">
        <f t="shared" si="0"/>
        <v>0.27022450648074131</v>
      </c>
      <c r="I37" s="397"/>
      <c r="J37" s="436">
        <f>各種係数!J37*H37</f>
        <v>1.7372256433144405E-2</v>
      </c>
      <c r="K37" s="432"/>
      <c r="L37" s="437">
        <f>入力シート!L$8*J37</f>
        <v>9.8608749410942931E-3</v>
      </c>
      <c r="M37" s="397"/>
      <c r="N37" s="436">
        <f>各種係数!$K37*L$53</f>
        <v>0.30168946314586942</v>
      </c>
      <c r="O37" s="397"/>
      <c r="P37" s="436">
        <f>各種係数!$F37*N37</f>
        <v>0.22446809823515992</v>
      </c>
      <c r="Q37" s="397"/>
      <c r="R37" s="437">
        <v>0.3250413468102068</v>
      </c>
    </row>
    <row r="38" spans="1:18" ht="15.2" customHeight="1">
      <c r="A38" s="363" t="s">
        <v>497</v>
      </c>
      <c r="B38" s="637" t="s">
        <v>498</v>
      </c>
      <c r="D38" s="431">
        <f>'１次効果'!L38</f>
        <v>0</v>
      </c>
      <c r="E38" s="397"/>
      <c r="F38" s="431">
        <f>'１次効果'!AD38</f>
        <v>7.8949732803343942E-2</v>
      </c>
      <c r="G38" s="397"/>
      <c r="H38" s="431">
        <f t="shared" si="0"/>
        <v>7.8949732803343942E-2</v>
      </c>
      <c r="I38" s="397"/>
      <c r="J38" s="431">
        <f>各種係数!J38*H38</f>
        <v>8.6615499082704373E-3</v>
      </c>
      <c r="K38" s="432"/>
      <c r="L38" s="435">
        <f>入力シート!L$8*J38</f>
        <v>4.9164862820322815E-3</v>
      </c>
      <c r="M38" s="397"/>
      <c r="N38" s="431">
        <f>各種係数!$K38*L$53</f>
        <v>0.13681895468361871</v>
      </c>
      <c r="O38" s="397"/>
      <c r="P38" s="431">
        <f>各種係数!$F38*N38</f>
        <v>0.13681895468361871</v>
      </c>
      <c r="Q38" s="397"/>
      <c r="R38" s="435">
        <v>0.19219867845357913</v>
      </c>
    </row>
    <row r="39" spans="1:18" ht="15.2" customHeight="1">
      <c r="A39" s="363" t="s">
        <v>499</v>
      </c>
      <c r="B39" s="637" t="s">
        <v>500</v>
      </c>
      <c r="D39" s="431">
        <f>'１次効果'!L39</f>
        <v>0</v>
      </c>
      <c r="E39" s="397"/>
      <c r="F39" s="431">
        <f>'１次効果'!AD39</f>
        <v>0.38773551259162858</v>
      </c>
      <c r="G39" s="397"/>
      <c r="H39" s="431">
        <f t="shared" si="0"/>
        <v>0.38773551259162858</v>
      </c>
      <c r="I39" s="397"/>
      <c r="J39" s="431">
        <f>各種係数!J39*H39</f>
        <v>0.17370500080179424</v>
      </c>
      <c r="K39" s="432"/>
      <c r="L39" s="435">
        <f>入力シート!L$8*J39</f>
        <v>9.859877996511604E-2</v>
      </c>
      <c r="M39" s="397"/>
      <c r="N39" s="431">
        <f>各種係数!$K39*L$53</f>
        <v>2.3982290297341412E-2</v>
      </c>
      <c r="O39" s="397"/>
      <c r="P39" s="431">
        <f>各種係数!$F39*N39</f>
        <v>2.3980896261808101E-2</v>
      </c>
      <c r="Q39" s="397"/>
      <c r="R39" s="435">
        <v>7.3132370411555417E-2</v>
      </c>
    </row>
    <row r="40" spans="1:18" ht="15.2" customHeight="1">
      <c r="A40" s="363" t="s">
        <v>501</v>
      </c>
      <c r="B40" s="637" t="s">
        <v>502</v>
      </c>
      <c r="D40" s="431">
        <f>'１次効果'!L40</f>
        <v>0</v>
      </c>
      <c r="E40" s="397"/>
      <c r="F40" s="431">
        <f>'１次効果'!AD40</f>
        <v>2.293249050082077</v>
      </c>
      <c r="G40" s="397"/>
      <c r="H40" s="431">
        <f t="shared" si="0"/>
        <v>2.293249050082077</v>
      </c>
      <c r="I40" s="397"/>
      <c r="J40" s="431">
        <f>各種係数!J40*H40</f>
        <v>0.81015817385545708</v>
      </c>
      <c r="K40" s="432"/>
      <c r="L40" s="435">
        <f>入力シート!L$8*J40</f>
        <v>0.45986360296018225</v>
      </c>
      <c r="M40" s="397"/>
      <c r="N40" s="431">
        <f>各種係数!$K40*L$53</f>
        <v>2.2900210092739064</v>
      </c>
      <c r="O40" s="397"/>
      <c r="P40" s="431">
        <f>各種係数!$F40*N40</f>
        <v>1.7059108871077238</v>
      </c>
      <c r="Q40" s="397"/>
      <c r="R40" s="435">
        <v>1.9538235245846463</v>
      </c>
    </row>
    <row r="41" spans="1:18" ht="15.2" customHeight="1">
      <c r="A41" s="363" t="s">
        <v>503</v>
      </c>
      <c r="B41" s="637" t="s">
        <v>504</v>
      </c>
      <c r="D41" s="431">
        <f>'１次効果'!L41</f>
        <v>0</v>
      </c>
      <c r="E41" s="397"/>
      <c r="F41" s="431">
        <f>'１次効果'!AD41</f>
        <v>1.1442111291699431</v>
      </c>
      <c r="G41" s="397"/>
      <c r="H41" s="431">
        <f t="shared" si="0"/>
        <v>1.1442111291699431</v>
      </c>
      <c r="I41" s="397"/>
      <c r="J41" s="431">
        <f>各種係数!J41*H41</f>
        <v>0.3035988984866777</v>
      </c>
      <c r="K41" s="432"/>
      <c r="L41" s="435">
        <f>入力シート!L$8*J41</f>
        <v>0.17232941395680496</v>
      </c>
      <c r="M41" s="397"/>
      <c r="N41" s="431">
        <f>各種係数!$K41*L$53</f>
        <v>0.90410322891613026</v>
      </c>
      <c r="O41" s="397"/>
      <c r="P41" s="431">
        <f>各種係数!$F41*N41</f>
        <v>0.85960657634936</v>
      </c>
      <c r="Q41" s="397"/>
      <c r="R41" s="435">
        <v>1.1891203315725039</v>
      </c>
    </row>
    <row r="42" spans="1:18" ht="15.2" customHeight="1">
      <c r="A42" s="364" t="s">
        <v>505</v>
      </c>
      <c r="B42" s="637" t="s">
        <v>506</v>
      </c>
      <c r="D42" s="436">
        <f>'１次効果'!L42</f>
        <v>0</v>
      </c>
      <c r="E42" s="397"/>
      <c r="F42" s="436">
        <f>'１次効果'!AD42</f>
        <v>0.42015426064052763</v>
      </c>
      <c r="G42" s="397"/>
      <c r="H42" s="436">
        <f t="shared" si="0"/>
        <v>0.42015426064052763</v>
      </c>
      <c r="I42" s="397"/>
      <c r="J42" s="436">
        <f>各種係数!J42*H42</f>
        <v>1.975699676473669E-2</v>
      </c>
      <c r="K42" s="432"/>
      <c r="L42" s="437">
        <f>入力シート!L$8*J42</f>
        <v>1.1214506017593369E-2</v>
      </c>
      <c r="M42" s="397"/>
      <c r="N42" s="436">
        <f>各種係数!$K42*L$53</f>
        <v>2.671885279443829</v>
      </c>
      <c r="O42" s="397"/>
      <c r="P42" s="436">
        <f>各種係数!$F42*N42</f>
        <v>2.6574692255741974</v>
      </c>
      <c r="Q42" s="397"/>
      <c r="R42" s="437">
        <v>2.8856502566090403</v>
      </c>
    </row>
    <row r="43" spans="1:18" ht="15.2" customHeight="1">
      <c r="A43" s="363" t="s">
        <v>507</v>
      </c>
      <c r="B43" s="638" t="s">
        <v>508</v>
      </c>
      <c r="D43" s="431">
        <f>'１次効果'!L43</f>
        <v>0</v>
      </c>
      <c r="E43" s="397"/>
      <c r="F43" s="431">
        <f>'１次効果'!AD43</f>
        <v>2.4006866548444834</v>
      </c>
      <c r="G43" s="397"/>
      <c r="H43" s="431">
        <f t="shared" si="0"/>
        <v>2.4006866548444834</v>
      </c>
      <c r="I43" s="397"/>
      <c r="J43" s="431">
        <f>各種係数!J43*H43</f>
        <v>0.6723733548731422</v>
      </c>
      <c r="K43" s="432"/>
      <c r="L43" s="435">
        <f>入力シート!L$8*J43</f>
        <v>0.38165390843980268</v>
      </c>
      <c r="M43" s="397"/>
      <c r="N43" s="431">
        <f>各種係数!$K43*L$53</f>
        <v>0.58684969265787679</v>
      </c>
      <c r="O43" s="397"/>
      <c r="P43" s="431">
        <f>各種係数!$F43*N43</f>
        <v>0.46801015017929648</v>
      </c>
      <c r="Q43" s="397"/>
      <c r="R43" s="435">
        <v>0.82053726536484795</v>
      </c>
    </row>
    <row r="44" spans="1:18" ht="15.2" customHeight="1">
      <c r="A44" s="363" t="s">
        <v>509</v>
      </c>
      <c r="B44" s="637" t="s">
        <v>510</v>
      </c>
      <c r="D44" s="431">
        <f>'１次効果'!L44</f>
        <v>0</v>
      </c>
      <c r="E44" s="397"/>
      <c r="F44" s="431">
        <f>'１次効果'!AD44</f>
        <v>1.4101011402230217</v>
      </c>
      <c r="G44" s="397"/>
      <c r="H44" s="431">
        <f t="shared" si="0"/>
        <v>1.4101011402230217</v>
      </c>
      <c r="I44" s="397"/>
      <c r="J44" s="431">
        <f>各種係数!J44*H44</f>
        <v>0.20275358571345711</v>
      </c>
      <c r="K44" s="432"/>
      <c r="L44" s="435">
        <f>入力シート!L$8*J44</f>
        <v>0.11508739582984394</v>
      </c>
      <c r="M44" s="397"/>
      <c r="N44" s="431">
        <f>各種係数!$K44*L$53</f>
        <v>0.6444612933817262</v>
      </c>
      <c r="O44" s="397"/>
      <c r="P44" s="431">
        <f>各種係数!$F44*N44</f>
        <v>0.51186425963043591</v>
      </c>
      <c r="Q44" s="397"/>
      <c r="R44" s="435">
        <v>0.83699280359888273</v>
      </c>
    </row>
    <row r="45" spans="1:18" ht="15.2" customHeight="1">
      <c r="A45" s="363" t="s">
        <v>511</v>
      </c>
      <c r="B45" s="637" t="s">
        <v>512</v>
      </c>
      <c r="D45" s="431">
        <f>'１次効果'!L45</f>
        <v>0</v>
      </c>
      <c r="E45" s="397"/>
      <c r="F45" s="431">
        <f>'１次効果'!AD45</f>
        <v>5.5799983821883066E-2</v>
      </c>
      <c r="G45" s="397"/>
      <c r="H45" s="431">
        <f t="shared" si="0"/>
        <v>5.5799983821883066E-2</v>
      </c>
      <c r="I45" s="397"/>
      <c r="J45" s="431">
        <f>各種係数!J45*H45</f>
        <v>2.0816643671686768E-2</v>
      </c>
      <c r="K45" s="432"/>
      <c r="L45" s="435">
        <f>入力シート!L$8*J45</f>
        <v>1.1815984914210187E-2</v>
      </c>
      <c r="M45" s="397"/>
      <c r="N45" s="431">
        <f>各種係数!$K45*L$53</f>
        <v>5.9874340473727708E-2</v>
      </c>
      <c r="O45" s="397"/>
      <c r="P45" s="431">
        <f>各種係数!$F45*N45</f>
        <v>5.9874340473727708E-2</v>
      </c>
      <c r="Q45" s="397"/>
      <c r="R45" s="435">
        <v>6.7803796915551301E-2</v>
      </c>
    </row>
    <row r="46" spans="1:18" ht="15.2" customHeight="1">
      <c r="A46" s="363" t="s">
        <v>513</v>
      </c>
      <c r="B46" s="637" t="s">
        <v>514</v>
      </c>
      <c r="D46" s="431">
        <f>'１次効果'!L46</f>
        <v>0</v>
      </c>
      <c r="E46" s="397"/>
      <c r="F46" s="431">
        <f>'１次効果'!AD46</f>
        <v>2.8449139515816003E-2</v>
      </c>
      <c r="G46" s="397"/>
      <c r="H46" s="431">
        <f t="shared" si="0"/>
        <v>2.8449139515816003E-2</v>
      </c>
      <c r="I46" s="397"/>
      <c r="J46" s="431">
        <f>各種係数!J46*H46</f>
        <v>1.4881719140681539E-2</v>
      </c>
      <c r="K46" s="432"/>
      <c r="L46" s="435">
        <f>入力シート!L$8*J46</f>
        <v>8.4471911820719354E-3</v>
      </c>
      <c r="M46" s="397"/>
      <c r="N46" s="431">
        <f>各種係数!$K46*L$53</f>
        <v>0.43092697876885261</v>
      </c>
      <c r="O46" s="397"/>
      <c r="P46" s="431">
        <f>各種係数!$F46*N46</f>
        <v>0.42586267495025598</v>
      </c>
      <c r="Q46" s="397"/>
      <c r="R46" s="435">
        <v>0.43326237180074262</v>
      </c>
    </row>
    <row r="47" spans="1:18" ht="15.2" customHeight="1">
      <c r="A47" s="364" t="s">
        <v>515</v>
      </c>
      <c r="B47" s="639" t="s">
        <v>516</v>
      </c>
      <c r="D47" s="436">
        <f>'１次効果'!L47</f>
        <v>0</v>
      </c>
      <c r="E47" s="397"/>
      <c r="F47" s="436">
        <f>'１次効果'!AD47</f>
        <v>4.8134740812934389E-3</v>
      </c>
      <c r="G47" s="397"/>
      <c r="H47" s="436">
        <f t="shared" si="0"/>
        <v>4.8134740812934389E-3</v>
      </c>
      <c r="I47" s="397"/>
      <c r="J47" s="436">
        <f>各種係数!J47*H47</f>
        <v>2.3087231480793538E-3</v>
      </c>
      <c r="K47" s="432"/>
      <c r="L47" s="437">
        <f>入力シート!L$8*J47</f>
        <v>1.3104820507590989E-3</v>
      </c>
      <c r="M47" s="397"/>
      <c r="N47" s="436">
        <f>各種係数!$K47*L$53</f>
        <v>0.80406124593215322</v>
      </c>
      <c r="O47" s="397"/>
      <c r="P47" s="436">
        <f>各種係数!$F47*N47</f>
        <v>0.80048215791968425</v>
      </c>
      <c r="Q47" s="397"/>
      <c r="R47" s="437">
        <v>0.81459816596231316</v>
      </c>
    </row>
    <row r="48" spans="1:18" ht="15.2" customHeight="1">
      <c r="A48" s="363" t="s">
        <v>517</v>
      </c>
      <c r="B48" s="637" t="s">
        <v>518</v>
      </c>
      <c r="D48" s="431">
        <f>'１次効果'!L48</f>
        <v>0</v>
      </c>
      <c r="E48" s="397"/>
      <c r="F48" s="431">
        <f>'１次効果'!AD48</f>
        <v>7.4178458774509293E-2</v>
      </c>
      <c r="G48" s="397"/>
      <c r="H48" s="431">
        <f t="shared" si="0"/>
        <v>7.4178458774509293E-2</v>
      </c>
      <c r="I48" s="397"/>
      <c r="J48" s="431">
        <f>各種係数!J48*H48</f>
        <v>3.9070268519957624E-2</v>
      </c>
      <c r="K48" s="432"/>
      <c r="L48" s="435">
        <f>入力シート!L$8*J48</f>
        <v>2.2177143957835384E-2</v>
      </c>
      <c r="M48" s="397"/>
      <c r="N48" s="431">
        <f>各種係数!$K48*L$53</f>
        <v>0.18735576830703848</v>
      </c>
      <c r="O48" s="397"/>
      <c r="P48" s="431">
        <f>各種係数!$F48*N48</f>
        <v>0.18204812396119877</v>
      </c>
      <c r="Q48" s="397"/>
      <c r="R48" s="435">
        <v>0.19596976015676495</v>
      </c>
    </row>
    <row r="49" spans="1:18" ht="15.2" customHeight="1">
      <c r="A49" s="363" t="s">
        <v>519</v>
      </c>
      <c r="B49" s="637" t="s">
        <v>520</v>
      </c>
      <c r="D49" s="431">
        <f>'１次効果'!L49</f>
        <v>9.2649911682929318</v>
      </c>
      <c r="E49" s="397"/>
      <c r="F49" s="431">
        <f>'１次効果'!AD49</f>
        <v>10.060764938481018</v>
      </c>
      <c r="G49" s="397"/>
      <c r="H49" s="431">
        <f t="shared" si="0"/>
        <v>19.325756106773952</v>
      </c>
      <c r="I49" s="397"/>
      <c r="J49" s="431">
        <f>各種係数!J49*H49</f>
        <v>6.0812862173425701</v>
      </c>
      <c r="K49" s="432"/>
      <c r="L49" s="435">
        <f>入力シート!L$8*J49</f>
        <v>3.451871845260424</v>
      </c>
      <c r="M49" s="397"/>
      <c r="N49" s="431">
        <f>各種係数!$K49*L$53</f>
        <v>0.24930256747771645</v>
      </c>
      <c r="O49" s="397"/>
      <c r="P49" s="431">
        <f>各種係数!$F49*N49</f>
        <v>0.23097860859137956</v>
      </c>
      <c r="Q49" s="397"/>
      <c r="R49" s="435">
        <v>1.0438765233310516</v>
      </c>
    </row>
    <row r="50" spans="1:18" ht="15.2" customHeight="1">
      <c r="A50" s="363" t="s">
        <v>521</v>
      </c>
      <c r="B50" s="637" t="s">
        <v>522</v>
      </c>
      <c r="D50" s="431">
        <f>'１次効果'!L50</f>
        <v>0</v>
      </c>
      <c r="E50" s="397"/>
      <c r="F50" s="431">
        <f>'１次効果'!AD50</f>
        <v>5.1989677587512044E-2</v>
      </c>
      <c r="G50" s="397"/>
      <c r="H50" s="431">
        <f t="shared" si="0"/>
        <v>5.1989677587512044E-2</v>
      </c>
      <c r="I50" s="397"/>
      <c r="J50" s="431">
        <f>各種係数!J50*H50</f>
        <v>1.3064247632539359E-2</v>
      </c>
      <c r="K50" s="432"/>
      <c r="L50" s="435">
        <f>入力シート!L$8*J50</f>
        <v>7.4155543696772554E-3</v>
      </c>
      <c r="M50" s="397"/>
      <c r="N50" s="431">
        <f>各種係数!$K50*L$53</f>
        <v>1.9331546258645425</v>
      </c>
      <c r="O50" s="397"/>
      <c r="P50" s="431">
        <f>各種係数!$F50*N50</f>
        <v>1.7117773717383558</v>
      </c>
      <c r="Q50" s="397"/>
      <c r="R50" s="435">
        <v>1.7499766097471414</v>
      </c>
    </row>
    <row r="51" spans="1:18" ht="15.2" customHeight="1">
      <c r="A51" s="363" t="s">
        <v>523</v>
      </c>
      <c r="B51" s="637" t="s">
        <v>524</v>
      </c>
      <c r="D51" s="431">
        <f>'１次効果'!L51</f>
        <v>0</v>
      </c>
      <c r="E51" s="397"/>
      <c r="F51" s="431">
        <f>'１次効果'!AD51</f>
        <v>0.20724620306774744</v>
      </c>
      <c r="G51" s="397"/>
      <c r="H51" s="431">
        <f t="shared" si="0"/>
        <v>0.20724620306774744</v>
      </c>
      <c r="I51" s="397"/>
      <c r="J51" s="431">
        <f>各種係数!J51*H51</f>
        <v>0</v>
      </c>
      <c r="K51" s="432"/>
      <c r="L51" s="435">
        <f>入力シート!L$8*J51</f>
        <v>0</v>
      </c>
      <c r="M51" s="397"/>
      <c r="N51" s="431">
        <f>各種係数!$K51*L$53</f>
        <v>0</v>
      </c>
      <c r="O51" s="397"/>
      <c r="P51" s="431">
        <f>各種係数!$F51*N51</f>
        <v>0</v>
      </c>
      <c r="Q51" s="397"/>
      <c r="R51" s="435">
        <v>2.304771079351647E-2</v>
      </c>
    </row>
    <row r="52" spans="1:18" ht="15.2" customHeight="1" thickBot="1">
      <c r="A52" s="366" t="s">
        <v>525</v>
      </c>
      <c r="B52" s="640" t="s">
        <v>526</v>
      </c>
      <c r="D52" s="431">
        <f>'１次効果'!L52</f>
        <v>0</v>
      </c>
      <c r="E52" s="397"/>
      <c r="F52" s="431">
        <f>'１次効果'!AD52</f>
        <v>0.38908894465847177</v>
      </c>
      <c r="G52" s="397"/>
      <c r="H52" s="431">
        <f t="shared" si="0"/>
        <v>0.38908894465847177</v>
      </c>
      <c r="I52" s="397"/>
      <c r="J52" s="431">
        <f>各種係数!J52*H52</f>
        <v>4.931551803826162E-3</v>
      </c>
      <c r="K52" s="432"/>
      <c r="L52" s="435">
        <f>入力シート!L$8*J52</f>
        <v>2.7992572979914135E-3</v>
      </c>
      <c r="M52" s="397"/>
      <c r="N52" s="438">
        <f>各種係数!$K52*L$53</f>
        <v>3.3310646976423925E-3</v>
      </c>
      <c r="O52" s="397"/>
      <c r="P52" s="438">
        <f>各種係数!$F52*N52</f>
        <v>3.0798075229351834E-3</v>
      </c>
      <c r="Q52" s="397"/>
      <c r="R52" s="435">
        <v>5.5291481527997573E-2</v>
      </c>
    </row>
    <row r="53" spans="1:18" ht="15.2" customHeight="1" thickBot="1">
      <c r="A53" s="367"/>
      <c r="B53" s="368" t="s">
        <v>328</v>
      </c>
      <c r="D53" s="439">
        <f>SUM(D8:D52)</f>
        <v>59.26499116829293</v>
      </c>
      <c r="E53" s="397"/>
      <c r="F53" s="439">
        <f>SUM(F8:F52)</f>
        <v>23.257976917924314</v>
      </c>
      <c r="G53" s="397"/>
      <c r="H53" s="439">
        <f>SUM(H8:H52)</f>
        <v>82.522968086217261</v>
      </c>
      <c r="I53" s="397"/>
      <c r="J53" s="439">
        <f>SUM(J8:J52)</f>
        <v>25.73948798853009</v>
      </c>
      <c r="K53" s="432"/>
      <c r="L53" s="440">
        <f>SUM(L8:L52)</f>
        <v>14.610299651025427</v>
      </c>
      <c r="M53" s="397"/>
      <c r="N53" s="438">
        <f>SUM(N8:N52)</f>
        <v>14.610299651025425</v>
      </c>
      <c r="O53" s="397"/>
      <c r="P53" s="438">
        <f>SUM(P8:P52)</f>
        <v>10.750064037663556</v>
      </c>
      <c r="Q53" s="397"/>
      <c r="R53" s="440">
        <f>SUM(R8:R52)</f>
        <v>13.786551797346451</v>
      </c>
    </row>
    <row r="55" spans="1:18">
      <c r="R55" s="397"/>
    </row>
  </sheetData>
  <phoneticPr fontId="2"/>
  <pageMargins left="0.7" right="0.7" top="0.75" bottom="0.75" header="0.3" footer="0.3"/>
  <pageSetup paperSize="9" scale="67" fitToWidth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N53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0.625" defaultRowHeight="13.5"/>
  <cols>
    <col min="1" max="1" width="4.625" style="369" customWidth="1"/>
    <col min="2" max="2" width="26" style="369" customWidth="1"/>
    <col min="3" max="3" width="2.625" style="369" customWidth="1"/>
    <col min="4" max="4" width="11.125" style="369" customWidth="1"/>
    <col min="5" max="5" width="2.625" style="369" customWidth="1"/>
    <col min="6" max="6" width="11.125" style="369" customWidth="1"/>
    <col min="7" max="7" width="2.625" style="369" customWidth="1"/>
    <col min="8" max="8" width="11.125" style="369" customWidth="1"/>
    <col min="9" max="9" width="2.625" style="369" customWidth="1"/>
    <col min="10" max="10" width="11.125" style="369" customWidth="1"/>
    <col min="11" max="11" width="4.25" style="369" customWidth="1"/>
    <col min="12" max="12" width="12.125" style="369" customWidth="1"/>
    <col min="13" max="13" width="2.625" style="369" customWidth="1"/>
    <col min="14" max="14" width="12.5" style="369" customWidth="1"/>
    <col min="15" max="256" width="10.625" style="369"/>
    <col min="257" max="257" width="4.625" style="369" customWidth="1"/>
    <col min="258" max="258" width="26" style="369" customWidth="1"/>
    <col min="259" max="259" width="2.625" style="369" customWidth="1"/>
    <col min="260" max="260" width="11.125" style="369" customWidth="1"/>
    <col min="261" max="261" width="2.625" style="369" customWidth="1"/>
    <col min="262" max="262" width="11.125" style="369" customWidth="1"/>
    <col min="263" max="263" width="2.625" style="369" customWidth="1"/>
    <col min="264" max="264" width="11.125" style="369" customWidth="1"/>
    <col min="265" max="265" width="2.625" style="369" customWidth="1"/>
    <col min="266" max="266" width="11.125" style="369" customWidth="1"/>
    <col min="267" max="267" width="4.25" style="369" customWidth="1"/>
    <col min="268" max="268" width="11.125" style="369" customWidth="1"/>
    <col min="269" max="269" width="2.625" style="369" customWidth="1"/>
    <col min="270" max="270" width="11.125" style="369" customWidth="1"/>
    <col min="271" max="512" width="10.625" style="369"/>
    <col min="513" max="513" width="4.625" style="369" customWidth="1"/>
    <col min="514" max="514" width="26" style="369" customWidth="1"/>
    <col min="515" max="515" width="2.625" style="369" customWidth="1"/>
    <col min="516" max="516" width="11.125" style="369" customWidth="1"/>
    <col min="517" max="517" width="2.625" style="369" customWidth="1"/>
    <col min="518" max="518" width="11.125" style="369" customWidth="1"/>
    <col min="519" max="519" width="2.625" style="369" customWidth="1"/>
    <col min="520" max="520" width="11.125" style="369" customWidth="1"/>
    <col min="521" max="521" width="2.625" style="369" customWidth="1"/>
    <col min="522" max="522" width="11.125" style="369" customWidth="1"/>
    <col min="523" max="523" width="4.25" style="369" customWidth="1"/>
    <col min="524" max="524" width="11.125" style="369" customWidth="1"/>
    <col min="525" max="525" width="2.625" style="369" customWidth="1"/>
    <col min="526" max="526" width="11.125" style="369" customWidth="1"/>
    <col min="527" max="768" width="10.625" style="369"/>
    <col min="769" max="769" width="4.625" style="369" customWidth="1"/>
    <col min="770" max="770" width="26" style="369" customWidth="1"/>
    <col min="771" max="771" width="2.625" style="369" customWidth="1"/>
    <col min="772" max="772" width="11.125" style="369" customWidth="1"/>
    <col min="773" max="773" width="2.625" style="369" customWidth="1"/>
    <col min="774" max="774" width="11.125" style="369" customWidth="1"/>
    <col min="775" max="775" width="2.625" style="369" customWidth="1"/>
    <col min="776" max="776" width="11.125" style="369" customWidth="1"/>
    <col min="777" max="777" width="2.625" style="369" customWidth="1"/>
    <col min="778" max="778" width="11.125" style="369" customWidth="1"/>
    <col min="779" max="779" width="4.25" style="369" customWidth="1"/>
    <col min="780" max="780" width="11.125" style="369" customWidth="1"/>
    <col min="781" max="781" width="2.625" style="369" customWidth="1"/>
    <col min="782" max="782" width="11.125" style="369" customWidth="1"/>
    <col min="783" max="1024" width="10.625" style="369"/>
    <col min="1025" max="1025" width="4.625" style="369" customWidth="1"/>
    <col min="1026" max="1026" width="26" style="369" customWidth="1"/>
    <col min="1027" max="1027" width="2.625" style="369" customWidth="1"/>
    <col min="1028" max="1028" width="11.125" style="369" customWidth="1"/>
    <col min="1029" max="1029" width="2.625" style="369" customWidth="1"/>
    <col min="1030" max="1030" width="11.125" style="369" customWidth="1"/>
    <col min="1031" max="1031" width="2.625" style="369" customWidth="1"/>
    <col min="1032" max="1032" width="11.125" style="369" customWidth="1"/>
    <col min="1033" max="1033" width="2.625" style="369" customWidth="1"/>
    <col min="1034" max="1034" width="11.125" style="369" customWidth="1"/>
    <col min="1035" max="1035" width="4.25" style="369" customWidth="1"/>
    <col min="1036" max="1036" width="11.125" style="369" customWidth="1"/>
    <col min="1037" max="1037" width="2.625" style="369" customWidth="1"/>
    <col min="1038" max="1038" width="11.125" style="369" customWidth="1"/>
    <col min="1039" max="1280" width="10.625" style="369"/>
    <col min="1281" max="1281" width="4.625" style="369" customWidth="1"/>
    <col min="1282" max="1282" width="26" style="369" customWidth="1"/>
    <col min="1283" max="1283" width="2.625" style="369" customWidth="1"/>
    <col min="1284" max="1284" width="11.125" style="369" customWidth="1"/>
    <col min="1285" max="1285" width="2.625" style="369" customWidth="1"/>
    <col min="1286" max="1286" width="11.125" style="369" customWidth="1"/>
    <col min="1287" max="1287" width="2.625" style="369" customWidth="1"/>
    <col min="1288" max="1288" width="11.125" style="369" customWidth="1"/>
    <col min="1289" max="1289" width="2.625" style="369" customWidth="1"/>
    <col min="1290" max="1290" width="11.125" style="369" customWidth="1"/>
    <col min="1291" max="1291" width="4.25" style="369" customWidth="1"/>
    <col min="1292" max="1292" width="11.125" style="369" customWidth="1"/>
    <col min="1293" max="1293" width="2.625" style="369" customWidth="1"/>
    <col min="1294" max="1294" width="11.125" style="369" customWidth="1"/>
    <col min="1295" max="1536" width="10.625" style="369"/>
    <col min="1537" max="1537" width="4.625" style="369" customWidth="1"/>
    <col min="1538" max="1538" width="26" style="369" customWidth="1"/>
    <col min="1539" max="1539" width="2.625" style="369" customWidth="1"/>
    <col min="1540" max="1540" width="11.125" style="369" customWidth="1"/>
    <col min="1541" max="1541" width="2.625" style="369" customWidth="1"/>
    <col min="1542" max="1542" width="11.125" style="369" customWidth="1"/>
    <col min="1543" max="1543" width="2.625" style="369" customWidth="1"/>
    <col min="1544" max="1544" width="11.125" style="369" customWidth="1"/>
    <col min="1545" max="1545" width="2.625" style="369" customWidth="1"/>
    <col min="1546" max="1546" width="11.125" style="369" customWidth="1"/>
    <col min="1547" max="1547" width="4.25" style="369" customWidth="1"/>
    <col min="1548" max="1548" width="11.125" style="369" customWidth="1"/>
    <col min="1549" max="1549" width="2.625" style="369" customWidth="1"/>
    <col min="1550" max="1550" width="11.125" style="369" customWidth="1"/>
    <col min="1551" max="1792" width="10.625" style="369"/>
    <col min="1793" max="1793" width="4.625" style="369" customWidth="1"/>
    <col min="1794" max="1794" width="26" style="369" customWidth="1"/>
    <col min="1795" max="1795" width="2.625" style="369" customWidth="1"/>
    <col min="1796" max="1796" width="11.125" style="369" customWidth="1"/>
    <col min="1797" max="1797" width="2.625" style="369" customWidth="1"/>
    <col min="1798" max="1798" width="11.125" style="369" customWidth="1"/>
    <col min="1799" max="1799" width="2.625" style="369" customWidth="1"/>
    <col min="1800" max="1800" width="11.125" style="369" customWidth="1"/>
    <col min="1801" max="1801" width="2.625" style="369" customWidth="1"/>
    <col min="1802" max="1802" width="11.125" style="369" customWidth="1"/>
    <col min="1803" max="1803" width="4.25" style="369" customWidth="1"/>
    <col min="1804" max="1804" width="11.125" style="369" customWidth="1"/>
    <col min="1805" max="1805" width="2.625" style="369" customWidth="1"/>
    <col min="1806" max="1806" width="11.125" style="369" customWidth="1"/>
    <col min="1807" max="2048" width="10.625" style="369"/>
    <col min="2049" max="2049" width="4.625" style="369" customWidth="1"/>
    <col min="2050" max="2050" width="26" style="369" customWidth="1"/>
    <col min="2051" max="2051" width="2.625" style="369" customWidth="1"/>
    <col min="2052" max="2052" width="11.125" style="369" customWidth="1"/>
    <col min="2053" max="2053" width="2.625" style="369" customWidth="1"/>
    <col min="2054" max="2054" width="11.125" style="369" customWidth="1"/>
    <col min="2055" max="2055" width="2.625" style="369" customWidth="1"/>
    <col min="2056" max="2056" width="11.125" style="369" customWidth="1"/>
    <col min="2057" max="2057" width="2.625" style="369" customWidth="1"/>
    <col min="2058" max="2058" width="11.125" style="369" customWidth="1"/>
    <col min="2059" max="2059" width="4.25" style="369" customWidth="1"/>
    <col min="2060" max="2060" width="11.125" style="369" customWidth="1"/>
    <col min="2061" max="2061" width="2.625" style="369" customWidth="1"/>
    <col min="2062" max="2062" width="11.125" style="369" customWidth="1"/>
    <col min="2063" max="2304" width="10.625" style="369"/>
    <col min="2305" max="2305" width="4.625" style="369" customWidth="1"/>
    <col min="2306" max="2306" width="26" style="369" customWidth="1"/>
    <col min="2307" max="2307" width="2.625" style="369" customWidth="1"/>
    <col min="2308" max="2308" width="11.125" style="369" customWidth="1"/>
    <col min="2309" max="2309" width="2.625" style="369" customWidth="1"/>
    <col min="2310" max="2310" width="11.125" style="369" customWidth="1"/>
    <col min="2311" max="2311" width="2.625" style="369" customWidth="1"/>
    <col min="2312" max="2312" width="11.125" style="369" customWidth="1"/>
    <col min="2313" max="2313" width="2.625" style="369" customWidth="1"/>
    <col min="2314" max="2314" width="11.125" style="369" customWidth="1"/>
    <col min="2315" max="2315" width="4.25" style="369" customWidth="1"/>
    <col min="2316" max="2316" width="11.125" style="369" customWidth="1"/>
    <col min="2317" max="2317" width="2.625" style="369" customWidth="1"/>
    <col min="2318" max="2318" width="11.125" style="369" customWidth="1"/>
    <col min="2319" max="2560" width="10.625" style="369"/>
    <col min="2561" max="2561" width="4.625" style="369" customWidth="1"/>
    <col min="2562" max="2562" width="26" style="369" customWidth="1"/>
    <col min="2563" max="2563" width="2.625" style="369" customWidth="1"/>
    <col min="2564" max="2564" width="11.125" style="369" customWidth="1"/>
    <col min="2565" max="2565" width="2.625" style="369" customWidth="1"/>
    <col min="2566" max="2566" width="11.125" style="369" customWidth="1"/>
    <col min="2567" max="2567" width="2.625" style="369" customWidth="1"/>
    <col min="2568" max="2568" width="11.125" style="369" customWidth="1"/>
    <col min="2569" max="2569" width="2.625" style="369" customWidth="1"/>
    <col min="2570" max="2570" width="11.125" style="369" customWidth="1"/>
    <col min="2571" max="2571" width="4.25" style="369" customWidth="1"/>
    <col min="2572" max="2572" width="11.125" style="369" customWidth="1"/>
    <col min="2573" max="2573" width="2.625" style="369" customWidth="1"/>
    <col min="2574" max="2574" width="11.125" style="369" customWidth="1"/>
    <col min="2575" max="2816" width="10.625" style="369"/>
    <col min="2817" max="2817" width="4.625" style="369" customWidth="1"/>
    <col min="2818" max="2818" width="26" style="369" customWidth="1"/>
    <col min="2819" max="2819" width="2.625" style="369" customWidth="1"/>
    <col min="2820" max="2820" width="11.125" style="369" customWidth="1"/>
    <col min="2821" max="2821" width="2.625" style="369" customWidth="1"/>
    <col min="2822" max="2822" width="11.125" style="369" customWidth="1"/>
    <col min="2823" max="2823" width="2.625" style="369" customWidth="1"/>
    <col min="2824" max="2824" width="11.125" style="369" customWidth="1"/>
    <col min="2825" max="2825" width="2.625" style="369" customWidth="1"/>
    <col min="2826" max="2826" width="11.125" style="369" customWidth="1"/>
    <col min="2827" max="2827" width="4.25" style="369" customWidth="1"/>
    <col min="2828" max="2828" width="11.125" style="369" customWidth="1"/>
    <col min="2829" max="2829" width="2.625" style="369" customWidth="1"/>
    <col min="2830" max="2830" width="11.125" style="369" customWidth="1"/>
    <col min="2831" max="3072" width="10.625" style="369"/>
    <col min="3073" max="3073" width="4.625" style="369" customWidth="1"/>
    <col min="3074" max="3074" width="26" style="369" customWidth="1"/>
    <col min="3075" max="3075" width="2.625" style="369" customWidth="1"/>
    <col min="3076" max="3076" width="11.125" style="369" customWidth="1"/>
    <col min="3077" max="3077" width="2.625" style="369" customWidth="1"/>
    <col min="3078" max="3078" width="11.125" style="369" customWidth="1"/>
    <col min="3079" max="3079" width="2.625" style="369" customWidth="1"/>
    <col min="3080" max="3080" width="11.125" style="369" customWidth="1"/>
    <col min="3081" max="3081" width="2.625" style="369" customWidth="1"/>
    <col min="3082" max="3082" width="11.125" style="369" customWidth="1"/>
    <col min="3083" max="3083" width="4.25" style="369" customWidth="1"/>
    <col min="3084" max="3084" width="11.125" style="369" customWidth="1"/>
    <col min="3085" max="3085" width="2.625" style="369" customWidth="1"/>
    <col min="3086" max="3086" width="11.125" style="369" customWidth="1"/>
    <col min="3087" max="3328" width="10.625" style="369"/>
    <col min="3329" max="3329" width="4.625" style="369" customWidth="1"/>
    <col min="3330" max="3330" width="26" style="369" customWidth="1"/>
    <col min="3331" max="3331" width="2.625" style="369" customWidth="1"/>
    <col min="3332" max="3332" width="11.125" style="369" customWidth="1"/>
    <col min="3333" max="3333" width="2.625" style="369" customWidth="1"/>
    <col min="3334" max="3334" width="11.125" style="369" customWidth="1"/>
    <col min="3335" max="3335" width="2.625" style="369" customWidth="1"/>
    <col min="3336" max="3336" width="11.125" style="369" customWidth="1"/>
    <col min="3337" max="3337" width="2.625" style="369" customWidth="1"/>
    <col min="3338" max="3338" width="11.125" style="369" customWidth="1"/>
    <col min="3339" max="3339" width="4.25" style="369" customWidth="1"/>
    <col min="3340" max="3340" width="11.125" style="369" customWidth="1"/>
    <col min="3341" max="3341" width="2.625" style="369" customWidth="1"/>
    <col min="3342" max="3342" width="11.125" style="369" customWidth="1"/>
    <col min="3343" max="3584" width="10.625" style="369"/>
    <col min="3585" max="3585" width="4.625" style="369" customWidth="1"/>
    <col min="3586" max="3586" width="26" style="369" customWidth="1"/>
    <col min="3587" max="3587" width="2.625" style="369" customWidth="1"/>
    <col min="3588" max="3588" width="11.125" style="369" customWidth="1"/>
    <col min="3589" max="3589" width="2.625" style="369" customWidth="1"/>
    <col min="3590" max="3590" width="11.125" style="369" customWidth="1"/>
    <col min="3591" max="3591" width="2.625" style="369" customWidth="1"/>
    <col min="3592" max="3592" width="11.125" style="369" customWidth="1"/>
    <col min="3593" max="3593" width="2.625" style="369" customWidth="1"/>
    <col min="3594" max="3594" width="11.125" style="369" customWidth="1"/>
    <col min="3595" max="3595" width="4.25" style="369" customWidth="1"/>
    <col min="3596" max="3596" width="11.125" style="369" customWidth="1"/>
    <col min="3597" max="3597" width="2.625" style="369" customWidth="1"/>
    <col min="3598" max="3598" width="11.125" style="369" customWidth="1"/>
    <col min="3599" max="3840" width="10.625" style="369"/>
    <col min="3841" max="3841" width="4.625" style="369" customWidth="1"/>
    <col min="3842" max="3842" width="26" style="369" customWidth="1"/>
    <col min="3843" max="3843" width="2.625" style="369" customWidth="1"/>
    <col min="3844" max="3844" width="11.125" style="369" customWidth="1"/>
    <col min="3845" max="3845" width="2.625" style="369" customWidth="1"/>
    <col min="3846" max="3846" width="11.125" style="369" customWidth="1"/>
    <col min="3847" max="3847" width="2.625" style="369" customWidth="1"/>
    <col min="3848" max="3848" width="11.125" style="369" customWidth="1"/>
    <col min="3849" max="3849" width="2.625" style="369" customWidth="1"/>
    <col min="3850" max="3850" width="11.125" style="369" customWidth="1"/>
    <col min="3851" max="3851" width="4.25" style="369" customWidth="1"/>
    <col min="3852" max="3852" width="11.125" style="369" customWidth="1"/>
    <col min="3853" max="3853" width="2.625" style="369" customWidth="1"/>
    <col min="3854" max="3854" width="11.125" style="369" customWidth="1"/>
    <col min="3855" max="4096" width="10.625" style="369"/>
    <col min="4097" max="4097" width="4.625" style="369" customWidth="1"/>
    <col min="4098" max="4098" width="26" style="369" customWidth="1"/>
    <col min="4099" max="4099" width="2.625" style="369" customWidth="1"/>
    <col min="4100" max="4100" width="11.125" style="369" customWidth="1"/>
    <col min="4101" max="4101" width="2.625" style="369" customWidth="1"/>
    <col min="4102" max="4102" width="11.125" style="369" customWidth="1"/>
    <col min="4103" max="4103" width="2.625" style="369" customWidth="1"/>
    <col min="4104" max="4104" width="11.125" style="369" customWidth="1"/>
    <col min="4105" max="4105" width="2.625" style="369" customWidth="1"/>
    <col min="4106" max="4106" width="11.125" style="369" customWidth="1"/>
    <col min="4107" max="4107" width="4.25" style="369" customWidth="1"/>
    <col min="4108" max="4108" width="11.125" style="369" customWidth="1"/>
    <col min="4109" max="4109" width="2.625" style="369" customWidth="1"/>
    <col min="4110" max="4110" width="11.125" style="369" customWidth="1"/>
    <col min="4111" max="4352" width="10.625" style="369"/>
    <col min="4353" max="4353" width="4.625" style="369" customWidth="1"/>
    <col min="4354" max="4354" width="26" style="369" customWidth="1"/>
    <col min="4355" max="4355" width="2.625" style="369" customWidth="1"/>
    <col min="4356" max="4356" width="11.125" style="369" customWidth="1"/>
    <col min="4357" max="4357" width="2.625" style="369" customWidth="1"/>
    <col min="4358" max="4358" width="11.125" style="369" customWidth="1"/>
    <col min="4359" max="4359" width="2.625" style="369" customWidth="1"/>
    <col min="4360" max="4360" width="11.125" style="369" customWidth="1"/>
    <col min="4361" max="4361" width="2.625" style="369" customWidth="1"/>
    <col min="4362" max="4362" width="11.125" style="369" customWidth="1"/>
    <col min="4363" max="4363" width="4.25" style="369" customWidth="1"/>
    <col min="4364" max="4364" width="11.125" style="369" customWidth="1"/>
    <col min="4365" max="4365" width="2.625" style="369" customWidth="1"/>
    <col min="4366" max="4366" width="11.125" style="369" customWidth="1"/>
    <col min="4367" max="4608" width="10.625" style="369"/>
    <col min="4609" max="4609" width="4.625" style="369" customWidth="1"/>
    <col min="4610" max="4610" width="26" style="369" customWidth="1"/>
    <col min="4611" max="4611" width="2.625" style="369" customWidth="1"/>
    <col min="4612" max="4612" width="11.125" style="369" customWidth="1"/>
    <col min="4613" max="4613" width="2.625" style="369" customWidth="1"/>
    <col min="4614" max="4614" width="11.125" style="369" customWidth="1"/>
    <col min="4615" max="4615" width="2.625" style="369" customWidth="1"/>
    <col min="4616" max="4616" width="11.125" style="369" customWidth="1"/>
    <col min="4617" max="4617" width="2.625" style="369" customWidth="1"/>
    <col min="4618" max="4618" width="11.125" style="369" customWidth="1"/>
    <col min="4619" max="4619" width="4.25" style="369" customWidth="1"/>
    <col min="4620" max="4620" width="11.125" style="369" customWidth="1"/>
    <col min="4621" max="4621" width="2.625" style="369" customWidth="1"/>
    <col min="4622" max="4622" width="11.125" style="369" customWidth="1"/>
    <col min="4623" max="4864" width="10.625" style="369"/>
    <col min="4865" max="4865" width="4.625" style="369" customWidth="1"/>
    <col min="4866" max="4866" width="26" style="369" customWidth="1"/>
    <col min="4867" max="4867" width="2.625" style="369" customWidth="1"/>
    <col min="4868" max="4868" width="11.125" style="369" customWidth="1"/>
    <col min="4869" max="4869" width="2.625" style="369" customWidth="1"/>
    <col min="4870" max="4870" width="11.125" style="369" customWidth="1"/>
    <col min="4871" max="4871" width="2.625" style="369" customWidth="1"/>
    <col min="4872" max="4872" width="11.125" style="369" customWidth="1"/>
    <col min="4873" max="4873" width="2.625" style="369" customWidth="1"/>
    <col min="4874" max="4874" width="11.125" style="369" customWidth="1"/>
    <col min="4875" max="4875" width="4.25" style="369" customWidth="1"/>
    <col min="4876" max="4876" width="11.125" style="369" customWidth="1"/>
    <col min="4877" max="4877" width="2.625" style="369" customWidth="1"/>
    <col min="4878" max="4878" width="11.125" style="369" customWidth="1"/>
    <col min="4879" max="5120" width="10.625" style="369"/>
    <col min="5121" max="5121" width="4.625" style="369" customWidth="1"/>
    <col min="5122" max="5122" width="26" style="369" customWidth="1"/>
    <col min="5123" max="5123" width="2.625" style="369" customWidth="1"/>
    <col min="5124" max="5124" width="11.125" style="369" customWidth="1"/>
    <col min="5125" max="5125" width="2.625" style="369" customWidth="1"/>
    <col min="5126" max="5126" width="11.125" style="369" customWidth="1"/>
    <col min="5127" max="5127" width="2.625" style="369" customWidth="1"/>
    <col min="5128" max="5128" width="11.125" style="369" customWidth="1"/>
    <col min="5129" max="5129" width="2.625" style="369" customWidth="1"/>
    <col min="5130" max="5130" width="11.125" style="369" customWidth="1"/>
    <col min="5131" max="5131" width="4.25" style="369" customWidth="1"/>
    <col min="5132" max="5132" width="11.125" style="369" customWidth="1"/>
    <col min="5133" max="5133" width="2.625" style="369" customWidth="1"/>
    <col min="5134" max="5134" width="11.125" style="369" customWidth="1"/>
    <col min="5135" max="5376" width="10.625" style="369"/>
    <col min="5377" max="5377" width="4.625" style="369" customWidth="1"/>
    <col min="5378" max="5378" width="26" style="369" customWidth="1"/>
    <col min="5379" max="5379" width="2.625" style="369" customWidth="1"/>
    <col min="5380" max="5380" width="11.125" style="369" customWidth="1"/>
    <col min="5381" max="5381" width="2.625" style="369" customWidth="1"/>
    <col min="5382" max="5382" width="11.125" style="369" customWidth="1"/>
    <col min="5383" max="5383" width="2.625" style="369" customWidth="1"/>
    <col min="5384" max="5384" width="11.125" style="369" customWidth="1"/>
    <col min="5385" max="5385" width="2.625" style="369" customWidth="1"/>
    <col min="5386" max="5386" width="11.125" style="369" customWidth="1"/>
    <col min="5387" max="5387" width="4.25" style="369" customWidth="1"/>
    <col min="5388" max="5388" width="11.125" style="369" customWidth="1"/>
    <col min="5389" max="5389" width="2.625" style="369" customWidth="1"/>
    <col min="5390" max="5390" width="11.125" style="369" customWidth="1"/>
    <col min="5391" max="5632" width="10.625" style="369"/>
    <col min="5633" max="5633" width="4.625" style="369" customWidth="1"/>
    <col min="5634" max="5634" width="26" style="369" customWidth="1"/>
    <col min="5635" max="5635" width="2.625" style="369" customWidth="1"/>
    <col min="5636" max="5636" width="11.125" style="369" customWidth="1"/>
    <col min="5637" max="5637" width="2.625" style="369" customWidth="1"/>
    <col min="5638" max="5638" width="11.125" style="369" customWidth="1"/>
    <col min="5639" max="5639" width="2.625" style="369" customWidth="1"/>
    <col min="5640" max="5640" width="11.125" style="369" customWidth="1"/>
    <col min="5641" max="5641" width="2.625" style="369" customWidth="1"/>
    <col min="5642" max="5642" width="11.125" style="369" customWidth="1"/>
    <col min="5643" max="5643" width="4.25" style="369" customWidth="1"/>
    <col min="5644" max="5644" width="11.125" style="369" customWidth="1"/>
    <col min="5645" max="5645" width="2.625" style="369" customWidth="1"/>
    <col min="5646" max="5646" width="11.125" style="369" customWidth="1"/>
    <col min="5647" max="5888" width="10.625" style="369"/>
    <col min="5889" max="5889" width="4.625" style="369" customWidth="1"/>
    <col min="5890" max="5890" width="26" style="369" customWidth="1"/>
    <col min="5891" max="5891" width="2.625" style="369" customWidth="1"/>
    <col min="5892" max="5892" width="11.125" style="369" customWidth="1"/>
    <col min="5893" max="5893" width="2.625" style="369" customWidth="1"/>
    <col min="5894" max="5894" width="11.125" style="369" customWidth="1"/>
    <col min="5895" max="5895" width="2.625" style="369" customWidth="1"/>
    <col min="5896" max="5896" width="11.125" style="369" customWidth="1"/>
    <col min="5897" max="5897" width="2.625" style="369" customWidth="1"/>
    <col min="5898" max="5898" width="11.125" style="369" customWidth="1"/>
    <col min="5899" max="5899" width="4.25" style="369" customWidth="1"/>
    <col min="5900" max="5900" width="11.125" style="369" customWidth="1"/>
    <col min="5901" max="5901" width="2.625" style="369" customWidth="1"/>
    <col min="5902" max="5902" width="11.125" style="369" customWidth="1"/>
    <col min="5903" max="6144" width="10.625" style="369"/>
    <col min="6145" max="6145" width="4.625" style="369" customWidth="1"/>
    <col min="6146" max="6146" width="26" style="369" customWidth="1"/>
    <col min="6147" max="6147" width="2.625" style="369" customWidth="1"/>
    <col min="6148" max="6148" width="11.125" style="369" customWidth="1"/>
    <col min="6149" max="6149" width="2.625" style="369" customWidth="1"/>
    <col min="6150" max="6150" width="11.125" style="369" customWidth="1"/>
    <col min="6151" max="6151" width="2.625" style="369" customWidth="1"/>
    <col min="6152" max="6152" width="11.125" style="369" customWidth="1"/>
    <col min="6153" max="6153" width="2.625" style="369" customWidth="1"/>
    <col min="6154" max="6154" width="11.125" style="369" customWidth="1"/>
    <col min="6155" max="6155" width="4.25" style="369" customWidth="1"/>
    <col min="6156" max="6156" width="11.125" style="369" customWidth="1"/>
    <col min="6157" max="6157" width="2.625" style="369" customWidth="1"/>
    <col min="6158" max="6158" width="11.125" style="369" customWidth="1"/>
    <col min="6159" max="6400" width="10.625" style="369"/>
    <col min="6401" max="6401" width="4.625" style="369" customWidth="1"/>
    <col min="6402" max="6402" width="26" style="369" customWidth="1"/>
    <col min="6403" max="6403" width="2.625" style="369" customWidth="1"/>
    <col min="6404" max="6404" width="11.125" style="369" customWidth="1"/>
    <col min="6405" max="6405" width="2.625" style="369" customWidth="1"/>
    <col min="6406" max="6406" width="11.125" style="369" customWidth="1"/>
    <col min="6407" max="6407" width="2.625" style="369" customWidth="1"/>
    <col min="6408" max="6408" width="11.125" style="369" customWidth="1"/>
    <col min="6409" max="6409" width="2.625" style="369" customWidth="1"/>
    <col min="6410" max="6410" width="11.125" style="369" customWidth="1"/>
    <col min="6411" max="6411" width="4.25" style="369" customWidth="1"/>
    <col min="6412" max="6412" width="11.125" style="369" customWidth="1"/>
    <col min="6413" max="6413" width="2.625" style="369" customWidth="1"/>
    <col min="6414" max="6414" width="11.125" style="369" customWidth="1"/>
    <col min="6415" max="6656" width="10.625" style="369"/>
    <col min="6657" max="6657" width="4.625" style="369" customWidth="1"/>
    <col min="6658" max="6658" width="26" style="369" customWidth="1"/>
    <col min="6659" max="6659" width="2.625" style="369" customWidth="1"/>
    <col min="6660" max="6660" width="11.125" style="369" customWidth="1"/>
    <col min="6661" max="6661" width="2.625" style="369" customWidth="1"/>
    <col min="6662" max="6662" width="11.125" style="369" customWidth="1"/>
    <col min="6663" max="6663" width="2.625" style="369" customWidth="1"/>
    <col min="6664" max="6664" width="11.125" style="369" customWidth="1"/>
    <col min="6665" max="6665" width="2.625" style="369" customWidth="1"/>
    <col min="6666" max="6666" width="11.125" style="369" customWidth="1"/>
    <col min="6667" max="6667" width="4.25" style="369" customWidth="1"/>
    <col min="6668" max="6668" width="11.125" style="369" customWidth="1"/>
    <col min="6669" max="6669" width="2.625" style="369" customWidth="1"/>
    <col min="6670" max="6670" width="11.125" style="369" customWidth="1"/>
    <col min="6671" max="6912" width="10.625" style="369"/>
    <col min="6913" max="6913" width="4.625" style="369" customWidth="1"/>
    <col min="6914" max="6914" width="26" style="369" customWidth="1"/>
    <col min="6915" max="6915" width="2.625" style="369" customWidth="1"/>
    <col min="6916" max="6916" width="11.125" style="369" customWidth="1"/>
    <col min="6917" max="6917" width="2.625" style="369" customWidth="1"/>
    <col min="6918" max="6918" width="11.125" style="369" customWidth="1"/>
    <col min="6919" max="6919" width="2.625" style="369" customWidth="1"/>
    <col min="6920" max="6920" width="11.125" style="369" customWidth="1"/>
    <col min="6921" max="6921" width="2.625" style="369" customWidth="1"/>
    <col min="6922" max="6922" width="11.125" style="369" customWidth="1"/>
    <col min="6923" max="6923" width="4.25" style="369" customWidth="1"/>
    <col min="6924" max="6924" width="11.125" style="369" customWidth="1"/>
    <col min="6925" max="6925" width="2.625" style="369" customWidth="1"/>
    <col min="6926" max="6926" width="11.125" style="369" customWidth="1"/>
    <col min="6927" max="7168" width="10.625" style="369"/>
    <col min="7169" max="7169" width="4.625" style="369" customWidth="1"/>
    <col min="7170" max="7170" width="26" style="369" customWidth="1"/>
    <col min="7171" max="7171" width="2.625" style="369" customWidth="1"/>
    <col min="7172" max="7172" width="11.125" style="369" customWidth="1"/>
    <col min="7173" max="7173" width="2.625" style="369" customWidth="1"/>
    <col min="7174" max="7174" width="11.125" style="369" customWidth="1"/>
    <col min="7175" max="7175" width="2.625" style="369" customWidth="1"/>
    <col min="7176" max="7176" width="11.125" style="369" customWidth="1"/>
    <col min="7177" max="7177" width="2.625" style="369" customWidth="1"/>
    <col min="7178" max="7178" width="11.125" style="369" customWidth="1"/>
    <col min="7179" max="7179" width="4.25" style="369" customWidth="1"/>
    <col min="7180" max="7180" width="11.125" style="369" customWidth="1"/>
    <col min="7181" max="7181" width="2.625" style="369" customWidth="1"/>
    <col min="7182" max="7182" width="11.125" style="369" customWidth="1"/>
    <col min="7183" max="7424" width="10.625" style="369"/>
    <col min="7425" max="7425" width="4.625" style="369" customWidth="1"/>
    <col min="7426" max="7426" width="26" style="369" customWidth="1"/>
    <col min="7427" max="7427" width="2.625" style="369" customWidth="1"/>
    <col min="7428" max="7428" width="11.125" style="369" customWidth="1"/>
    <col min="7429" max="7429" width="2.625" style="369" customWidth="1"/>
    <col min="7430" max="7430" width="11.125" style="369" customWidth="1"/>
    <col min="7431" max="7431" width="2.625" style="369" customWidth="1"/>
    <col min="7432" max="7432" width="11.125" style="369" customWidth="1"/>
    <col min="7433" max="7433" width="2.625" style="369" customWidth="1"/>
    <col min="7434" max="7434" width="11.125" style="369" customWidth="1"/>
    <col min="7435" max="7435" width="4.25" style="369" customWidth="1"/>
    <col min="7436" max="7436" width="11.125" style="369" customWidth="1"/>
    <col min="7437" max="7437" width="2.625" style="369" customWidth="1"/>
    <col min="7438" max="7438" width="11.125" style="369" customWidth="1"/>
    <col min="7439" max="7680" width="10.625" style="369"/>
    <col min="7681" max="7681" width="4.625" style="369" customWidth="1"/>
    <col min="7682" max="7682" width="26" style="369" customWidth="1"/>
    <col min="7683" max="7683" width="2.625" style="369" customWidth="1"/>
    <col min="7684" max="7684" width="11.125" style="369" customWidth="1"/>
    <col min="7685" max="7685" width="2.625" style="369" customWidth="1"/>
    <col min="7686" max="7686" width="11.125" style="369" customWidth="1"/>
    <col min="7687" max="7687" width="2.625" style="369" customWidth="1"/>
    <col min="7688" max="7688" width="11.125" style="369" customWidth="1"/>
    <col min="7689" max="7689" width="2.625" style="369" customWidth="1"/>
    <col min="7690" max="7690" width="11.125" style="369" customWidth="1"/>
    <col min="7691" max="7691" width="4.25" style="369" customWidth="1"/>
    <col min="7692" max="7692" width="11.125" style="369" customWidth="1"/>
    <col min="7693" max="7693" width="2.625" style="369" customWidth="1"/>
    <col min="7694" max="7694" width="11.125" style="369" customWidth="1"/>
    <col min="7695" max="7936" width="10.625" style="369"/>
    <col min="7937" max="7937" width="4.625" style="369" customWidth="1"/>
    <col min="7938" max="7938" width="26" style="369" customWidth="1"/>
    <col min="7939" max="7939" width="2.625" style="369" customWidth="1"/>
    <col min="7940" max="7940" width="11.125" style="369" customWidth="1"/>
    <col min="7941" max="7941" width="2.625" style="369" customWidth="1"/>
    <col min="7942" max="7942" width="11.125" style="369" customWidth="1"/>
    <col min="7943" max="7943" width="2.625" style="369" customWidth="1"/>
    <col min="7944" max="7944" width="11.125" style="369" customWidth="1"/>
    <col min="7945" max="7945" width="2.625" style="369" customWidth="1"/>
    <col min="7946" max="7946" width="11.125" style="369" customWidth="1"/>
    <col min="7947" max="7947" width="4.25" style="369" customWidth="1"/>
    <col min="7948" max="7948" width="11.125" style="369" customWidth="1"/>
    <col min="7949" max="7949" width="2.625" style="369" customWidth="1"/>
    <col min="7950" max="7950" width="11.125" style="369" customWidth="1"/>
    <col min="7951" max="8192" width="10.625" style="369"/>
    <col min="8193" max="8193" width="4.625" style="369" customWidth="1"/>
    <col min="8194" max="8194" width="26" style="369" customWidth="1"/>
    <col min="8195" max="8195" width="2.625" style="369" customWidth="1"/>
    <col min="8196" max="8196" width="11.125" style="369" customWidth="1"/>
    <col min="8197" max="8197" width="2.625" style="369" customWidth="1"/>
    <col min="8198" max="8198" width="11.125" style="369" customWidth="1"/>
    <col min="8199" max="8199" width="2.625" style="369" customWidth="1"/>
    <col min="8200" max="8200" width="11.125" style="369" customWidth="1"/>
    <col min="8201" max="8201" width="2.625" style="369" customWidth="1"/>
    <col min="8202" max="8202" width="11.125" style="369" customWidth="1"/>
    <col min="8203" max="8203" width="4.25" style="369" customWidth="1"/>
    <col min="8204" max="8204" width="11.125" style="369" customWidth="1"/>
    <col min="8205" max="8205" width="2.625" style="369" customWidth="1"/>
    <col min="8206" max="8206" width="11.125" style="369" customWidth="1"/>
    <col min="8207" max="8448" width="10.625" style="369"/>
    <col min="8449" max="8449" width="4.625" style="369" customWidth="1"/>
    <col min="8450" max="8450" width="26" style="369" customWidth="1"/>
    <col min="8451" max="8451" width="2.625" style="369" customWidth="1"/>
    <col min="8452" max="8452" width="11.125" style="369" customWidth="1"/>
    <col min="8453" max="8453" width="2.625" style="369" customWidth="1"/>
    <col min="8454" max="8454" width="11.125" style="369" customWidth="1"/>
    <col min="8455" max="8455" width="2.625" style="369" customWidth="1"/>
    <col min="8456" max="8456" width="11.125" style="369" customWidth="1"/>
    <col min="8457" max="8457" width="2.625" style="369" customWidth="1"/>
    <col min="8458" max="8458" width="11.125" style="369" customWidth="1"/>
    <col min="8459" max="8459" width="4.25" style="369" customWidth="1"/>
    <col min="8460" max="8460" width="11.125" style="369" customWidth="1"/>
    <col min="8461" max="8461" width="2.625" style="369" customWidth="1"/>
    <col min="8462" max="8462" width="11.125" style="369" customWidth="1"/>
    <col min="8463" max="8704" width="10.625" style="369"/>
    <col min="8705" max="8705" width="4.625" style="369" customWidth="1"/>
    <col min="8706" max="8706" width="26" style="369" customWidth="1"/>
    <col min="8707" max="8707" width="2.625" style="369" customWidth="1"/>
    <col min="8708" max="8708" width="11.125" style="369" customWidth="1"/>
    <col min="8709" max="8709" width="2.625" style="369" customWidth="1"/>
    <col min="8710" max="8710" width="11.125" style="369" customWidth="1"/>
    <col min="8711" max="8711" width="2.625" style="369" customWidth="1"/>
    <col min="8712" max="8712" width="11.125" style="369" customWidth="1"/>
    <col min="8713" max="8713" width="2.625" style="369" customWidth="1"/>
    <col min="8714" max="8714" width="11.125" style="369" customWidth="1"/>
    <col min="8715" max="8715" width="4.25" style="369" customWidth="1"/>
    <col min="8716" max="8716" width="11.125" style="369" customWidth="1"/>
    <col min="8717" max="8717" width="2.625" style="369" customWidth="1"/>
    <col min="8718" max="8718" width="11.125" style="369" customWidth="1"/>
    <col min="8719" max="8960" width="10.625" style="369"/>
    <col min="8961" max="8961" width="4.625" style="369" customWidth="1"/>
    <col min="8962" max="8962" width="26" style="369" customWidth="1"/>
    <col min="8963" max="8963" width="2.625" style="369" customWidth="1"/>
    <col min="8964" max="8964" width="11.125" style="369" customWidth="1"/>
    <col min="8965" max="8965" width="2.625" style="369" customWidth="1"/>
    <col min="8966" max="8966" width="11.125" style="369" customWidth="1"/>
    <col min="8967" max="8967" width="2.625" style="369" customWidth="1"/>
    <col min="8968" max="8968" width="11.125" style="369" customWidth="1"/>
    <col min="8969" max="8969" width="2.625" style="369" customWidth="1"/>
    <col min="8970" max="8970" width="11.125" style="369" customWidth="1"/>
    <col min="8971" max="8971" width="4.25" style="369" customWidth="1"/>
    <col min="8972" max="8972" width="11.125" style="369" customWidth="1"/>
    <col min="8973" max="8973" width="2.625" style="369" customWidth="1"/>
    <col min="8974" max="8974" width="11.125" style="369" customWidth="1"/>
    <col min="8975" max="9216" width="10.625" style="369"/>
    <col min="9217" max="9217" width="4.625" style="369" customWidth="1"/>
    <col min="9218" max="9218" width="26" style="369" customWidth="1"/>
    <col min="9219" max="9219" width="2.625" style="369" customWidth="1"/>
    <col min="9220" max="9220" width="11.125" style="369" customWidth="1"/>
    <col min="9221" max="9221" width="2.625" style="369" customWidth="1"/>
    <col min="9222" max="9222" width="11.125" style="369" customWidth="1"/>
    <col min="9223" max="9223" width="2.625" style="369" customWidth="1"/>
    <col min="9224" max="9224" width="11.125" style="369" customWidth="1"/>
    <col min="9225" max="9225" width="2.625" style="369" customWidth="1"/>
    <col min="9226" max="9226" width="11.125" style="369" customWidth="1"/>
    <col min="9227" max="9227" width="4.25" style="369" customWidth="1"/>
    <col min="9228" max="9228" width="11.125" style="369" customWidth="1"/>
    <col min="9229" max="9229" width="2.625" style="369" customWidth="1"/>
    <col min="9230" max="9230" width="11.125" style="369" customWidth="1"/>
    <col min="9231" max="9472" width="10.625" style="369"/>
    <col min="9473" max="9473" width="4.625" style="369" customWidth="1"/>
    <col min="9474" max="9474" width="26" style="369" customWidth="1"/>
    <col min="9475" max="9475" width="2.625" style="369" customWidth="1"/>
    <col min="9476" max="9476" width="11.125" style="369" customWidth="1"/>
    <col min="9477" max="9477" width="2.625" style="369" customWidth="1"/>
    <col min="9478" max="9478" width="11.125" style="369" customWidth="1"/>
    <col min="9479" max="9479" width="2.625" style="369" customWidth="1"/>
    <col min="9480" max="9480" width="11.125" style="369" customWidth="1"/>
    <col min="9481" max="9481" width="2.625" style="369" customWidth="1"/>
    <col min="9482" max="9482" width="11.125" style="369" customWidth="1"/>
    <col min="9483" max="9483" width="4.25" style="369" customWidth="1"/>
    <col min="9484" max="9484" width="11.125" style="369" customWidth="1"/>
    <col min="9485" max="9485" width="2.625" style="369" customWidth="1"/>
    <col min="9486" max="9486" width="11.125" style="369" customWidth="1"/>
    <col min="9487" max="9728" width="10.625" style="369"/>
    <col min="9729" max="9729" width="4.625" style="369" customWidth="1"/>
    <col min="9730" max="9730" width="26" style="369" customWidth="1"/>
    <col min="9731" max="9731" width="2.625" style="369" customWidth="1"/>
    <col min="9732" max="9732" width="11.125" style="369" customWidth="1"/>
    <col min="9733" max="9733" width="2.625" style="369" customWidth="1"/>
    <col min="9734" max="9734" width="11.125" style="369" customWidth="1"/>
    <col min="9735" max="9735" width="2.625" style="369" customWidth="1"/>
    <col min="9736" max="9736" width="11.125" style="369" customWidth="1"/>
    <col min="9737" max="9737" width="2.625" style="369" customWidth="1"/>
    <col min="9738" max="9738" width="11.125" style="369" customWidth="1"/>
    <col min="9739" max="9739" width="4.25" style="369" customWidth="1"/>
    <col min="9740" max="9740" width="11.125" style="369" customWidth="1"/>
    <col min="9741" max="9741" width="2.625" style="369" customWidth="1"/>
    <col min="9742" max="9742" width="11.125" style="369" customWidth="1"/>
    <col min="9743" max="9984" width="10.625" style="369"/>
    <col min="9985" max="9985" width="4.625" style="369" customWidth="1"/>
    <col min="9986" max="9986" width="26" style="369" customWidth="1"/>
    <col min="9987" max="9987" width="2.625" style="369" customWidth="1"/>
    <col min="9988" max="9988" width="11.125" style="369" customWidth="1"/>
    <col min="9989" max="9989" width="2.625" style="369" customWidth="1"/>
    <col min="9990" max="9990" width="11.125" style="369" customWidth="1"/>
    <col min="9991" max="9991" width="2.625" style="369" customWidth="1"/>
    <col min="9992" max="9992" width="11.125" style="369" customWidth="1"/>
    <col min="9993" max="9993" width="2.625" style="369" customWidth="1"/>
    <col min="9994" max="9994" width="11.125" style="369" customWidth="1"/>
    <col min="9995" max="9995" width="4.25" style="369" customWidth="1"/>
    <col min="9996" max="9996" width="11.125" style="369" customWidth="1"/>
    <col min="9997" max="9997" width="2.625" style="369" customWidth="1"/>
    <col min="9998" max="9998" width="11.125" style="369" customWidth="1"/>
    <col min="9999" max="10240" width="10.625" style="369"/>
    <col min="10241" max="10241" width="4.625" style="369" customWidth="1"/>
    <col min="10242" max="10242" width="26" style="369" customWidth="1"/>
    <col min="10243" max="10243" width="2.625" style="369" customWidth="1"/>
    <col min="10244" max="10244" width="11.125" style="369" customWidth="1"/>
    <col min="10245" max="10245" width="2.625" style="369" customWidth="1"/>
    <col min="10246" max="10246" width="11.125" style="369" customWidth="1"/>
    <col min="10247" max="10247" width="2.625" style="369" customWidth="1"/>
    <col min="10248" max="10248" width="11.125" style="369" customWidth="1"/>
    <col min="10249" max="10249" width="2.625" style="369" customWidth="1"/>
    <col min="10250" max="10250" width="11.125" style="369" customWidth="1"/>
    <col min="10251" max="10251" width="4.25" style="369" customWidth="1"/>
    <col min="10252" max="10252" width="11.125" style="369" customWidth="1"/>
    <col min="10253" max="10253" width="2.625" style="369" customWidth="1"/>
    <col min="10254" max="10254" width="11.125" style="369" customWidth="1"/>
    <col min="10255" max="10496" width="10.625" style="369"/>
    <col min="10497" max="10497" width="4.625" style="369" customWidth="1"/>
    <col min="10498" max="10498" width="26" style="369" customWidth="1"/>
    <col min="10499" max="10499" width="2.625" style="369" customWidth="1"/>
    <col min="10500" max="10500" width="11.125" style="369" customWidth="1"/>
    <col min="10501" max="10501" width="2.625" style="369" customWidth="1"/>
    <col min="10502" max="10502" width="11.125" style="369" customWidth="1"/>
    <col min="10503" max="10503" width="2.625" style="369" customWidth="1"/>
    <col min="10504" max="10504" width="11.125" style="369" customWidth="1"/>
    <col min="10505" max="10505" width="2.625" style="369" customWidth="1"/>
    <col min="10506" max="10506" width="11.125" style="369" customWidth="1"/>
    <col min="10507" max="10507" width="4.25" style="369" customWidth="1"/>
    <col min="10508" max="10508" width="11.125" style="369" customWidth="1"/>
    <col min="10509" max="10509" width="2.625" style="369" customWidth="1"/>
    <col min="10510" max="10510" width="11.125" style="369" customWidth="1"/>
    <col min="10511" max="10752" width="10.625" style="369"/>
    <col min="10753" max="10753" width="4.625" style="369" customWidth="1"/>
    <col min="10754" max="10754" width="26" style="369" customWidth="1"/>
    <col min="10755" max="10755" width="2.625" style="369" customWidth="1"/>
    <col min="10756" max="10756" width="11.125" style="369" customWidth="1"/>
    <col min="10757" max="10757" width="2.625" style="369" customWidth="1"/>
    <col min="10758" max="10758" width="11.125" style="369" customWidth="1"/>
    <col min="10759" max="10759" width="2.625" style="369" customWidth="1"/>
    <col min="10760" max="10760" width="11.125" style="369" customWidth="1"/>
    <col min="10761" max="10761" width="2.625" style="369" customWidth="1"/>
    <col min="10762" max="10762" width="11.125" style="369" customWidth="1"/>
    <col min="10763" max="10763" width="4.25" style="369" customWidth="1"/>
    <col min="10764" max="10764" width="11.125" style="369" customWidth="1"/>
    <col min="10765" max="10765" width="2.625" style="369" customWidth="1"/>
    <col min="10766" max="10766" width="11.125" style="369" customWidth="1"/>
    <col min="10767" max="11008" width="10.625" style="369"/>
    <col min="11009" max="11009" width="4.625" style="369" customWidth="1"/>
    <col min="11010" max="11010" width="26" style="369" customWidth="1"/>
    <col min="11011" max="11011" width="2.625" style="369" customWidth="1"/>
    <col min="11012" max="11012" width="11.125" style="369" customWidth="1"/>
    <col min="11013" max="11013" width="2.625" style="369" customWidth="1"/>
    <col min="11014" max="11014" width="11.125" style="369" customWidth="1"/>
    <col min="11015" max="11015" width="2.625" style="369" customWidth="1"/>
    <col min="11016" max="11016" width="11.125" style="369" customWidth="1"/>
    <col min="11017" max="11017" width="2.625" style="369" customWidth="1"/>
    <col min="11018" max="11018" width="11.125" style="369" customWidth="1"/>
    <col min="11019" max="11019" width="4.25" style="369" customWidth="1"/>
    <col min="11020" max="11020" width="11.125" style="369" customWidth="1"/>
    <col min="11021" max="11021" width="2.625" style="369" customWidth="1"/>
    <col min="11022" max="11022" width="11.125" style="369" customWidth="1"/>
    <col min="11023" max="11264" width="10.625" style="369"/>
    <col min="11265" max="11265" width="4.625" style="369" customWidth="1"/>
    <col min="11266" max="11266" width="26" style="369" customWidth="1"/>
    <col min="11267" max="11267" width="2.625" style="369" customWidth="1"/>
    <col min="11268" max="11268" width="11.125" style="369" customWidth="1"/>
    <col min="11269" max="11269" width="2.625" style="369" customWidth="1"/>
    <col min="11270" max="11270" width="11.125" style="369" customWidth="1"/>
    <col min="11271" max="11271" width="2.625" style="369" customWidth="1"/>
    <col min="11272" max="11272" width="11.125" style="369" customWidth="1"/>
    <col min="11273" max="11273" width="2.625" style="369" customWidth="1"/>
    <col min="11274" max="11274" width="11.125" style="369" customWidth="1"/>
    <col min="11275" max="11275" width="4.25" style="369" customWidth="1"/>
    <col min="11276" max="11276" width="11.125" style="369" customWidth="1"/>
    <col min="11277" max="11277" width="2.625" style="369" customWidth="1"/>
    <col min="11278" max="11278" width="11.125" style="369" customWidth="1"/>
    <col min="11279" max="11520" width="10.625" style="369"/>
    <col min="11521" max="11521" width="4.625" style="369" customWidth="1"/>
    <col min="11522" max="11522" width="26" style="369" customWidth="1"/>
    <col min="11523" max="11523" width="2.625" style="369" customWidth="1"/>
    <col min="11524" max="11524" width="11.125" style="369" customWidth="1"/>
    <col min="11525" max="11525" width="2.625" style="369" customWidth="1"/>
    <col min="11526" max="11526" width="11.125" style="369" customWidth="1"/>
    <col min="11527" max="11527" width="2.625" style="369" customWidth="1"/>
    <col min="11528" max="11528" width="11.125" style="369" customWidth="1"/>
    <col min="11529" max="11529" width="2.625" style="369" customWidth="1"/>
    <col min="11530" max="11530" width="11.125" style="369" customWidth="1"/>
    <col min="11531" max="11531" width="4.25" style="369" customWidth="1"/>
    <col min="11532" max="11532" width="11.125" style="369" customWidth="1"/>
    <col min="11533" max="11533" width="2.625" style="369" customWidth="1"/>
    <col min="11534" max="11534" width="11.125" style="369" customWidth="1"/>
    <col min="11535" max="11776" width="10.625" style="369"/>
    <col min="11777" max="11777" width="4.625" style="369" customWidth="1"/>
    <col min="11778" max="11778" width="26" style="369" customWidth="1"/>
    <col min="11779" max="11779" width="2.625" style="369" customWidth="1"/>
    <col min="11780" max="11780" width="11.125" style="369" customWidth="1"/>
    <col min="11781" max="11781" width="2.625" style="369" customWidth="1"/>
    <col min="11782" max="11782" width="11.125" style="369" customWidth="1"/>
    <col min="11783" max="11783" width="2.625" style="369" customWidth="1"/>
    <col min="11784" max="11784" width="11.125" style="369" customWidth="1"/>
    <col min="11785" max="11785" width="2.625" style="369" customWidth="1"/>
    <col min="11786" max="11786" width="11.125" style="369" customWidth="1"/>
    <col min="11787" max="11787" width="4.25" style="369" customWidth="1"/>
    <col min="11788" max="11788" width="11.125" style="369" customWidth="1"/>
    <col min="11789" max="11789" width="2.625" style="369" customWidth="1"/>
    <col min="11790" max="11790" width="11.125" style="369" customWidth="1"/>
    <col min="11791" max="12032" width="10.625" style="369"/>
    <col min="12033" max="12033" width="4.625" style="369" customWidth="1"/>
    <col min="12034" max="12034" width="26" style="369" customWidth="1"/>
    <col min="12035" max="12035" width="2.625" style="369" customWidth="1"/>
    <col min="12036" max="12036" width="11.125" style="369" customWidth="1"/>
    <col min="12037" max="12037" width="2.625" style="369" customWidth="1"/>
    <col min="12038" max="12038" width="11.125" style="369" customWidth="1"/>
    <col min="12039" max="12039" width="2.625" style="369" customWidth="1"/>
    <col min="12040" max="12040" width="11.125" style="369" customWidth="1"/>
    <col min="12041" max="12041" width="2.625" style="369" customWidth="1"/>
    <col min="12042" max="12042" width="11.125" style="369" customWidth="1"/>
    <col min="12043" max="12043" width="4.25" style="369" customWidth="1"/>
    <col min="12044" max="12044" width="11.125" style="369" customWidth="1"/>
    <col min="12045" max="12045" width="2.625" style="369" customWidth="1"/>
    <col min="12046" max="12046" width="11.125" style="369" customWidth="1"/>
    <col min="12047" max="12288" width="10.625" style="369"/>
    <col min="12289" max="12289" width="4.625" style="369" customWidth="1"/>
    <col min="12290" max="12290" width="26" style="369" customWidth="1"/>
    <col min="12291" max="12291" width="2.625" style="369" customWidth="1"/>
    <col min="12292" max="12292" width="11.125" style="369" customWidth="1"/>
    <col min="12293" max="12293" width="2.625" style="369" customWidth="1"/>
    <col min="12294" max="12294" width="11.125" style="369" customWidth="1"/>
    <col min="12295" max="12295" width="2.625" style="369" customWidth="1"/>
    <col min="12296" max="12296" width="11.125" style="369" customWidth="1"/>
    <col min="12297" max="12297" width="2.625" style="369" customWidth="1"/>
    <col min="12298" max="12298" width="11.125" style="369" customWidth="1"/>
    <col min="12299" max="12299" width="4.25" style="369" customWidth="1"/>
    <col min="12300" max="12300" width="11.125" style="369" customWidth="1"/>
    <col min="12301" max="12301" width="2.625" style="369" customWidth="1"/>
    <col min="12302" max="12302" width="11.125" style="369" customWidth="1"/>
    <col min="12303" max="12544" width="10.625" style="369"/>
    <col min="12545" max="12545" width="4.625" style="369" customWidth="1"/>
    <col min="12546" max="12546" width="26" style="369" customWidth="1"/>
    <col min="12547" max="12547" width="2.625" style="369" customWidth="1"/>
    <col min="12548" max="12548" width="11.125" style="369" customWidth="1"/>
    <col min="12549" max="12549" width="2.625" style="369" customWidth="1"/>
    <col min="12550" max="12550" width="11.125" style="369" customWidth="1"/>
    <col min="12551" max="12551" width="2.625" style="369" customWidth="1"/>
    <col min="12552" max="12552" width="11.125" style="369" customWidth="1"/>
    <col min="12553" max="12553" width="2.625" style="369" customWidth="1"/>
    <col min="12554" max="12554" width="11.125" style="369" customWidth="1"/>
    <col min="12555" max="12555" width="4.25" style="369" customWidth="1"/>
    <col min="12556" max="12556" width="11.125" style="369" customWidth="1"/>
    <col min="12557" max="12557" width="2.625" style="369" customWidth="1"/>
    <col min="12558" max="12558" width="11.125" style="369" customWidth="1"/>
    <col min="12559" max="12800" width="10.625" style="369"/>
    <col min="12801" max="12801" width="4.625" style="369" customWidth="1"/>
    <col min="12802" max="12802" width="26" style="369" customWidth="1"/>
    <col min="12803" max="12803" width="2.625" style="369" customWidth="1"/>
    <col min="12804" max="12804" width="11.125" style="369" customWidth="1"/>
    <col min="12805" max="12805" width="2.625" style="369" customWidth="1"/>
    <col min="12806" max="12806" width="11.125" style="369" customWidth="1"/>
    <col min="12807" max="12807" width="2.625" style="369" customWidth="1"/>
    <col min="12808" max="12808" width="11.125" style="369" customWidth="1"/>
    <col min="12809" max="12809" width="2.625" style="369" customWidth="1"/>
    <col min="12810" max="12810" width="11.125" style="369" customWidth="1"/>
    <col min="12811" max="12811" width="4.25" style="369" customWidth="1"/>
    <col min="12812" max="12812" width="11.125" style="369" customWidth="1"/>
    <col min="12813" max="12813" width="2.625" style="369" customWidth="1"/>
    <col min="12814" max="12814" width="11.125" style="369" customWidth="1"/>
    <col min="12815" max="13056" width="10.625" style="369"/>
    <col min="13057" max="13057" width="4.625" style="369" customWidth="1"/>
    <col min="13058" max="13058" width="26" style="369" customWidth="1"/>
    <col min="13059" max="13059" width="2.625" style="369" customWidth="1"/>
    <col min="13060" max="13060" width="11.125" style="369" customWidth="1"/>
    <col min="13061" max="13061" width="2.625" style="369" customWidth="1"/>
    <col min="13062" max="13062" width="11.125" style="369" customWidth="1"/>
    <col min="13063" max="13063" width="2.625" style="369" customWidth="1"/>
    <col min="13064" max="13064" width="11.125" style="369" customWidth="1"/>
    <col min="13065" max="13065" width="2.625" style="369" customWidth="1"/>
    <col min="13066" max="13066" width="11.125" style="369" customWidth="1"/>
    <col min="13067" max="13067" width="4.25" style="369" customWidth="1"/>
    <col min="13068" max="13068" width="11.125" style="369" customWidth="1"/>
    <col min="13069" max="13069" width="2.625" style="369" customWidth="1"/>
    <col min="13070" max="13070" width="11.125" style="369" customWidth="1"/>
    <col min="13071" max="13312" width="10.625" style="369"/>
    <col min="13313" max="13313" width="4.625" style="369" customWidth="1"/>
    <col min="13314" max="13314" width="26" style="369" customWidth="1"/>
    <col min="13315" max="13315" width="2.625" style="369" customWidth="1"/>
    <col min="13316" max="13316" width="11.125" style="369" customWidth="1"/>
    <col min="13317" max="13317" width="2.625" style="369" customWidth="1"/>
    <col min="13318" max="13318" width="11.125" style="369" customWidth="1"/>
    <col min="13319" max="13319" width="2.625" style="369" customWidth="1"/>
    <col min="13320" max="13320" width="11.125" style="369" customWidth="1"/>
    <col min="13321" max="13321" width="2.625" style="369" customWidth="1"/>
    <col min="13322" max="13322" width="11.125" style="369" customWidth="1"/>
    <col min="13323" max="13323" width="4.25" style="369" customWidth="1"/>
    <col min="13324" max="13324" width="11.125" style="369" customWidth="1"/>
    <col min="13325" max="13325" width="2.625" style="369" customWidth="1"/>
    <col min="13326" max="13326" width="11.125" style="369" customWidth="1"/>
    <col min="13327" max="13568" width="10.625" style="369"/>
    <col min="13569" max="13569" width="4.625" style="369" customWidth="1"/>
    <col min="13570" max="13570" width="26" style="369" customWidth="1"/>
    <col min="13571" max="13571" width="2.625" style="369" customWidth="1"/>
    <col min="13572" max="13572" width="11.125" style="369" customWidth="1"/>
    <col min="13573" max="13573" width="2.625" style="369" customWidth="1"/>
    <col min="13574" max="13574" width="11.125" style="369" customWidth="1"/>
    <col min="13575" max="13575" width="2.625" style="369" customWidth="1"/>
    <col min="13576" max="13576" width="11.125" style="369" customWidth="1"/>
    <col min="13577" max="13577" width="2.625" style="369" customWidth="1"/>
    <col min="13578" max="13578" width="11.125" style="369" customWidth="1"/>
    <col min="13579" max="13579" width="4.25" style="369" customWidth="1"/>
    <col min="13580" max="13580" width="11.125" style="369" customWidth="1"/>
    <col min="13581" max="13581" width="2.625" style="369" customWidth="1"/>
    <col min="13582" max="13582" width="11.125" style="369" customWidth="1"/>
    <col min="13583" max="13824" width="10.625" style="369"/>
    <col min="13825" max="13825" width="4.625" style="369" customWidth="1"/>
    <col min="13826" max="13826" width="26" style="369" customWidth="1"/>
    <col min="13827" max="13827" width="2.625" style="369" customWidth="1"/>
    <col min="13828" max="13828" width="11.125" style="369" customWidth="1"/>
    <col min="13829" max="13829" width="2.625" style="369" customWidth="1"/>
    <col min="13830" max="13830" width="11.125" style="369" customWidth="1"/>
    <col min="13831" max="13831" width="2.625" style="369" customWidth="1"/>
    <col min="13832" max="13832" width="11.125" style="369" customWidth="1"/>
    <col min="13833" max="13833" width="2.625" style="369" customWidth="1"/>
    <col min="13834" max="13834" width="11.125" style="369" customWidth="1"/>
    <col min="13835" max="13835" width="4.25" style="369" customWidth="1"/>
    <col min="13836" max="13836" width="11.125" style="369" customWidth="1"/>
    <col min="13837" max="13837" width="2.625" style="369" customWidth="1"/>
    <col min="13838" max="13838" width="11.125" style="369" customWidth="1"/>
    <col min="13839" max="14080" width="10.625" style="369"/>
    <col min="14081" max="14081" width="4.625" style="369" customWidth="1"/>
    <col min="14082" max="14082" width="26" style="369" customWidth="1"/>
    <col min="14083" max="14083" width="2.625" style="369" customWidth="1"/>
    <col min="14084" max="14084" width="11.125" style="369" customWidth="1"/>
    <col min="14085" max="14085" width="2.625" style="369" customWidth="1"/>
    <col min="14086" max="14086" width="11.125" style="369" customWidth="1"/>
    <col min="14087" max="14087" width="2.625" style="369" customWidth="1"/>
    <col min="14088" max="14088" width="11.125" style="369" customWidth="1"/>
    <col min="14089" max="14089" width="2.625" style="369" customWidth="1"/>
    <col min="14090" max="14090" width="11.125" style="369" customWidth="1"/>
    <col min="14091" max="14091" width="4.25" style="369" customWidth="1"/>
    <col min="14092" max="14092" width="11.125" style="369" customWidth="1"/>
    <col min="14093" max="14093" width="2.625" style="369" customWidth="1"/>
    <col min="14094" max="14094" width="11.125" style="369" customWidth="1"/>
    <col min="14095" max="14336" width="10.625" style="369"/>
    <col min="14337" max="14337" width="4.625" style="369" customWidth="1"/>
    <col min="14338" max="14338" width="26" style="369" customWidth="1"/>
    <col min="14339" max="14339" width="2.625" style="369" customWidth="1"/>
    <col min="14340" max="14340" width="11.125" style="369" customWidth="1"/>
    <col min="14341" max="14341" width="2.625" style="369" customWidth="1"/>
    <col min="14342" max="14342" width="11.125" style="369" customWidth="1"/>
    <col min="14343" max="14343" width="2.625" style="369" customWidth="1"/>
    <col min="14344" max="14344" width="11.125" style="369" customWidth="1"/>
    <col min="14345" max="14345" width="2.625" style="369" customWidth="1"/>
    <col min="14346" max="14346" width="11.125" style="369" customWidth="1"/>
    <col min="14347" max="14347" width="4.25" style="369" customWidth="1"/>
    <col min="14348" max="14348" width="11.125" style="369" customWidth="1"/>
    <col min="14349" max="14349" width="2.625" style="369" customWidth="1"/>
    <col min="14350" max="14350" width="11.125" style="369" customWidth="1"/>
    <col min="14351" max="14592" width="10.625" style="369"/>
    <col min="14593" max="14593" width="4.625" style="369" customWidth="1"/>
    <col min="14594" max="14594" width="26" style="369" customWidth="1"/>
    <col min="14595" max="14595" width="2.625" style="369" customWidth="1"/>
    <col min="14596" max="14596" width="11.125" style="369" customWidth="1"/>
    <col min="14597" max="14597" width="2.625" style="369" customWidth="1"/>
    <col min="14598" max="14598" width="11.125" style="369" customWidth="1"/>
    <col min="14599" max="14599" width="2.625" style="369" customWidth="1"/>
    <col min="14600" max="14600" width="11.125" style="369" customWidth="1"/>
    <col min="14601" max="14601" width="2.625" style="369" customWidth="1"/>
    <col min="14602" max="14602" width="11.125" style="369" customWidth="1"/>
    <col min="14603" max="14603" width="4.25" style="369" customWidth="1"/>
    <col min="14604" max="14604" width="11.125" style="369" customWidth="1"/>
    <col min="14605" max="14605" width="2.625" style="369" customWidth="1"/>
    <col min="14606" max="14606" width="11.125" style="369" customWidth="1"/>
    <col min="14607" max="14848" width="10.625" style="369"/>
    <col min="14849" max="14849" width="4.625" style="369" customWidth="1"/>
    <col min="14850" max="14850" width="26" style="369" customWidth="1"/>
    <col min="14851" max="14851" width="2.625" style="369" customWidth="1"/>
    <col min="14852" max="14852" width="11.125" style="369" customWidth="1"/>
    <col min="14853" max="14853" width="2.625" style="369" customWidth="1"/>
    <col min="14854" max="14854" width="11.125" style="369" customWidth="1"/>
    <col min="14855" max="14855" width="2.625" style="369" customWidth="1"/>
    <col min="14856" max="14856" width="11.125" style="369" customWidth="1"/>
    <col min="14857" max="14857" width="2.625" style="369" customWidth="1"/>
    <col min="14858" max="14858" width="11.125" style="369" customWidth="1"/>
    <col min="14859" max="14859" width="4.25" style="369" customWidth="1"/>
    <col min="14860" max="14860" width="11.125" style="369" customWidth="1"/>
    <col min="14861" max="14861" width="2.625" style="369" customWidth="1"/>
    <col min="14862" max="14862" width="11.125" style="369" customWidth="1"/>
    <col min="14863" max="15104" width="10.625" style="369"/>
    <col min="15105" max="15105" width="4.625" style="369" customWidth="1"/>
    <col min="15106" max="15106" width="26" style="369" customWidth="1"/>
    <col min="15107" max="15107" width="2.625" style="369" customWidth="1"/>
    <col min="15108" max="15108" width="11.125" style="369" customWidth="1"/>
    <col min="15109" max="15109" width="2.625" style="369" customWidth="1"/>
    <col min="15110" max="15110" width="11.125" style="369" customWidth="1"/>
    <col min="15111" max="15111" width="2.625" style="369" customWidth="1"/>
    <col min="15112" max="15112" width="11.125" style="369" customWidth="1"/>
    <col min="15113" max="15113" width="2.625" style="369" customWidth="1"/>
    <col min="15114" max="15114" width="11.125" style="369" customWidth="1"/>
    <col min="15115" max="15115" width="4.25" style="369" customWidth="1"/>
    <col min="15116" max="15116" width="11.125" style="369" customWidth="1"/>
    <col min="15117" max="15117" width="2.625" style="369" customWidth="1"/>
    <col min="15118" max="15118" width="11.125" style="369" customWidth="1"/>
    <col min="15119" max="15360" width="10.625" style="369"/>
    <col min="15361" max="15361" width="4.625" style="369" customWidth="1"/>
    <col min="15362" max="15362" width="26" style="369" customWidth="1"/>
    <col min="15363" max="15363" width="2.625" style="369" customWidth="1"/>
    <col min="15364" max="15364" width="11.125" style="369" customWidth="1"/>
    <col min="15365" max="15365" width="2.625" style="369" customWidth="1"/>
    <col min="15366" max="15366" width="11.125" style="369" customWidth="1"/>
    <col min="15367" max="15367" width="2.625" style="369" customWidth="1"/>
    <col min="15368" max="15368" width="11.125" style="369" customWidth="1"/>
    <col min="15369" max="15369" width="2.625" style="369" customWidth="1"/>
    <col min="15370" max="15370" width="11.125" style="369" customWidth="1"/>
    <col min="15371" max="15371" width="4.25" style="369" customWidth="1"/>
    <col min="15372" max="15372" width="11.125" style="369" customWidth="1"/>
    <col min="15373" max="15373" width="2.625" style="369" customWidth="1"/>
    <col min="15374" max="15374" width="11.125" style="369" customWidth="1"/>
    <col min="15375" max="15616" width="10.625" style="369"/>
    <col min="15617" max="15617" width="4.625" style="369" customWidth="1"/>
    <col min="15618" max="15618" width="26" style="369" customWidth="1"/>
    <col min="15619" max="15619" width="2.625" style="369" customWidth="1"/>
    <col min="15620" max="15620" width="11.125" style="369" customWidth="1"/>
    <col min="15621" max="15621" width="2.625" style="369" customWidth="1"/>
    <col min="15622" max="15622" width="11.125" style="369" customWidth="1"/>
    <col min="15623" max="15623" width="2.625" style="369" customWidth="1"/>
    <col min="15624" max="15624" width="11.125" style="369" customWidth="1"/>
    <col min="15625" max="15625" width="2.625" style="369" customWidth="1"/>
    <col min="15626" max="15626" width="11.125" style="369" customWidth="1"/>
    <col min="15627" max="15627" width="4.25" style="369" customWidth="1"/>
    <col min="15628" max="15628" width="11.125" style="369" customWidth="1"/>
    <col min="15629" max="15629" width="2.625" style="369" customWidth="1"/>
    <col min="15630" max="15630" width="11.125" style="369" customWidth="1"/>
    <col min="15631" max="15872" width="10.625" style="369"/>
    <col min="15873" max="15873" width="4.625" style="369" customWidth="1"/>
    <col min="15874" max="15874" width="26" style="369" customWidth="1"/>
    <col min="15875" max="15875" width="2.625" style="369" customWidth="1"/>
    <col min="15876" max="15876" width="11.125" style="369" customWidth="1"/>
    <col min="15877" max="15877" width="2.625" style="369" customWidth="1"/>
    <col min="15878" max="15878" width="11.125" style="369" customWidth="1"/>
    <col min="15879" max="15879" width="2.625" style="369" customWidth="1"/>
    <col min="15880" max="15880" width="11.125" style="369" customWidth="1"/>
    <col min="15881" max="15881" width="2.625" style="369" customWidth="1"/>
    <col min="15882" max="15882" width="11.125" style="369" customWidth="1"/>
    <col min="15883" max="15883" width="4.25" style="369" customWidth="1"/>
    <col min="15884" max="15884" width="11.125" style="369" customWidth="1"/>
    <col min="15885" max="15885" width="2.625" style="369" customWidth="1"/>
    <col min="15886" max="15886" width="11.125" style="369" customWidth="1"/>
    <col min="15887" max="16128" width="10.625" style="369"/>
    <col min="16129" max="16129" width="4.625" style="369" customWidth="1"/>
    <col min="16130" max="16130" width="26" style="369" customWidth="1"/>
    <col min="16131" max="16131" width="2.625" style="369" customWidth="1"/>
    <col min="16132" max="16132" width="11.125" style="369" customWidth="1"/>
    <col min="16133" max="16133" width="2.625" style="369" customWidth="1"/>
    <col min="16134" max="16134" width="11.125" style="369" customWidth="1"/>
    <col min="16135" max="16135" width="2.625" style="369" customWidth="1"/>
    <col min="16136" max="16136" width="11.125" style="369" customWidth="1"/>
    <col min="16137" max="16137" width="2.625" style="369" customWidth="1"/>
    <col min="16138" max="16138" width="11.125" style="369" customWidth="1"/>
    <col min="16139" max="16139" width="4.25" style="369" customWidth="1"/>
    <col min="16140" max="16140" width="11.125" style="369" customWidth="1"/>
    <col min="16141" max="16141" width="2.625" style="369" customWidth="1"/>
    <col min="16142" max="16142" width="11.125" style="369" customWidth="1"/>
    <col min="16143" max="16384" width="10.625" style="369"/>
  </cols>
  <sheetData>
    <row r="1" spans="1:14" ht="15" thickTop="1" thickBot="1">
      <c r="C1" s="51"/>
      <c r="D1" s="441" t="s">
        <v>355</v>
      </c>
      <c r="E1" s="442"/>
      <c r="F1" s="442"/>
      <c r="G1" s="442"/>
      <c r="H1" s="442"/>
      <c r="I1" s="442"/>
      <c r="J1" s="443"/>
      <c r="K1" s="51"/>
      <c r="L1" s="444" t="s">
        <v>202</v>
      </c>
      <c r="M1" s="51"/>
      <c r="N1" s="444" t="s">
        <v>203</v>
      </c>
    </row>
    <row r="2" spans="1:14" ht="15.2" customHeight="1" thickTop="1">
      <c r="A2" s="406" t="s">
        <v>301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370" customFormat="1" ht="26.25" customHeight="1">
      <c r="A3" s="445" t="s">
        <v>356</v>
      </c>
      <c r="C3" s="320"/>
      <c r="D3" s="320"/>
      <c r="E3" s="320"/>
      <c r="F3" s="320"/>
      <c r="G3" s="320"/>
      <c r="H3" s="320"/>
      <c r="I3" s="320"/>
      <c r="J3" s="320"/>
      <c r="K3" s="320"/>
      <c r="L3" s="446" t="s">
        <v>357</v>
      </c>
      <c r="M3" s="320"/>
      <c r="N3" s="446" t="s">
        <v>358</v>
      </c>
    </row>
    <row r="4" spans="1:14" ht="14.25" thickBot="1">
      <c r="B4" s="337" t="str">
        <f>"単位："&amp;入力シート!L24</f>
        <v>単位：億円</v>
      </c>
      <c r="C4" s="51"/>
      <c r="D4" s="447"/>
      <c r="E4" s="51"/>
      <c r="F4" s="51"/>
      <c r="G4" s="51"/>
      <c r="H4" s="51"/>
      <c r="I4" s="51"/>
      <c r="J4" s="51"/>
      <c r="K4" s="339"/>
      <c r="L4" s="340" t="s">
        <v>310</v>
      </c>
      <c r="M4" s="342"/>
      <c r="N4" s="340" t="s">
        <v>310</v>
      </c>
    </row>
    <row r="5" spans="1:14">
      <c r="A5" s="371"/>
      <c r="B5" s="372"/>
      <c r="C5" s="51"/>
      <c r="D5" s="413" t="str">
        <f>'１次効果'!L5</f>
        <v>直接効果</v>
      </c>
      <c r="E5" s="51"/>
      <c r="F5" s="414" t="str">
        <f>'１次効果'!AD5</f>
        <v>生産誘発額</v>
      </c>
      <c r="G5" s="51"/>
      <c r="H5" s="448" t="str">
        <f>'２次効果'!R5</f>
        <v>生産誘発額</v>
      </c>
      <c r="I5" s="51"/>
      <c r="J5" s="449" t="s">
        <v>199</v>
      </c>
      <c r="K5" s="51"/>
      <c r="L5" s="450" t="s">
        <v>202</v>
      </c>
      <c r="M5" s="51"/>
      <c r="N5" s="450" t="s">
        <v>203</v>
      </c>
    </row>
    <row r="6" spans="1:14">
      <c r="A6" s="349" t="s">
        <v>364</v>
      </c>
      <c r="B6" s="373"/>
      <c r="C6" s="51"/>
      <c r="D6" s="418" t="str">
        <f>'１次効果'!L6</f>
        <v>(県内需要計)</v>
      </c>
      <c r="E6" s="305" t="s">
        <v>294</v>
      </c>
      <c r="F6" s="419" t="str">
        <f>'１次効果'!AD6</f>
        <v>(間接1次)</v>
      </c>
      <c r="G6" s="305" t="s">
        <v>294</v>
      </c>
      <c r="H6" s="451" t="str">
        <f>'２次効果'!R6</f>
        <v>(間接2次)</v>
      </c>
      <c r="I6" s="305" t="s">
        <v>297</v>
      </c>
      <c r="J6" s="452" t="s">
        <v>359</v>
      </c>
      <c r="K6" s="51"/>
      <c r="L6" s="453" t="s">
        <v>360</v>
      </c>
      <c r="M6" s="51"/>
      <c r="N6" s="453" t="s">
        <v>360</v>
      </c>
    </row>
    <row r="7" spans="1:14" ht="14.25" thickBot="1">
      <c r="A7" s="374"/>
      <c r="B7" s="375"/>
      <c r="C7" s="51"/>
      <c r="D7" s="424" t="str">
        <f>'１次効果'!L7</f>
        <v>F</v>
      </c>
      <c r="E7" s="51"/>
      <c r="F7" s="425" t="str">
        <f>'１次効果'!AD7</f>
        <v>X1</v>
      </c>
      <c r="G7" s="51"/>
      <c r="H7" s="454" t="str">
        <f>'２次効果'!R7</f>
        <v>X2</v>
      </c>
      <c r="I7" s="51"/>
      <c r="J7" s="455" t="s">
        <v>361</v>
      </c>
      <c r="K7" s="51"/>
      <c r="L7" s="456" t="s">
        <v>362</v>
      </c>
      <c r="M7" s="51"/>
      <c r="N7" s="456" t="s">
        <v>363</v>
      </c>
    </row>
    <row r="8" spans="1:14" ht="15.2" customHeight="1">
      <c r="A8" s="363" t="s">
        <v>438</v>
      </c>
      <c r="B8" s="637" t="s">
        <v>439</v>
      </c>
      <c r="D8" s="434">
        <f>'１次効果'!L8</f>
        <v>0</v>
      </c>
      <c r="E8" s="397"/>
      <c r="F8" s="434">
        <f>'１次効果'!AD8</f>
        <v>0.12677448203044811</v>
      </c>
      <c r="G8" s="397"/>
      <c r="H8" s="434">
        <f>'２次効果'!R8</f>
        <v>0.13209844144785512</v>
      </c>
      <c r="I8" s="397"/>
      <c r="J8" s="433">
        <f t="shared" ref="J8:J52" si="0">D8+F8+H8</f>
        <v>0.25887292347830326</v>
      </c>
      <c r="K8" s="397"/>
      <c r="L8" s="457">
        <f>各種係数!$G8*J8*入力シート!$L$29</f>
        <v>6.7648850646494587</v>
      </c>
      <c r="M8" s="397"/>
      <c r="N8" s="457">
        <f>各種係数!$H8*J8*入力シート!$L$29</f>
        <v>1.2945457994488219</v>
      </c>
    </row>
    <row r="9" spans="1:14" ht="15.2" customHeight="1">
      <c r="A9" s="363" t="s">
        <v>440</v>
      </c>
      <c r="B9" s="637" t="s">
        <v>441</v>
      </c>
      <c r="D9" s="431">
        <f>'１次効果'!L9</f>
        <v>0</v>
      </c>
      <c r="E9" s="397"/>
      <c r="F9" s="431">
        <f>'１次効果'!AD9</f>
        <v>2.2511869775523292E-2</v>
      </c>
      <c r="G9" s="397"/>
      <c r="H9" s="431">
        <f>'２次効果'!R9</f>
        <v>1.9327915105811196E-3</v>
      </c>
      <c r="I9" s="397"/>
      <c r="J9" s="435">
        <f t="shared" si="0"/>
        <v>2.444466128610441E-2</v>
      </c>
      <c r="K9" s="397"/>
      <c r="L9" s="458">
        <f>各種係数!$G9*J9*入力シート!$L$29</f>
        <v>0.25988649896530297</v>
      </c>
      <c r="M9" s="397"/>
      <c r="N9" s="458">
        <f>各種係数!$H9*J9*入力シート!$L$29</f>
        <v>0.2529513255378581</v>
      </c>
    </row>
    <row r="10" spans="1:14" ht="15.2" customHeight="1">
      <c r="A10" s="363" t="s">
        <v>442</v>
      </c>
      <c r="B10" s="637" t="s">
        <v>443</v>
      </c>
      <c r="D10" s="431">
        <f>'１次効果'!L10</f>
        <v>0</v>
      </c>
      <c r="E10" s="397"/>
      <c r="F10" s="431">
        <f>'１次効果'!AD10</f>
        <v>6.3471563357828994E-3</v>
      </c>
      <c r="G10" s="397"/>
      <c r="H10" s="431">
        <f>'２次効果'!R10</f>
        <v>0.49457253045949234</v>
      </c>
      <c r="I10" s="397"/>
      <c r="J10" s="435">
        <f t="shared" si="0"/>
        <v>0.50091968679527521</v>
      </c>
      <c r="K10" s="397"/>
      <c r="L10" s="458">
        <f>各種係数!$G10*J10*入力シート!$L$29</f>
        <v>2.3177064546124049</v>
      </c>
      <c r="M10" s="397"/>
      <c r="N10" s="458">
        <f>各種係数!$H10*J10*入力シート!$L$29</f>
        <v>2.2605989260416925</v>
      </c>
    </row>
    <row r="11" spans="1:14" ht="15.2" customHeight="1">
      <c r="A11" s="363" t="s">
        <v>444</v>
      </c>
      <c r="B11" s="637" t="s">
        <v>445</v>
      </c>
      <c r="D11" s="431">
        <f>'１次効果'!L11</f>
        <v>0</v>
      </c>
      <c r="E11" s="397"/>
      <c r="F11" s="431">
        <f>'１次効果'!AD11</f>
        <v>5.2628887886207835E-3</v>
      </c>
      <c r="G11" s="397"/>
      <c r="H11" s="431">
        <f>'２次効果'!R11</f>
        <v>5.5749120315084291E-3</v>
      </c>
      <c r="I11" s="397"/>
      <c r="J11" s="435">
        <f t="shared" si="0"/>
        <v>1.0837800820129213E-2</v>
      </c>
      <c r="K11" s="397"/>
      <c r="L11" s="458">
        <f>各種係数!$G11*J11*入力シート!$L$29</f>
        <v>5.4754876346351462E-2</v>
      </c>
      <c r="M11" s="397"/>
      <c r="N11" s="458">
        <f>各種係数!$H11*J11*入力シート!$L$29</f>
        <v>5.15213206566063E-2</v>
      </c>
    </row>
    <row r="12" spans="1:14" ht="15.2" customHeight="1">
      <c r="A12" s="364" t="s">
        <v>446</v>
      </c>
      <c r="B12" s="637" t="s">
        <v>447</v>
      </c>
      <c r="D12" s="436">
        <f>'１次効果'!L12</f>
        <v>0</v>
      </c>
      <c r="E12" s="397"/>
      <c r="F12" s="436">
        <f>'１次効果'!AD12</f>
        <v>1.8416225230583151E-2</v>
      </c>
      <c r="G12" s="397"/>
      <c r="H12" s="436">
        <f>'２次効果'!R12</f>
        <v>4.5118203363203754E-2</v>
      </c>
      <c r="I12" s="397"/>
      <c r="J12" s="437">
        <f t="shared" si="0"/>
        <v>6.3534428593786912E-2</v>
      </c>
      <c r="K12" s="397"/>
      <c r="L12" s="459">
        <f>各種係数!$G12*J12*入力シート!$L$29</f>
        <v>0.45964628307198963</v>
      </c>
      <c r="M12" s="397"/>
      <c r="N12" s="459">
        <f>各種係数!$H12*J12*入力シート!$L$29</f>
        <v>0.36543412794270491</v>
      </c>
    </row>
    <row r="13" spans="1:14" ht="15.2" customHeight="1">
      <c r="A13" s="363" t="s">
        <v>448</v>
      </c>
      <c r="B13" s="638" t="s">
        <v>449</v>
      </c>
      <c r="D13" s="431">
        <f>'１次効果'!L13</f>
        <v>0</v>
      </c>
      <c r="E13" s="397"/>
      <c r="F13" s="431">
        <f>'１次効果'!AD13</f>
        <v>4.7452738214642576E-2</v>
      </c>
      <c r="G13" s="397"/>
      <c r="H13" s="431">
        <f>'２次効果'!R13</f>
        <v>9.0794631763786889E-3</v>
      </c>
      <c r="I13" s="397"/>
      <c r="J13" s="435">
        <f t="shared" si="0"/>
        <v>5.6532201391021261E-2</v>
      </c>
      <c r="K13" s="397"/>
      <c r="L13" s="458">
        <f>各種係数!$G13*J13*入力シート!$L$29</f>
        <v>0.14013613955859661</v>
      </c>
      <c r="M13" s="397"/>
      <c r="N13" s="458">
        <f>各種係数!$H13*J13*入力シート!$L$29</f>
        <v>0.13268576655931799</v>
      </c>
    </row>
    <row r="14" spans="1:14" ht="15.2" customHeight="1">
      <c r="A14" s="363" t="s">
        <v>450</v>
      </c>
      <c r="B14" s="637" t="s">
        <v>451</v>
      </c>
      <c r="D14" s="431">
        <f>'１次効果'!L14</f>
        <v>0</v>
      </c>
      <c r="E14" s="397"/>
      <c r="F14" s="431">
        <f>'１次効果'!AD14</f>
        <v>1.7951053060740619E-2</v>
      </c>
      <c r="G14" s="397"/>
      <c r="H14" s="431">
        <f>'２次効果'!R14</f>
        <v>1.2416931906415131E-2</v>
      </c>
      <c r="I14" s="397"/>
      <c r="J14" s="435">
        <f t="shared" si="0"/>
        <v>3.0367984967155752E-2</v>
      </c>
      <c r="K14" s="397"/>
      <c r="L14" s="458">
        <f>各種係数!$G14*J14*入力シート!$L$29</f>
        <v>0.24655462506608261</v>
      </c>
      <c r="M14" s="397"/>
      <c r="N14" s="458">
        <f>各種係数!$H14*J14*入力シート!$L$29</f>
        <v>0.21989240504168028</v>
      </c>
    </row>
    <row r="15" spans="1:14" ht="15.2" customHeight="1">
      <c r="A15" s="363" t="s">
        <v>452</v>
      </c>
      <c r="B15" s="637" t="s">
        <v>453</v>
      </c>
      <c r="D15" s="431">
        <f>'１次効果'!L15</f>
        <v>0</v>
      </c>
      <c r="E15" s="397"/>
      <c r="F15" s="431">
        <f>'１次効果'!AD15</f>
        <v>6.1025704172771124E-2</v>
      </c>
      <c r="G15" s="397"/>
      <c r="H15" s="431">
        <f>'２次効果'!R15</f>
        <v>2.2628119029152346E-2</v>
      </c>
      <c r="I15" s="397"/>
      <c r="J15" s="435">
        <f t="shared" si="0"/>
        <v>8.3653823201923466E-2</v>
      </c>
      <c r="K15" s="397"/>
      <c r="L15" s="458">
        <f>各種係数!$G15*J15*入力シート!$L$29</f>
        <v>0.19068081175791241</v>
      </c>
      <c r="M15" s="397"/>
      <c r="N15" s="458">
        <f>各種係数!$H15*J15*入力シート!$L$29</f>
        <v>0.18820159661459729</v>
      </c>
    </row>
    <row r="16" spans="1:14" ht="15.2" customHeight="1">
      <c r="A16" s="363" t="s">
        <v>454</v>
      </c>
      <c r="B16" s="637" t="s">
        <v>455</v>
      </c>
      <c r="D16" s="431">
        <f>'１次効果'!L16</f>
        <v>0</v>
      </c>
      <c r="E16" s="397"/>
      <c r="F16" s="431">
        <f>'１次効果'!AD16</f>
        <v>0.10537573747699401</v>
      </c>
      <c r="G16" s="397"/>
      <c r="H16" s="431">
        <f>'２次効果'!R16</f>
        <v>4.9218767572804197E-2</v>
      </c>
      <c r="I16" s="397"/>
      <c r="J16" s="435">
        <f t="shared" si="0"/>
        <v>0.15459450504979821</v>
      </c>
      <c r="K16" s="397"/>
      <c r="L16" s="458">
        <f>各種係数!$G16*J16*入力シート!$L$29</f>
        <v>0.91444084401035708</v>
      </c>
      <c r="M16" s="397"/>
      <c r="N16" s="458">
        <f>各種係数!$H16*J16*入力シート!$L$29</f>
        <v>0.86907881789015839</v>
      </c>
    </row>
    <row r="17" spans="1:14" ht="15.2" customHeight="1">
      <c r="A17" s="364" t="s">
        <v>456</v>
      </c>
      <c r="B17" s="639" t="s">
        <v>457</v>
      </c>
      <c r="D17" s="436">
        <f>'１次効果'!L17</f>
        <v>0</v>
      </c>
      <c r="E17" s="397"/>
      <c r="F17" s="436">
        <f>'１次効果'!AD17</f>
        <v>2.6309537327646328E-2</v>
      </c>
      <c r="G17" s="397"/>
      <c r="H17" s="436">
        <f>'２次効果'!R17</f>
        <v>2.8063564226273596E-2</v>
      </c>
      <c r="I17" s="397"/>
      <c r="J17" s="437">
        <f t="shared" si="0"/>
        <v>5.4373101553919924E-2</v>
      </c>
      <c r="K17" s="397"/>
      <c r="L17" s="459">
        <f>各種係数!$G17*J17*入力シート!$L$29</f>
        <v>9.7293261249023988E-2</v>
      </c>
      <c r="M17" s="397"/>
      <c r="N17" s="459">
        <f>各種係数!$H17*J17*入力シート!$L$29</f>
        <v>9.6955496065031538E-2</v>
      </c>
    </row>
    <row r="18" spans="1:14" ht="15.2" customHeight="1">
      <c r="A18" s="363" t="s">
        <v>458</v>
      </c>
      <c r="B18" s="637" t="s">
        <v>459</v>
      </c>
      <c r="D18" s="431">
        <f>'１次効果'!L18</f>
        <v>0</v>
      </c>
      <c r="E18" s="397"/>
      <c r="F18" s="431">
        <f>'１次効果'!AD18</f>
        <v>0.22598428552899591</v>
      </c>
      <c r="G18" s="397"/>
      <c r="H18" s="431">
        <f>'２次効果'!R18</f>
        <v>4.0932218769572697E-2</v>
      </c>
      <c r="I18" s="397"/>
      <c r="J18" s="435">
        <f t="shared" si="0"/>
        <v>0.26691650429856861</v>
      </c>
      <c r="K18" s="397"/>
      <c r="L18" s="458">
        <f>各種係数!$G18*J18*入力シート!$L$29</f>
        <v>0.1909759045661826</v>
      </c>
      <c r="M18" s="397"/>
      <c r="N18" s="458">
        <f>各種係数!$H18*J18*入力シート!$L$29</f>
        <v>0.1909759045661826</v>
      </c>
    </row>
    <row r="19" spans="1:14" ht="15.2" customHeight="1">
      <c r="A19" s="363" t="s">
        <v>460</v>
      </c>
      <c r="B19" s="637" t="s">
        <v>461</v>
      </c>
      <c r="D19" s="431">
        <f>'１次効果'!L19</f>
        <v>0</v>
      </c>
      <c r="E19" s="397"/>
      <c r="F19" s="431">
        <f>'１次効果'!AD19</f>
        <v>0.27072020373584144</v>
      </c>
      <c r="G19" s="397"/>
      <c r="H19" s="431">
        <f>'２次効果'!R19</f>
        <v>3.1253776184699593E-2</v>
      </c>
      <c r="I19" s="397"/>
      <c r="J19" s="435">
        <f t="shared" si="0"/>
        <v>0.30197397992054104</v>
      </c>
      <c r="K19" s="397"/>
      <c r="L19" s="458">
        <f>各種係数!$G19*J19*入力シート!$L$29</f>
        <v>0.71886956059673945</v>
      </c>
      <c r="M19" s="397"/>
      <c r="N19" s="458">
        <f>各種係数!$H19*J19*入力シート!$L$29</f>
        <v>0.71121624795801408</v>
      </c>
    </row>
    <row r="20" spans="1:14" ht="15.2" customHeight="1">
      <c r="A20" s="363" t="s">
        <v>462</v>
      </c>
      <c r="B20" s="637" t="s">
        <v>463</v>
      </c>
      <c r="D20" s="431">
        <f>'１次効果'!L20</f>
        <v>0</v>
      </c>
      <c r="E20" s="397"/>
      <c r="F20" s="431">
        <f>'１次効果'!AD20</f>
        <v>2.7120260170710817E-2</v>
      </c>
      <c r="G20" s="397"/>
      <c r="H20" s="431">
        <f>'２次効果'!R20</f>
        <v>6.6534931607855393E-3</v>
      </c>
      <c r="I20" s="397"/>
      <c r="J20" s="435">
        <f t="shared" si="0"/>
        <v>3.3773753331496355E-2</v>
      </c>
      <c r="K20" s="397"/>
      <c r="L20" s="458">
        <f>各種係数!$G20*J20*入力シート!$L$29</f>
        <v>0.16438971278108111</v>
      </c>
      <c r="M20" s="397"/>
      <c r="N20" s="458">
        <f>各種係数!$H20*J20*入力シート!$L$29</f>
        <v>0.16253801388867842</v>
      </c>
    </row>
    <row r="21" spans="1:14" ht="15.2" customHeight="1">
      <c r="A21" s="363" t="s">
        <v>464</v>
      </c>
      <c r="B21" s="637" t="s">
        <v>465</v>
      </c>
      <c r="D21" s="431">
        <f>'１次効果'!L21</f>
        <v>0</v>
      </c>
      <c r="E21" s="397"/>
      <c r="F21" s="431">
        <f>'１次効果'!AD21</f>
        <v>4.6526641141565728E-4</v>
      </c>
      <c r="G21" s="397"/>
      <c r="H21" s="431">
        <f>'２次効果'!R21</f>
        <v>3.9021171597946954E-3</v>
      </c>
      <c r="I21" s="397"/>
      <c r="J21" s="435">
        <f t="shared" si="0"/>
        <v>4.3673835712103523E-3</v>
      </c>
      <c r="K21" s="397"/>
      <c r="L21" s="458">
        <f>各種係数!$G21*J21*入力シート!$L$29</f>
        <v>2.7352754842503657E-2</v>
      </c>
      <c r="M21" s="397"/>
      <c r="N21" s="458">
        <f>各種係数!$H21*J21*入力シート!$L$29</f>
        <v>2.6628178555285018E-2</v>
      </c>
    </row>
    <row r="22" spans="1:14" ht="15.2" customHeight="1">
      <c r="A22" s="364" t="s">
        <v>466</v>
      </c>
      <c r="B22" s="637" t="s">
        <v>467</v>
      </c>
      <c r="D22" s="436">
        <f>'１次効果'!L22</f>
        <v>0</v>
      </c>
      <c r="E22" s="397"/>
      <c r="F22" s="436">
        <f>'１次効果'!AD22</f>
        <v>1.2331517318537291</v>
      </c>
      <c r="G22" s="397"/>
      <c r="H22" s="436">
        <f>'２次効果'!R22</f>
        <v>5.4052180666776034E-3</v>
      </c>
      <c r="I22" s="397"/>
      <c r="J22" s="437">
        <f t="shared" si="0"/>
        <v>1.2385569499204068</v>
      </c>
      <c r="K22" s="397"/>
      <c r="L22" s="459">
        <f>各種係数!$G22*J22*入力シート!$L$29</f>
        <v>5.7055798830456652</v>
      </c>
      <c r="M22" s="397"/>
      <c r="N22" s="459">
        <f>各種係数!$H22*J22*入力シート!$L$29</f>
        <v>5.5600054168938833</v>
      </c>
    </row>
    <row r="23" spans="1:14" ht="15.2" customHeight="1">
      <c r="A23" s="363" t="s">
        <v>468</v>
      </c>
      <c r="B23" s="638" t="s">
        <v>469</v>
      </c>
      <c r="D23" s="431">
        <f>'１次効果'!L23</f>
        <v>0</v>
      </c>
      <c r="E23" s="397"/>
      <c r="F23" s="431">
        <f>'１次効果'!AD23</f>
        <v>0.90864897229857933</v>
      </c>
      <c r="G23" s="397"/>
      <c r="H23" s="431">
        <f>'２次効果'!R23</f>
        <v>1.4985311562559623E-2</v>
      </c>
      <c r="I23" s="397"/>
      <c r="J23" s="435">
        <f t="shared" si="0"/>
        <v>0.92363428386113899</v>
      </c>
      <c r="K23" s="397"/>
      <c r="L23" s="458">
        <f>各種係数!$G23*J23*入力シート!$L$29</f>
        <v>0.52588937991549589</v>
      </c>
      <c r="M23" s="397"/>
      <c r="N23" s="458">
        <f>各種係数!$H23*J23*入力シート!$L$29</f>
        <v>0.52256657422942498</v>
      </c>
    </row>
    <row r="24" spans="1:14" ht="15.2" customHeight="1">
      <c r="A24" s="363" t="s">
        <v>470</v>
      </c>
      <c r="B24" s="637" t="s">
        <v>471</v>
      </c>
      <c r="D24" s="431">
        <f>'１次効果'!L24</f>
        <v>0</v>
      </c>
      <c r="E24" s="397"/>
      <c r="F24" s="431">
        <f>'１次効果'!AD24</f>
        <v>2.4045454558631513E-2</v>
      </c>
      <c r="G24" s="397"/>
      <c r="H24" s="431">
        <f>'２次効果'!R24</f>
        <v>4.0588167648636089E-3</v>
      </c>
      <c r="I24" s="397"/>
      <c r="J24" s="435">
        <f t="shared" si="0"/>
        <v>2.8104271323495123E-2</v>
      </c>
      <c r="K24" s="397"/>
      <c r="L24" s="458">
        <f>各種係数!$G24*J24*入力シート!$L$29</f>
        <v>5.5610045557438967E-2</v>
      </c>
      <c r="M24" s="397"/>
      <c r="N24" s="458">
        <f>各種係数!$H24*J24*入力シート!$L$29</f>
        <v>5.3521115195312462E-2</v>
      </c>
    </row>
    <row r="25" spans="1:14" ht="15.2" customHeight="1">
      <c r="A25" s="363" t="s">
        <v>472</v>
      </c>
      <c r="B25" s="637" t="s">
        <v>473</v>
      </c>
      <c r="D25" s="431">
        <f>'１次効果'!L25</f>
        <v>0</v>
      </c>
      <c r="E25" s="397"/>
      <c r="F25" s="431">
        <f>'１次効果'!AD25</f>
        <v>0.39895276962039949</v>
      </c>
      <c r="G25" s="397"/>
      <c r="H25" s="431">
        <f>'２次効果'!R25</f>
        <v>1.0716107093210397E-2</v>
      </c>
      <c r="I25" s="397"/>
      <c r="J25" s="435">
        <f t="shared" si="0"/>
        <v>0.40966887671360991</v>
      </c>
      <c r="K25" s="397"/>
      <c r="L25" s="458">
        <f>各種係数!$G25*J25*入力シート!$L$29</f>
        <v>2.2613541842140936</v>
      </c>
      <c r="M25" s="397"/>
      <c r="N25" s="458">
        <f>各種係数!$H25*J25*入力シート!$L$29</f>
        <v>2.2112768422516926</v>
      </c>
    </row>
    <row r="26" spans="1:14" ht="15.2" customHeight="1">
      <c r="A26" s="363" t="s">
        <v>474</v>
      </c>
      <c r="B26" s="637" t="s">
        <v>475</v>
      </c>
      <c r="D26" s="431">
        <f>'１次効果'!L26</f>
        <v>0</v>
      </c>
      <c r="E26" s="397"/>
      <c r="F26" s="431">
        <f>'１次効果'!AD26</f>
        <v>2.863028472871661E-2</v>
      </c>
      <c r="G26" s="397"/>
      <c r="H26" s="431">
        <f>'２次効果'!R26</f>
        <v>1.8541455892613458E-3</v>
      </c>
      <c r="I26" s="397"/>
      <c r="J26" s="435">
        <f t="shared" si="0"/>
        <v>3.0484430317977956E-2</v>
      </c>
      <c r="K26" s="397"/>
      <c r="L26" s="458">
        <f>各種係数!$G26*J26*入力シート!$L$29</f>
        <v>8.9443437249989252E-2</v>
      </c>
      <c r="M26" s="397"/>
      <c r="N26" s="458">
        <f>各種係数!$H26*J26*入力シート!$L$29</f>
        <v>8.7514441452777508E-2</v>
      </c>
    </row>
    <row r="27" spans="1:14" ht="15.2" customHeight="1">
      <c r="A27" s="364" t="s">
        <v>476</v>
      </c>
      <c r="B27" s="639" t="s">
        <v>477</v>
      </c>
      <c r="D27" s="436">
        <f>'１次効果'!L27</f>
        <v>0</v>
      </c>
      <c r="E27" s="397"/>
      <c r="F27" s="436">
        <f>'１次効果'!AD27</f>
        <v>7.340851050384703E-2</v>
      </c>
      <c r="G27" s="397"/>
      <c r="H27" s="436">
        <f>'２次効果'!R27</f>
        <v>3.9382046041534537E-3</v>
      </c>
      <c r="I27" s="397"/>
      <c r="J27" s="437">
        <f t="shared" si="0"/>
        <v>7.734671510800048E-2</v>
      </c>
      <c r="K27" s="397"/>
      <c r="L27" s="459">
        <f>各種係数!$G27*J27*入力シート!$L$29</f>
        <v>0.19917191691260958</v>
      </c>
      <c r="M27" s="397"/>
      <c r="N27" s="459">
        <f>各種係数!$H27*J27*入力シート!$L$29</f>
        <v>0.19427089913485568</v>
      </c>
    </row>
    <row r="28" spans="1:14" ht="15.2" customHeight="1">
      <c r="A28" s="363" t="s">
        <v>478</v>
      </c>
      <c r="B28" s="637" t="s">
        <v>479</v>
      </c>
      <c r="D28" s="431">
        <f>'１次効果'!L28</f>
        <v>0</v>
      </c>
      <c r="E28" s="397"/>
      <c r="F28" s="431">
        <f>'１次効果'!AD28</f>
        <v>2.4221959381758137E-2</v>
      </c>
      <c r="G28" s="397"/>
      <c r="H28" s="431">
        <f>'２次効果'!R28</f>
        <v>4.6220440973030906E-3</v>
      </c>
      <c r="I28" s="397"/>
      <c r="J28" s="435">
        <f t="shared" si="0"/>
        <v>2.8844003479061228E-2</v>
      </c>
      <c r="K28" s="397"/>
      <c r="L28" s="458">
        <f>各種係数!$G28*J28*入力シート!$L$29</f>
        <v>7.1521871573585014E-2</v>
      </c>
      <c r="M28" s="397"/>
      <c r="N28" s="458">
        <f>各種係数!$H28*J28*入力シート!$L$29</f>
        <v>7.1192075055415999E-2</v>
      </c>
    </row>
    <row r="29" spans="1:14" ht="15.2" customHeight="1">
      <c r="A29" s="363" t="s">
        <v>480</v>
      </c>
      <c r="B29" s="637" t="s">
        <v>481</v>
      </c>
      <c r="D29" s="431">
        <f>'１次効果'!L29</f>
        <v>0</v>
      </c>
      <c r="E29" s="397"/>
      <c r="F29" s="431">
        <f>'１次効果'!AD29</f>
        <v>1.2152751902093651E-2</v>
      </c>
      <c r="G29" s="397"/>
      <c r="H29" s="431">
        <f>'２次効果'!R29</f>
        <v>1.3624606021368467E-3</v>
      </c>
      <c r="I29" s="397"/>
      <c r="J29" s="435">
        <f t="shared" si="0"/>
        <v>1.3515212504230498E-2</v>
      </c>
      <c r="K29" s="397"/>
      <c r="L29" s="458">
        <f>各種係数!$G29*J29*入力シート!$L$29</f>
        <v>2.882256343163158E-2</v>
      </c>
      <c r="M29" s="397"/>
      <c r="N29" s="458">
        <f>各種係数!$H29*J29*入力シート!$L$29</f>
        <v>2.8784911487240158E-2</v>
      </c>
    </row>
    <row r="30" spans="1:14" ht="15.2" customHeight="1">
      <c r="A30" s="363" t="s">
        <v>482</v>
      </c>
      <c r="B30" s="637" t="s">
        <v>483</v>
      </c>
      <c r="D30" s="431">
        <f>'１次効果'!L30</f>
        <v>0</v>
      </c>
      <c r="E30" s="397"/>
      <c r="F30" s="431">
        <f>'１次効果'!AD30</f>
        <v>1.8686053010663558E-2</v>
      </c>
      <c r="G30" s="397"/>
      <c r="H30" s="431">
        <f>'２次効果'!R30</f>
        <v>2.2335660591151635E-2</v>
      </c>
      <c r="I30" s="397"/>
      <c r="J30" s="435">
        <f t="shared" si="0"/>
        <v>4.1021713601815196E-2</v>
      </c>
      <c r="K30" s="397"/>
      <c r="L30" s="458">
        <f>各種係数!$G30*J30*入力シート!$L$29</f>
        <v>0.13500354423409391</v>
      </c>
      <c r="M30" s="397"/>
      <c r="N30" s="458">
        <f>各種係数!$H30*J30*入力シート!$L$29</f>
        <v>0.13401559294075988</v>
      </c>
    </row>
    <row r="31" spans="1:14" ht="15.2" customHeight="1">
      <c r="A31" s="363" t="s">
        <v>484</v>
      </c>
      <c r="B31" s="637" t="s">
        <v>485</v>
      </c>
      <c r="D31" s="431">
        <f>'１次効果'!L31</f>
        <v>0</v>
      </c>
      <c r="E31" s="397"/>
      <c r="F31" s="431">
        <f>'１次効果'!AD31</f>
        <v>1.4250289460916328E-3</v>
      </c>
      <c r="G31" s="397"/>
      <c r="H31" s="431">
        <f>'２次効果'!R31</f>
        <v>4.4406864871483183E-3</v>
      </c>
      <c r="I31" s="397"/>
      <c r="J31" s="435">
        <f t="shared" si="0"/>
        <v>5.8657154332399514E-3</v>
      </c>
      <c r="K31" s="397"/>
      <c r="L31" s="458">
        <f>各種係数!$G31*J31*入力シート!$L$29</f>
        <v>9.851858089858721E-3</v>
      </c>
      <c r="M31" s="397"/>
      <c r="N31" s="458">
        <f>各種係数!$H31*J31*入力シート!$L$29</f>
        <v>9.8457313124396557E-3</v>
      </c>
    </row>
    <row r="32" spans="1:14" ht="15.2" customHeight="1">
      <c r="A32" s="364" t="s">
        <v>486</v>
      </c>
      <c r="B32" s="637" t="s">
        <v>487</v>
      </c>
      <c r="D32" s="436">
        <f>'１次効果'!L32</f>
        <v>0</v>
      </c>
      <c r="E32" s="397"/>
      <c r="F32" s="436">
        <f>'１次効果'!AD32</f>
        <v>0.15608754297539074</v>
      </c>
      <c r="G32" s="397"/>
      <c r="H32" s="436">
        <f>'２次効果'!R32</f>
        <v>0.10867251636362295</v>
      </c>
      <c r="I32" s="397"/>
      <c r="J32" s="437">
        <f t="shared" si="0"/>
        <v>0.2647600593390137</v>
      </c>
      <c r="K32" s="397"/>
      <c r="L32" s="459">
        <f>各種係数!$G32*J32*入力シート!$L$29</f>
        <v>0.35645285314907055</v>
      </c>
      <c r="M32" s="397"/>
      <c r="N32" s="459">
        <f>各種係数!$H32*J32*入力シート!$L$29</f>
        <v>0.3550391531365813</v>
      </c>
    </row>
    <row r="33" spans="1:14" ht="15.2" customHeight="1">
      <c r="A33" s="363" t="s">
        <v>488</v>
      </c>
      <c r="B33" s="638" t="s">
        <v>489</v>
      </c>
      <c r="D33" s="431">
        <f>'１次効果'!L33</f>
        <v>0</v>
      </c>
      <c r="E33" s="397"/>
      <c r="F33" s="431">
        <f>'１次効果'!AD33</f>
        <v>3.8213897743827755E-3</v>
      </c>
      <c r="G33" s="397"/>
      <c r="H33" s="431">
        <f>'２次効果'!R33</f>
        <v>1.9416536025343811E-3</v>
      </c>
      <c r="I33" s="397"/>
      <c r="J33" s="435">
        <f t="shared" si="0"/>
        <v>5.7630433769171562E-3</v>
      </c>
      <c r="K33" s="397"/>
      <c r="L33" s="458">
        <f>各種係数!$G33*J33*入力シート!$L$29</f>
        <v>1.7688310012767966E-2</v>
      </c>
      <c r="M33" s="397"/>
      <c r="N33" s="458">
        <f>各種係数!$H33*J33*入力シート!$L$29</f>
        <v>1.7492728793210226E-2</v>
      </c>
    </row>
    <row r="34" spans="1:14" ht="15.2" customHeight="1">
      <c r="A34" s="363" t="s">
        <v>490</v>
      </c>
      <c r="B34" s="637" t="s">
        <v>491</v>
      </c>
      <c r="D34" s="431">
        <f>'１次効果'!L34</f>
        <v>0</v>
      </c>
      <c r="E34" s="397"/>
      <c r="F34" s="431">
        <f>'１次効果'!AD34</f>
        <v>5.7927377080910277E-3</v>
      </c>
      <c r="G34" s="397"/>
      <c r="H34" s="431">
        <f>'２次効果'!R34</f>
        <v>3.9099925728495483E-3</v>
      </c>
      <c r="I34" s="397"/>
      <c r="J34" s="435">
        <f t="shared" si="0"/>
        <v>9.702730280940576E-3</v>
      </c>
      <c r="K34" s="397"/>
      <c r="L34" s="458">
        <f>各種係数!$G34*J34*入力シート!$L$29</f>
        <v>4.7309236070483138E-2</v>
      </c>
      <c r="M34" s="397"/>
      <c r="N34" s="458">
        <f>各種係数!$H34*J34*入力シート!$L$29</f>
        <v>4.692511183837602E-2</v>
      </c>
    </row>
    <row r="35" spans="1:14" ht="15.2" customHeight="1">
      <c r="A35" s="363" t="s">
        <v>492</v>
      </c>
      <c r="B35" s="637" t="s">
        <v>493</v>
      </c>
      <c r="D35" s="431">
        <f>'１次効果'!L35</f>
        <v>0</v>
      </c>
      <c r="E35" s="397"/>
      <c r="F35" s="431">
        <f>'１次効果'!AD35</f>
        <v>7.5482080897721932E-2</v>
      </c>
      <c r="G35" s="397"/>
      <c r="H35" s="431">
        <f>'２次効果'!R35</f>
        <v>3.3409792361294835E-2</v>
      </c>
      <c r="I35" s="397"/>
      <c r="J35" s="435">
        <f t="shared" si="0"/>
        <v>0.10889187325901677</v>
      </c>
      <c r="K35" s="397"/>
      <c r="L35" s="458">
        <f>各種係数!$G35*J35*入力シート!$L$29</f>
        <v>0.7454499198073038</v>
      </c>
      <c r="M35" s="397"/>
      <c r="N35" s="458">
        <f>各種係数!$H35*J35*入力シート!$L$29</f>
        <v>0.65694096527956813</v>
      </c>
    </row>
    <row r="36" spans="1:14" ht="15.2" customHeight="1">
      <c r="A36" s="363" t="s">
        <v>494</v>
      </c>
      <c r="B36" s="637" t="s">
        <v>8</v>
      </c>
      <c r="D36" s="431">
        <f>'１次効果'!L36</f>
        <v>50</v>
      </c>
      <c r="E36" s="397"/>
      <c r="F36" s="431">
        <f>'１次効果'!AD36</f>
        <v>5.4109434679484217E-2</v>
      </c>
      <c r="G36" s="397"/>
      <c r="H36" s="431">
        <f>'２次効果'!R36</f>
        <v>2.1130859348822566E-2</v>
      </c>
      <c r="I36" s="397"/>
      <c r="J36" s="435">
        <f t="shared" si="0"/>
        <v>50.075240294028305</v>
      </c>
      <c r="K36" s="397"/>
      <c r="L36" s="458">
        <f>各種係数!$G36*J36*入力シート!$L$29</f>
        <v>449.22946824289818</v>
      </c>
      <c r="M36" s="397"/>
      <c r="N36" s="458">
        <f>各種係数!$H36*J36*入力シート!$L$29</f>
        <v>386.54488481141578</v>
      </c>
    </row>
    <row r="37" spans="1:14" ht="15.2" customHeight="1">
      <c r="A37" s="364" t="s">
        <v>495</v>
      </c>
      <c r="B37" s="639" t="s">
        <v>496</v>
      </c>
      <c r="D37" s="436">
        <f>'１次効果'!L37</f>
        <v>0</v>
      </c>
      <c r="E37" s="397"/>
      <c r="F37" s="436">
        <f>'１次効果'!AD37</f>
        <v>0.27022450648074131</v>
      </c>
      <c r="G37" s="397"/>
      <c r="H37" s="436">
        <f>'２次効果'!R37</f>
        <v>0.3250413468102068</v>
      </c>
      <c r="I37" s="397"/>
      <c r="J37" s="437">
        <f t="shared" si="0"/>
        <v>0.59526585329094805</v>
      </c>
      <c r="K37" s="397"/>
      <c r="L37" s="459">
        <f>各種係数!$G37*J37*入力シート!$L$29</f>
        <v>1.0009585021655736</v>
      </c>
      <c r="M37" s="397"/>
      <c r="N37" s="459">
        <f>各種係数!$H37*J37*入力シート!$L$29</f>
        <v>1.0009585021655736</v>
      </c>
    </row>
    <row r="38" spans="1:14" ht="15.2" customHeight="1">
      <c r="A38" s="363" t="s">
        <v>497</v>
      </c>
      <c r="B38" s="637" t="s">
        <v>498</v>
      </c>
      <c r="D38" s="431">
        <f>'１次効果'!L38</f>
        <v>0</v>
      </c>
      <c r="E38" s="397"/>
      <c r="F38" s="431">
        <f>'１次効果'!AD38</f>
        <v>7.8949732803343942E-2</v>
      </c>
      <c r="G38" s="397"/>
      <c r="H38" s="431">
        <f>'２次効果'!R38</f>
        <v>0.19219867845357913</v>
      </c>
      <c r="I38" s="397"/>
      <c r="J38" s="435">
        <f t="shared" si="0"/>
        <v>0.27114841125692307</v>
      </c>
      <c r="K38" s="397"/>
      <c r="L38" s="458">
        <f>各種係数!$G38*J38*入力シート!$L$29</f>
        <v>0.63491912853093224</v>
      </c>
      <c r="M38" s="397"/>
      <c r="N38" s="458">
        <f>各種係数!$H38*J38*入力シート!$L$29</f>
        <v>0.63491912853093224</v>
      </c>
    </row>
    <row r="39" spans="1:14" ht="15.2" customHeight="1">
      <c r="A39" s="363" t="s">
        <v>499</v>
      </c>
      <c r="B39" s="637" t="s">
        <v>500</v>
      </c>
      <c r="D39" s="431">
        <f>'１次効果'!L39</f>
        <v>0</v>
      </c>
      <c r="E39" s="397"/>
      <c r="F39" s="431">
        <f>'１次効果'!AD39</f>
        <v>0.38773551259162858</v>
      </c>
      <c r="G39" s="397"/>
      <c r="H39" s="431">
        <f>'２次効果'!R39</f>
        <v>7.3132370411555417E-2</v>
      </c>
      <c r="I39" s="397"/>
      <c r="J39" s="435">
        <f t="shared" si="0"/>
        <v>0.46086788300318399</v>
      </c>
      <c r="K39" s="397"/>
      <c r="L39" s="458">
        <f>各種係数!$G39*J39*入力シート!$L$29</f>
        <v>4.3173010346175991</v>
      </c>
      <c r="M39" s="397"/>
      <c r="N39" s="458">
        <f>各種係数!$H39*J39*入力シート!$L$29</f>
        <v>4.2999571182238947</v>
      </c>
    </row>
    <row r="40" spans="1:14" ht="15.2" customHeight="1">
      <c r="A40" s="363" t="s">
        <v>501</v>
      </c>
      <c r="B40" s="637" t="s">
        <v>502</v>
      </c>
      <c r="D40" s="431">
        <f>'１次効果'!L40</f>
        <v>0</v>
      </c>
      <c r="E40" s="397"/>
      <c r="F40" s="431">
        <f>'１次効果'!AD40</f>
        <v>2.293249050082077</v>
      </c>
      <c r="G40" s="397"/>
      <c r="H40" s="431">
        <f>'２次効果'!R40</f>
        <v>1.9538235245846463</v>
      </c>
      <c r="I40" s="397"/>
      <c r="J40" s="435">
        <f t="shared" si="0"/>
        <v>4.2470725746667233</v>
      </c>
      <c r="K40" s="397"/>
      <c r="L40" s="458">
        <f>各種係数!$G40*J40*入力シート!$L$29</f>
        <v>46.824065105040894</v>
      </c>
      <c r="M40" s="397"/>
      <c r="N40" s="458">
        <f>各種係数!$H40*J40*入力シート!$L$29</f>
        <v>44.085859265571898</v>
      </c>
    </row>
    <row r="41" spans="1:14" ht="15.2" customHeight="1">
      <c r="A41" s="363" t="s">
        <v>503</v>
      </c>
      <c r="B41" s="637" t="s">
        <v>504</v>
      </c>
      <c r="D41" s="431">
        <f>'１次効果'!L41</f>
        <v>0</v>
      </c>
      <c r="E41" s="397"/>
      <c r="F41" s="431">
        <f>'１次効果'!AD41</f>
        <v>1.1442111291699431</v>
      </c>
      <c r="G41" s="397"/>
      <c r="H41" s="431">
        <f>'２次効果'!R41</f>
        <v>1.1891203315725039</v>
      </c>
      <c r="I41" s="397"/>
      <c r="J41" s="435">
        <f t="shared" si="0"/>
        <v>2.3333314607424471</v>
      </c>
      <c r="K41" s="397"/>
      <c r="L41" s="458">
        <f>各種係数!$G41*J41*入力シート!$L$29</f>
        <v>9.3770081379808037</v>
      </c>
      <c r="M41" s="397"/>
      <c r="N41" s="458">
        <f>各種係数!$H41*J41*入力シート!$L$29</f>
        <v>8.5139253406531736</v>
      </c>
    </row>
    <row r="42" spans="1:14" ht="15.2" customHeight="1">
      <c r="A42" s="364" t="s">
        <v>505</v>
      </c>
      <c r="B42" s="637" t="s">
        <v>506</v>
      </c>
      <c r="D42" s="436">
        <f>'１次効果'!L42</f>
        <v>0</v>
      </c>
      <c r="E42" s="397"/>
      <c r="F42" s="436">
        <f>'１次効果'!AD42</f>
        <v>0.42015426064052763</v>
      </c>
      <c r="G42" s="397"/>
      <c r="H42" s="436">
        <f>'２次効果'!R42</f>
        <v>2.8856502566090403</v>
      </c>
      <c r="I42" s="397"/>
      <c r="J42" s="437">
        <f t="shared" si="0"/>
        <v>3.3058045172495678</v>
      </c>
      <c r="K42" s="397"/>
      <c r="L42" s="459">
        <f>各種係数!$G42*J42*入力シート!$L$29</f>
        <v>4.8528239748428685</v>
      </c>
      <c r="M42" s="397"/>
      <c r="N42" s="459">
        <f>各種係数!$H42*J42*入力シート!$L$29</f>
        <v>3.7295568638755281</v>
      </c>
    </row>
    <row r="43" spans="1:14" ht="15.2" customHeight="1">
      <c r="A43" s="363" t="s">
        <v>507</v>
      </c>
      <c r="B43" s="638" t="s">
        <v>508</v>
      </c>
      <c r="D43" s="431">
        <f>'１次効果'!L43</f>
        <v>0</v>
      </c>
      <c r="E43" s="397"/>
      <c r="F43" s="431">
        <f>'１次効果'!AD43</f>
        <v>2.4006866548444834</v>
      </c>
      <c r="G43" s="397"/>
      <c r="H43" s="431">
        <f>'２次効果'!R43</f>
        <v>0.82053726536484795</v>
      </c>
      <c r="I43" s="397"/>
      <c r="J43" s="435">
        <f t="shared" si="0"/>
        <v>3.2212239202093311</v>
      </c>
      <c r="K43" s="397"/>
      <c r="L43" s="458">
        <f>各種係数!$G43*J43*入力シート!$L$29</f>
        <v>22.689814112704877</v>
      </c>
      <c r="M43" s="397"/>
      <c r="N43" s="458">
        <f>各種係数!$H43*J43*入力シート!$L$29</f>
        <v>21.535727658517747</v>
      </c>
    </row>
    <row r="44" spans="1:14" ht="15.2" customHeight="1">
      <c r="A44" s="363" t="s">
        <v>509</v>
      </c>
      <c r="B44" s="637" t="s">
        <v>510</v>
      </c>
      <c r="D44" s="431">
        <f>'１次効果'!L44</f>
        <v>0</v>
      </c>
      <c r="E44" s="397"/>
      <c r="F44" s="431">
        <f>'１次効果'!AD44</f>
        <v>1.4101011402230217</v>
      </c>
      <c r="G44" s="397"/>
      <c r="H44" s="431">
        <f>'２次効果'!R44</f>
        <v>0.83699280359888273</v>
      </c>
      <c r="I44" s="397"/>
      <c r="J44" s="435">
        <f t="shared" si="0"/>
        <v>2.2470939438219046</v>
      </c>
      <c r="K44" s="397"/>
      <c r="L44" s="458">
        <f>各種係数!$G44*J44*入力シート!$L$29</f>
        <v>7.7653688559766438</v>
      </c>
      <c r="M44" s="397"/>
      <c r="N44" s="458">
        <f>各種係数!$H44*J44*入力シート!$L$29</f>
        <v>7.6769196567942313</v>
      </c>
    </row>
    <row r="45" spans="1:14" ht="15.2" customHeight="1">
      <c r="A45" s="363" t="s">
        <v>511</v>
      </c>
      <c r="B45" s="637" t="s">
        <v>512</v>
      </c>
      <c r="D45" s="431">
        <f>'１次効果'!L45</f>
        <v>0</v>
      </c>
      <c r="E45" s="397"/>
      <c r="F45" s="431">
        <f>'１次効果'!AD45</f>
        <v>5.5799983821883066E-2</v>
      </c>
      <c r="G45" s="397"/>
      <c r="H45" s="431">
        <f>'２次効果'!R45</f>
        <v>6.7803796915551301E-2</v>
      </c>
      <c r="I45" s="397"/>
      <c r="J45" s="435">
        <f t="shared" si="0"/>
        <v>0.12360378073743436</v>
      </c>
      <c r="K45" s="397"/>
      <c r="L45" s="458">
        <f>各種係数!$G45*J45*入力シート!$L$29</f>
        <v>0.64520565417509679</v>
      </c>
      <c r="M45" s="397"/>
      <c r="N45" s="458">
        <f>各種係数!$H45*J45*入力シート!$L$29</f>
        <v>0.64520565417509679</v>
      </c>
    </row>
    <row r="46" spans="1:14" ht="15.2" customHeight="1">
      <c r="A46" s="363" t="s">
        <v>513</v>
      </c>
      <c r="B46" s="637" t="s">
        <v>514</v>
      </c>
      <c r="D46" s="431">
        <f>'１次効果'!L46</f>
        <v>0</v>
      </c>
      <c r="E46" s="397"/>
      <c r="F46" s="431">
        <f>'１次効果'!AD46</f>
        <v>2.8449139515816003E-2</v>
      </c>
      <c r="G46" s="397"/>
      <c r="H46" s="431">
        <f>'２次効果'!R46</f>
        <v>0.43326237180074262</v>
      </c>
      <c r="I46" s="397"/>
      <c r="J46" s="435">
        <f t="shared" si="0"/>
        <v>0.46171151131655863</v>
      </c>
      <c r="K46" s="397"/>
      <c r="L46" s="458">
        <f>各種係数!$G46*J46*入力シート!$L$29</f>
        <v>4.0312802309076741</v>
      </c>
      <c r="M46" s="397"/>
      <c r="N46" s="458">
        <f>各種係数!$H46*J46*入力シート!$L$29</f>
        <v>4.0218516547185548</v>
      </c>
    </row>
    <row r="47" spans="1:14" ht="15.2" customHeight="1">
      <c r="A47" s="364" t="s">
        <v>515</v>
      </c>
      <c r="B47" s="639" t="s">
        <v>516</v>
      </c>
      <c r="D47" s="436">
        <f>'１次効果'!L47</f>
        <v>0</v>
      </c>
      <c r="E47" s="397"/>
      <c r="F47" s="436">
        <f>'１次効果'!AD47</f>
        <v>4.8134740812934389E-3</v>
      </c>
      <c r="G47" s="397"/>
      <c r="H47" s="436">
        <f>'２次効果'!R47</f>
        <v>0.81459816596231316</v>
      </c>
      <c r="I47" s="397"/>
      <c r="J47" s="437">
        <f t="shared" si="0"/>
        <v>0.81941164004360656</v>
      </c>
      <c r="K47" s="397"/>
      <c r="L47" s="459">
        <f>各種係数!$G47*J47*入力シート!$L$29</f>
        <v>8.8359116464466201</v>
      </c>
      <c r="M47" s="397"/>
      <c r="N47" s="459">
        <f>各種係数!$H47*J47*入力シート!$L$29</f>
        <v>8.6158905824126784</v>
      </c>
    </row>
    <row r="48" spans="1:14" ht="15.2" customHeight="1">
      <c r="A48" s="363" t="s">
        <v>517</v>
      </c>
      <c r="B48" s="637" t="s">
        <v>518</v>
      </c>
      <c r="D48" s="431">
        <f>'１次効果'!L48</f>
        <v>0</v>
      </c>
      <c r="E48" s="397"/>
      <c r="F48" s="431">
        <f>'１次効果'!AD48</f>
        <v>7.4178458774509293E-2</v>
      </c>
      <c r="G48" s="397"/>
      <c r="H48" s="431">
        <f>'２次効果'!R48</f>
        <v>0.19596976015676495</v>
      </c>
      <c r="I48" s="397"/>
      <c r="J48" s="435">
        <f t="shared" si="0"/>
        <v>0.27014821893127428</v>
      </c>
      <c r="K48" s="397"/>
      <c r="L48" s="458">
        <f>各種係数!$G48*J48*入力シート!$L$29</f>
        <v>4.9203370429409059</v>
      </c>
      <c r="M48" s="397"/>
      <c r="N48" s="458">
        <f>各種係数!$H48*J48*入力シート!$L$29</f>
        <v>4.7112469064209135</v>
      </c>
    </row>
    <row r="49" spans="1:14" ht="15.2" customHeight="1">
      <c r="A49" s="363" t="s">
        <v>519</v>
      </c>
      <c r="B49" s="637" t="s">
        <v>520</v>
      </c>
      <c r="D49" s="431">
        <f>'１次効果'!L49</f>
        <v>9.2649911682929318</v>
      </c>
      <c r="E49" s="397"/>
      <c r="F49" s="431">
        <f>'１次効果'!AD49</f>
        <v>10.060764938481018</v>
      </c>
      <c r="G49" s="397"/>
      <c r="H49" s="431">
        <f>'２次効果'!R49</f>
        <v>1.0438765233310516</v>
      </c>
      <c r="I49" s="397"/>
      <c r="J49" s="435">
        <f t="shared" si="0"/>
        <v>20.369632630105002</v>
      </c>
      <c r="K49" s="397"/>
      <c r="L49" s="458">
        <f>各種係数!$G49*J49*入力シート!$L$29</f>
        <v>165.9364401616813</v>
      </c>
      <c r="M49" s="397"/>
      <c r="N49" s="458">
        <f>各種係数!$H49*J49*入力シート!$L$29</f>
        <v>157.55811781210227</v>
      </c>
    </row>
    <row r="50" spans="1:14" ht="15.2" customHeight="1">
      <c r="A50" s="363" t="s">
        <v>521</v>
      </c>
      <c r="B50" s="637" t="s">
        <v>522</v>
      </c>
      <c r="D50" s="431">
        <f>'１次効果'!L50</f>
        <v>0</v>
      </c>
      <c r="E50" s="397"/>
      <c r="F50" s="431">
        <f>'１次効果'!AD50</f>
        <v>5.1989677587512044E-2</v>
      </c>
      <c r="G50" s="397"/>
      <c r="H50" s="431">
        <f>'２次効果'!R50</f>
        <v>1.7499766097471414</v>
      </c>
      <c r="I50" s="397"/>
      <c r="J50" s="435">
        <f t="shared" si="0"/>
        <v>1.8019662873346534</v>
      </c>
      <c r="K50" s="397"/>
      <c r="L50" s="458">
        <f>各種係数!$G50*J50*入力シート!$L$29</f>
        <v>28.713126479712159</v>
      </c>
      <c r="M50" s="397"/>
      <c r="N50" s="458">
        <f>各種係数!$H50*J50*入力シート!$L$29</f>
        <v>24.934882793459408</v>
      </c>
    </row>
    <row r="51" spans="1:14" ht="15.2" customHeight="1">
      <c r="A51" s="363" t="s">
        <v>523</v>
      </c>
      <c r="B51" s="637" t="s">
        <v>524</v>
      </c>
      <c r="D51" s="431">
        <f>'１次効果'!L51</f>
        <v>0</v>
      </c>
      <c r="E51" s="397"/>
      <c r="F51" s="431">
        <f>'１次効果'!AD51</f>
        <v>0.20724620306774744</v>
      </c>
      <c r="G51" s="397"/>
      <c r="H51" s="431">
        <f>'２次効果'!R51</f>
        <v>2.304771079351647E-2</v>
      </c>
      <c r="I51" s="397"/>
      <c r="J51" s="435">
        <f t="shared" si="0"/>
        <v>0.23029391386126391</v>
      </c>
      <c r="K51" s="397"/>
      <c r="L51" s="458">
        <f>各種係数!$G51*J51*入力シート!$L$29</f>
        <v>0</v>
      </c>
      <c r="M51" s="397"/>
      <c r="N51" s="458">
        <f>各種係数!$H51*J51*入力シート!$L$29</f>
        <v>0</v>
      </c>
    </row>
    <row r="52" spans="1:14" ht="15.2" customHeight="1" thickBot="1">
      <c r="A52" s="366" t="s">
        <v>525</v>
      </c>
      <c r="B52" s="640" t="s">
        <v>526</v>
      </c>
      <c r="D52" s="438">
        <f>'１次効果'!L52</f>
        <v>0</v>
      </c>
      <c r="E52" s="397"/>
      <c r="F52" s="438">
        <f>'１次効果'!AD52</f>
        <v>0.38908894465847177</v>
      </c>
      <c r="G52" s="397"/>
      <c r="H52" s="438">
        <f>'２次効果'!R52</f>
        <v>5.5291481527997573E-2</v>
      </c>
      <c r="I52" s="397"/>
      <c r="J52" s="435">
        <f t="shared" si="0"/>
        <v>0.44438042618646934</v>
      </c>
      <c r="K52" s="397"/>
      <c r="L52" s="460">
        <f>各種係数!$G52*J52*入力シート!$L$29</f>
        <v>0.10066327544270379</v>
      </c>
      <c r="M52" s="397"/>
      <c r="N52" s="460">
        <f>各種係数!$H52*J52*入力シート!$L$29</f>
        <v>0.10066327544270379</v>
      </c>
    </row>
    <row r="53" spans="1:14" ht="15.2" customHeight="1" thickBot="1">
      <c r="A53" s="367"/>
      <c r="B53" s="368" t="s">
        <v>328</v>
      </c>
      <c r="D53" s="439">
        <f>SUM(D8:D52)</f>
        <v>59.26499116829293</v>
      </c>
      <c r="E53" s="397"/>
      <c r="F53" s="439">
        <f>SUM(F8:F52)</f>
        <v>23.257976917924314</v>
      </c>
      <c r="G53" s="397"/>
      <c r="H53" s="439">
        <f>SUM(H8:H52)</f>
        <v>13.786551797346451</v>
      </c>
      <c r="I53" s="397"/>
      <c r="J53" s="440">
        <f>SUM(J8:J52)</f>
        <v>96.309519883563695</v>
      </c>
      <c r="K53" s="397"/>
      <c r="L53" s="461">
        <f>SUM(L8:L52)</f>
        <v>782.671413381403</v>
      </c>
      <c r="M53" s="397"/>
      <c r="N53" s="461">
        <f>SUM(N8:N52)</f>
        <v>695.38318251024873</v>
      </c>
    </row>
  </sheetData>
  <phoneticPr fontId="2"/>
  <pageMargins left="0.7" right="0.7" top="0.75" bottom="0.75" header="0.3" footer="0.3"/>
  <pageSetup paperSize="9" scale="67" fitToWidth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S53"/>
  <sheetViews>
    <sheetView showGridLines="0" workbookViewId="0"/>
  </sheetViews>
  <sheetFormatPr defaultRowHeight="13.5"/>
  <cols>
    <col min="1" max="1" width="2.625" style="463" customWidth="1"/>
    <col min="2" max="2" width="3.375" style="463" customWidth="1"/>
    <col min="3" max="3" width="25" style="463" customWidth="1"/>
    <col min="4" max="4" width="14.125" style="463" customWidth="1"/>
    <col min="5" max="6" width="12.875" style="463" customWidth="1"/>
    <col min="7" max="7" width="13.875" style="463" customWidth="1"/>
    <col min="8" max="8" width="14.25" style="463" customWidth="1"/>
    <col min="9" max="11" width="12.875" style="463" customWidth="1"/>
    <col min="12" max="12" width="13.875" style="463" bestFit="1" customWidth="1"/>
    <col min="13" max="13" width="11.625" style="463" customWidth="1"/>
    <col min="14" max="14" width="10.625" style="463" customWidth="1"/>
    <col min="15" max="17" width="9" style="463"/>
    <col min="18" max="18" width="13.5" style="463" customWidth="1"/>
    <col min="19" max="19" width="9.5" style="463" bestFit="1" customWidth="1"/>
    <col min="20" max="256" width="9" style="463"/>
    <col min="257" max="257" width="2.625" style="463" customWidth="1"/>
    <col min="258" max="258" width="3.375" style="463" customWidth="1"/>
    <col min="259" max="259" width="25" style="463" customWidth="1"/>
    <col min="260" max="260" width="14.125" style="463" customWidth="1"/>
    <col min="261" max="262" width="12.875" style="463" customWidth="1"/>
    <col min="263" max="264" width="14.25" style="463" customWidth="1"/>
    <col min="265" max="267" width="12.875" style="463" customWidth="1"/>
    <col min="268" max="268" width="13.875" style="463" bestFit="1" customWidth="1"/>
    <col min="269" max="269" width="11.625" style="463" customWidth="1"/>
    <col min="270" max="270" width="10.625" style="463" customWidth="1"/>
    <col min="271" max="273" width="9" style="463"/>
    <col min="274" max="274" width="13.5" style="463" customWidth="1"/>
    <col min="275" max="275" width="9.5" style="463" bestFit="1" customWidth="1"/>
    <col min="276" max="512" width="9" style="463"/>
    <col min="513" max="513" width="2.625" style="463" customWidth="1"/>
    <col min="514" max="514" width="3.375" style="463" customWidth="1"/>
    <col min="515" max="515" width="25" style="463" customWidth="1"/>
    <col min="516" max="516" width="14.125" style="463" customWidth="1"/>
    <col min="517" max="518" width="12.875" style="463" customWidth="1"/>
    <col min="519" max="520" width="14.25" style="463" customWidth="1"/>
    <col min="521" max="523" width="12.875" style="463" customWidth="1"/>
    <col min="524" max="524" width="13.875" style="463" bestFit="1" customWidth="1"/>
    <col min="525" max="525" width="11.625" style="463" customWidth="1"/>
    <col min="526" max="526" width="10.625" style="463" customWidth="1"/>
    <col min="527" max="529" width="9" style="463"/>
    <col min="530" max="530" width="13.5" style="463" customWidth="1"/>
    <col min="531" max="531" width="9.5" style="463" bestFit="1" customWidth="1"/>
    <col min="532" max="768" width="9" style="463"/>
    <col min="769" max="769" width="2.625" style="463" customWidth="1"/>
    <col min="770" max="770" width="3.375" style="463" customWidth="1"/>
    <col min="771" max="771" width="25" style="463" customWidth="1"/>
    <col min="772" max="772" width="14.125" style="463" customWidth="1"/>
    <col min="773" max="774" width="12.875" style="463" customWidth="1"/>
    <col min="775" max="776" width="14.25" style="463" customWidth="1"/>
    <col min="777" max="779" width="12.875" style="463" customWidth="1"/>
    <col min="780" max="780" width="13.875" style="463" bestFit="1" customWidth="1"/>
    <col min="781" max="781" width="11.625" style="463" customWidth="1"/>
    <col min="782" max="782" width="10.625" style="463" customWidth="1"/>
    <col min="783" max="785" width="9" style="463"/>
    <col min="786" max="786" width="13.5" style="463" customWidth="1"/>
    <col min="787" max="787" width="9.5" style="463" bestFit="1" customWidth="1"/>
    <col min="788" max="1024" width="9" style="463"/>
    <col min="1025" max="1025" width="2.625" style="463" customWidth="1"/>
    <col min="1026" max="1026" width="3.375" style="463" customWidth="1"/>
    <col min="1027" max="1027" width="25" style="463" customWidth="1"/>
    <col min="1028" max="1028" width="14.125" style="463" customWidth="1"/>
    <col min="1029" max="1030" width="12.875" style="463" customWidth="1"/>
    <col min="1031" max="1032" width="14.25" style="463" customWidth="1"/>
    <col min="1033" max="1035" width="12.875" style="463" customWidth="1"/>
    <col min="1036" max="1036" width="13.875" style="463" bestFit="1" customWidth="1"/>
    <col min="1037" max="1037" width="11.625" style="463" customWidth="1"/>
    <col min="1038" max="1038" width="10.625" style="463" customWidth="1"/>
    <col min="1039" max="1041" width="9" style="463"/>
    <col min="1042" max="1042" width="13.5" style="463" customWidth="1"/>
    <col min="1043" max="1043" width="9.5" style="463" bestFit="1" customWidth="1"/>
    <col min="1044" max="1280" width="9" style="463"/>
    <col min="1281" max="1281" width="2.625" style="463" customWidth="1"/>
    <col min="1282" max="1282" width="3.375" style="463" customWidth="1"/>
    <col min="1283" max="1283" width="25" style="463" customWidth="1"/>
    <col min="1284" max="1284" width="14.125" style="463" customWidth="1"/>
    <col min="1285" max="1286" width="12.875" style="463" customWidth="1"/>
    <col min="1287" max="1288" width="14.25" style="463" customWidth="1"/>
    <col min="1289" max="1291" width="12.875" style="463" customWidth="1"/>
    <col min="1292" max="1292" width="13.875" style="463" bestFit="1" customWidth="1"/>
    <col min="1293" max="1293" width="11.625" style="463" customWidth="1"/>
    <col min="1294" max="1294" width="10.625" style="463" customWidth="1"/>
    <col min="1295" max="1297" width="9" style="463"/>
    <col min="1298" max="1298" width="13.5" style="463" customWidth="1"/>
    <col min="1299" max="1299" width="9.5" style="463" bestFit="1" customWidth="1"/>
    <col min="1300" max="1536" width="9" style="463"/>
    <col min="1537" max="1537" width="2.625" style="463" customWidth="1"/>
    <col min="1538" max="1538" width="3.375" style="463" customWidth="1"/>
    <col min="1539" max="1539" width="25" style="463" customWidth="1"/>
    <col min="1540" max="1540" width="14.125" style="463" customWidth="1"/>
    <col min="1541" max="1542" width="12.875" style="463" customWidth="1"/>
    <col min="1543" max="1544" width="14.25" style="463" customWidth="1"/>
    <col min="1545" max="1547" width="12.875" style="463" customWidth="1"/>
    <col min="1548" max="1548" width="13.875" style="463" bestFit="1" customWidth="1"/>
    <col min="1549" max="1549" width="11.625" style="463" customWidth="1"/>
    <col min="1550" max="1550" width="10.625" style="463" customWidth="1"/>
    <col min="1551" max="1553" width="9" style="463"/>
    <col min="1554" max="1554" width="13.5" style="463" customWidth="1"/>
    <col min="1555" max="1555" width="9.5" style="463" bestFit="1" customWidth="1"/>
    <col min="1556" max="1792" width="9" style="463"/>
    <col min="1793" max="1793" width="2.625" style="463" customWidth="1"/>
    <col min="1794" max="1794" width="3.375" style="463" customWidth="1"/>
    <col min="1795" max="1795" width="25" style="463" customWidth="1"/>
    <col min="1796" max="1796" width="14.125" style="463" customWidth="1"/>
    <col min="1797" max="1798" width="12.875" style="463" customWidth="1"/>
    <col min="1799" max="1800" width="14.25" style="463" customWidth="1"/>
    <col min="1801" max="1803" width="12.875" style="463" customWidth="1"/>
    <col min="1804" max="1804" width="13.875" style="463" bestFit="1" customWidth="1"/>
    <col min="1805" max="1805" width="11.625" style="463" customWidth="1"/>
    <col min="1806" max="1806" width="10.625" style="463" customWidth="1"/>
    <col min="1807" max="1809" width="9" style="463"/>
    <col min="1810" max="1810" width="13.5" style="463" customWidth="1"/>
    <col min="1811" max="1811" width="9.5" style="463" bestFit="1" customWidth="1"/>
    <col min="1812" max="2048" width="9" style="463"/>
    <col min="2049" max="2049" width="2.625" style="463" customWidth="1"/>
    <col min="2050" max="2050" width="3.375" style="463" customWidth="1"/>
    <col min="2051" max="2051" width="25" style="463" customWidth="1"/>
    <col min="2052" max="2052" width="14.125" style="463" customWidth="1"/>
    <col min="2053" max="2054" width="12.875" style="463" customWidth="1"/>
    <col min="2055" max="2056" width="14.25" style="463" customWidth="1"/>
    <col min="2057" max="2059" width="12.875" style="463" customWidth="1"/>
    <col min="2060" max="2060" width="13.875" style="463" bestFit="1" customWidth="1"/>
    <col min="2061" max="2061" width="11.625" style="463" customWidth="1"/>
    <col min="2062" max="2062" width="10.625" style="463" customWidth="1"/>
    <col min="2063" max="2065" width="9" style="463"/>
    <col min="2066" max="2066" width="13.5" style="463" customWidth="1"/>
    <col min="2067" max="2067" width="9.5" style="463" bestFit="1" customWidth="1"/>
    <col min="2068" max="2304" width="9" style="463"/>
    <col min="2305" max="2305" width="2.625" style="463" customWidth="1"/>
    <col min="2306" max="2306" width="3.375" style="463" customWidth="1"/>
    <col min="2307" max="2307" width="25" style="463" customWidth="1"/>
    <col min="2308" max="2308" width="14.125" style="463" customWidth="1"/>
    <col min="2309" max="2310" width="12.875" style="463" customWidth="1"/>
    <col min="2311" max="2312" width="14.25" style="463" customWidth="1"/>
    <col min="2313" max="2315" width="12.875" style="463" customWidth="1"/>
    <col min="2316" max="2316" width="13.875" style="463" bestFit="1" customWidth="1"/>
    <col min="2317" max="2317" width="11.625" style="463" customWidth="1"/>
    <col min="2318" max="2318" width="10.625" style="463" customWidth="1"/>
    <col min="2319" max="2321" width="9" style="463"/>
    <col min="2322" max="2322" width="13.5" style="463" customWidth="1"/>
    <col min="2323" max="2323" width="9.5" style="463" bestFit="1" customWidth="1"/>
    <col min="2324" max="2560" width="9" style="463"/>
    <col min="2561" max="2561" width="2.625" style="463" customWidth="1"/>
    <col min="2562" max="2562" width="3.375" style="463" customWidth="1"/>
    <col min="2563" max="2563" width="25" style="463" customWidth="1"/>
    <col min="2564" max="2564" width="14.125" style="463" customWidth="1"/>
    <col min="2565" max="2566" width="12.875" style="463" customWidth="1"/>
    <col min="2567" max="2568" width="14.25" style="463" customWidth="1"/>
    <col min="2569" max="2571" width="12.875" style="463" customWidth="1"/>
    <col min="2572" max="2572" width="13.875" style="463" bestFit="1" customWidth="1"/>
    <col min="2573" max="2573" width="11.625" style="463" customWidth="1"/>
    <col min="2574" max="2574" width="10.625" style="463" customWidth="1"/>
    <col min="2575" max="2577" width="9" style="463"/>
    <col min="2578" max="2578" width="13.5" style="463" customWidth="1"/>
    <col min="2579" max="2579" width="9.5" style="463" bestFit="1" customWidth="1"/>
    <col min="2580" max="2816" width="9" style="463"/>
    <col min="2817" max="2817" width="2.625" style="463" customWidth="1"/>
    <col min="2818" max="2818" width="3.375" style="463" customWidth="1"/>
    <col min="2819" max="2819" width="25" style="463" customWidth="1"/>
    <col min="2820" max="2820" width="14.125" style="463" customWidth="1"/>
    <col min="2821" max="2822" width="12.875" style="463" customWidth="1"/>
    <col min="2823" max="2824" width="14.25" style="463" customWidth="1"/>
    <col min="2825" max="2827" width="12.875" style="463" customWidth="1"/>
    <col min="2828" max="2828" width="13.875" style="463" bestFit="1" customWidth="1"/>
    <col min="2829" max="2829" width="11.625" style="463" customWidth="1"/>
    <col min="2830" max="2830" width="10.625" style="463" customWidth="1"/>
    <col min="2831" max="2833" width="9" style="463"/>
    <col min="2834" max="2834" width="13.5" style="463" customWidth="1"/>
    <col min="2835" max="2835" width="9.5" style="463" bestFit="1" customWidth="1"/>
    <col min="2836" max="3072" width="9" style="463"/>
    <col min="3073" max="3073" width="2.625" style="463" customWidth="1"/>
    <col min="3074" max="3074" width="3.375" style="463" customWidth="1"/>
    <col min="3075" max="3075" width="25" style="463" customWidth="1"/>
    <col min="3076" max="3076" width="14.125" style="463" customWidth="1"/>
    <col min="3077" max="3078" width="12.875" style="463" customWidth="1"/>
    <col min="3079" max="3080" width="14.25" style="463" customWidth="1"/>
    <col min="3081" max="3083" width="12.875" style="463" customWidth="1"/>
    <col min="3084" max="3084" width="13.875" style="463" bestFit="1" customWidth="1"/>
    <col min="3085" max="3085" width="11.625" style="463" customWidth="1"/>
    <col min="3086" max="3086" width="10.625" style="463" customWidth="1"/>
    <col min="3087" max="3089" width="9" style="463"/>
    <col min="3090" max="3090" width="13.5" style="463" customWidth="1"/>
    <col min="3091" max="3091" width="9.5" style="463" bestFit="1" customWidth="1"/>
    <col min="3092" max="3328" width="9" style="463"/>
    <col min="3329" max="3329" width="2.625" style="463" customWidth="1"/>
    <col min="3330" max="3330" width="3.375" style="463" customWidth="1"/>
    <col min="3331" max="3331" width="25" style="463" customWidth="1"/>
    <col min="3332" max="3332" width="14.125" style="463" customWidth="1"/>
    <col min="3333" max="3334" width="12.875" style="463" customWidth="1"/>
    <col min="3335" max="3336" width="14.25" style="463" customWidth="1"/>
    <col min="3337" max="3339" width="12.875" style="463" customWidth="1"/>
    <col min="3340" max="3340" width="13.875" style="463" bestFit="1" customWidth="1"/>
    <col min="3341" max="3341" width="11.625" style="463" customWidth="1"/>
    <col min="3342" max="3342" width="10.625" style="463" customWidth="1"/>
    <col min="3343" max="3345" width="9" style="463"/>
    <col min="3346" max="3346" width="13.5" style="463" customWidth="1"/>
    <col min="3347" max="3347" width="9.5" style="463" bestFit="1" customWidth="1"/>
    <col min="3348" max="3584" width="9" style="463"/>
    <col min="3585" max="3585" width="2.625" style="463" customWidth="1"/>
    <col min="3586" max="3586" width="3.375" style="463" customWidth="1"/>
    <col min="3587" max="3587" width="25" style="463" customWidth="1"/>
    <col min="3588" max="3588" width="14.125" style="463" customWidth="1"/>
    <col min="3589" max="3590" width="12.875" style="463" customWidth="1"/>
    <col min="3591" max="3592" width="14.25" style="463" customWidth="1"/>
    <col min="3593" max="3595" width="12.875" style="463" customWidth="1"/>
    <col min="3596" max="3596" width="13.875" style="463" bestFit="1" customWidth="1"/>
    <col min="3597" max="3597" width="11.625" style="463" customWidth="1"/>
    <col min="3598" max="3598" width="10.625" style="463" customWidth="1"/>
    <col min="3599" max="3601" width="9" style="463"/>
    <col min="3602" max="3602" width="13.5" style="463" customWidth="1"/>
    <col min="3603" max="3603" width="9.5" style="463" bestFit="1" customWidth="1"/>
    <col min="3604" max="3840" width="9" style="463"/>
    <col min="3841" max="3841" width="2.625" style="463" customWidth="1"/>
    <col min="3842" max="3842" width="3.375" style="463" customWidth="1"/>
    <col min="3843" max="3843" width="25" style="463" customWidth="1"/>
    <col min="3844" max="3844" width="14.125" style="463" customWidth="1"/>
    <col min="3845" max="3846" width="12.875" style="463" customWidth="1"/>
    <col min="3847" max="3848" width="14.25" style="463" customWidth="1"/>
    <col min="3849" max="3851" width="12.875" style="463" customWidth="1"/>
    <col min="3852" max="3852" width="13.875" style="463" bestFit="1" customWidth="1"/>
    <col min="3853" max="3853" width="11.625" style="463" customWidth="1"/>
    <col min="3854" max="3854" width="10.625" style="463" customWidth="1"/>
    <col min="3855" max="3857" width="9" style="463"/>
    <col min="3858" max="3858" width="13.5" style="463" customWidth="1"/>
    <col min="3859" max="3859" width="9.5" style="463" bestFit="1" customWidth="1"/>
    <col min="3860" max="4096" width="9" style="463"/>
    <col min="4097" max="4097" width="2.625" style="463" customWidth="1"/>
    <col min="4098" max="4098" width="3.375" style="463" customWidth="1"/>
    <col min="4099" max="4099" width="25" style="463" customWidth="1"/>
    <col min="4100" max="4100" width="14.125" style="463" customWidth="1"/>
    <col min="4101" max="4102" width="12.875" style="463" customWidth="1"/>
    <col min="4103" max="4104" width="14.25" style="463" customWidth="1"/>
    <col min="4105" max="4107" width="12.875" style="463" customWidth="1"/>
    <col min="4108" max="4108" width="13.875" style="463" bestFit="1" customWidth="1"/>
    <col min="4109" max="4109" width="11.625" style="463" customWidth="1"/>
    <col min="4110" max="4110" width="10.625" style="463" customWidth="1"/>
    <col min="4111" max="4113" width="9" style="463"/>
    <col min="4114" max="4114" width="13.5" style="463" customWidth="1"/>
    <col min="4115" max="4115" width="9.5" style="463" bestFit="1" customWidth="1"/>
    <col min="4116" max="4352" width="9" style="463"/>
    <col min="4353" max="4353" width="2.625" style="463" customWidth="1"/>
    <col min="4354" max="4354" width="3.375" style="463" customWidth="1"/>
    <col min="4355" max="4355" width="25" style="463" customWidth="1"/>
    <col min="4356" max="4356" width="14.125" style="463" customWidth="1"/>
    <col min="4357" max="4358" width="12.875" style="463" customWidth="1"/>
    <col min="4359" max="4360" width="14.25" style="463" customWidth="1"/>
    <col min="4361" max="4363" width="12.875" style="463" customWidth="1"/>
    <col min="4364" max="4364" width="13.875" style="463" bestFit="1" customWidth="1"/>
    <col min="4365" max="4365" width="11.625" style="463" customWidth="1"/>
    <col min="4366" max="4366" width="10.625" style="463" customWidth="1"/>
    <col min="4367" max="4369" width="9" style="463"/>
    <col min="4370" max="4370" width="13.5" style="463" customWidth="1"/>
    <col min="4371" max="4371" width="9.5" style="463" bestFit="1" customWidth="1"/>
    <col min="4372" max="4608" width="9" style="463"/>
    <col min="4609" max="4609" width="2.625" style="463" customWidth="1"/>
    <col min="4610" max="4610" width="3.375" style="463" customWidth="1"/>
    <col min="4611" max="4611" width="25" style="463" customWidth="1"/>
    <col min="4612" max="4612" width="14.125" style="463" customWidth="1"/>
    <col min="4613" max="4614" width="12.875" style="463" customWidth="1"/>
    <col min="4615" max="4616" width="14.25" style="463" customWidth="1"/>
    <col min="4617" max="4619" width="12.875" style="463" customWidth="1"/>
    <col min="4620" max="4620" width="13.875" style="463" bestFit="1" customWidth="1"/>
    <col min="4621" max="4621" width="11.625" style="463" customWidth="1"/>
    <col min="4622" max="4622" width="10.625" style="463" customWidth="1"/>
    <col min="4623" max="4625" width="9" style="463"/>
    <col min="4626" max="4626" width="13.5" style="463" customWidth="1"/>
    <col min="4627" max="4627" width="9.5" style="463" bestFit="1" customWidth="1"/>
    <col min="4628" max="4864" width="9" style="463"/>
    <col min="4865" max="4865" width="2.625" style="463" customWidth="1"/>
    <col min="4866" max="4866" width="3.375" style="463" customWidth="1"/>
    <col min="4867" max="4867" width="25" style="463" customWidth="1"/>
    <col min="4868" max="4868" width="14.125" style="463" customWidth="1"/>
    <col min="4869" max="4870" width="12.875" style="463" customWidth="1"/>
    <col min="4871" max="4872" width="14.25" style="463" customWidth="1"/>
    <col min="4873" max="4875" width="12.875" style="463" customWidth="1"/>
    <col min="4876" max="4876" width="13.875" style="463" bestFit="1" customWidth="1"/>
    <col min="4877" max="4877" width="11.625" style="463" customWidth="1"/>
    <col min="4878" max="4878" width="10.625" style="463" customWidth="1"/>
    <col min="4879" max="4881" width="9" style="463"/>
    <col min="4882" max="4882" width="13.5" style="463" customWidth="1"/>
    <col min="4883" max="4883" width="9.5" style="463" bestFit="1" customWidth="1"/>
    <col min="4884" max="5120" width="9" style="463"/>
    <col min="5121" max="5121" width="2.625" style="463" customWidth="1"/>
    <col min="5122" max="5122" width="3.375" style="463" customWidth="1"/>
    <col min="5123" max="5123" width="25" style="463" customWidth="1"/>
    <col min="5124" max="5124" width="14.125" style="463" customWidth="1"/>
    <col min="5125" max="5126" width="12.875" style="463" customWidth="1"/>
    <col min="5127" max="5128" width="14.25" style="463" customWidth="1"/>
    <col min="5129" max="5131" width="12.875" style="463" customWidth="1"/>
    <col min="5132" max="5132" width="13.875" style="463" bestFit="1" customWidth="1"/>
    <col min="5133" max="5133" width="11.625" style="463" customWidth="1"/>
    <col min="5134" max="5134" width="10.625" style="463" customWidth="1"/>
    <col min="5135" max="5137" width="9" style="463"/>
    <col min="5138" max="5138" width="13.5" style="463" customWidth="1"/>
    <col min="5139" max="5139" width="9.5" style="463" bestFit="1" customWidth="1"/>
    <col min="5140" max="5376" width="9" style="463"/>
    <col min="5377" max="5377" width="2.625" style="463" customWidth="1"/>
    <col min="5378" max="5378" width="3.375" style="463" customWidth="1"/>
    <col min="5379" max="5379" width="25" style="463" customWidth="1"/>
    <col min="5380" max="5380" width="14.125" style="463" customWidth="1"/>
    <col min="5381" max="5382" width="12.875" style="463" customWidth="1"/>
    <col min="5383" max="5384" width="14.25" style="463" customWidth="1"/>
    <col min="5385" max="5387" width="12.875" style="463" customWidth="1"/>
    <col min="5388" max="5388" width="13.875" style="463" bestFit="1" customWidth="1"/>
    <col min="5389" max="5389" width="11.625" style="463" customWidth="1"/>
    <col min="5390" max="5390" width="10.625" style="463" customWidth="1"/>
    <col min="5391" max="5393" width="9" style="463"/>
    <col min="5394" max="5394" width="13.5" style="463" customWidth="1"/>
    <col min="5395" max="5395" width="9.5" style="463" bestFit="1" customWidth="1"/>
    <col min="5396" max="5632" width="9" style="463"/>
    <col min="5633" max="5633" width="2.625" style="463" customWidth="1"/>
    <col min="5634" max="5634" width="3.375" style="463" customWidth="1"/>
    <col min="5635" max="5635" width="25" style="463" customWidth="1"/>
    <col min="5636" max="5636" width="14.125" style="463" customWidth="1"/>
    <col min="5637" max="5638" width="12.875" style="463" customWidth="1"/>
    <col min="5639" max="5640" width="14.25" style="463" customWidth="1"/>
    <col min="5641" max="5643" width="12.875" style="463" customWidth="1"/>
    <col min="5644" max="5644" width="13.875" style="463" bestFit="1" customWidth="1"/>
    <col min="5645" max="5645" width="11.625" style="463" customWidth="1"/>
    <col min="5646" max="5646" width="10.625" style="463" customWidth="1"/>
    <col min="5647" max="5649" width="9" style="463"/>
    <col min="5650" max="5650" width="13.5" style="463" customWidth="1"/>
    <col min="5651" max="5651" width="9.5" style="463" bestFit="1" customWidth="1"/>
    <col min="5652" max="5888" width="9" style="463"/>
    <col min="5889" max="5889" width="2.625" style="463" customWidth="1"/>
    <col min="5890" max="5890" width="3.375" style="463" customWidth="1"/>
    <col min="5891" max="5891" width="25" style="463" customWidth="1"/>
    <col min="5892" max="5892" width="14.125" style="463" customWidth="1"/>
    <col min="5893" max="5894" width="12.875" style="463" customWidth="1"/>
    <col min="5895" max="5896" width="14.25" style="463" customWidth="1"/>
    <col min="5897" max="5899" width="12.875" style="463" customWidth="1"/>
    <col min="5900" max="5900" width="13.875" style="463" bestFit="1" customWidth="1"/>
    <col min="5901" max="5901" width="11.625" style="463" customWidth="1"/>
    <col min="5902" max="5902" width="10.625" style="463" customWidth="1"/>
    <col min="5903" max="5905" width="9" style="463"/>
    <col min="5906" max="5906" width="13.5" style="463" customWidth="1"/>
    <col min="5907" max="5907" width="9.5" style="463" bestFit="1" customWidth="1"/>
    <col min="5908" max="6144" width="9" style="463"/>
    <col min="6145" max="6145" width="2.625" style="463" customWidth="1"/>
    <col min="6146" max="6146" width="3.375" style="463" customWidth="1"/>
    <col min="6147" max="6147" width="25" style="463" customWidth="1"/>
    <col min="6148" max="6148" width="14.125" style="463" customWidth="1"/>
    <col min="6149" max="6150" width="12.875" style="463" customWidth="1"/>
    <col min="6151" max="6152" width="14.25" style="463" customWidth="1"/>
    <col min="6153" max="6155" width="12.875" style="463" customWidth="1"/>
    <col min="6156" max="6156" width="13.875" style="463" bestFit="1" customWidth="1"/>
    <col min="6157" max="6157" width="11.625" style="463" customWidth="1"/>
    <col min="6158" max="6158" width="10.625" style="463" customWidth="1"/>
    <col min="6159" max="6161" width="9" style="463"/>
    <col min="6162" max="6162" width="13.5" style="463" customWidth="1"/>
    <col min="6163" max="6163" width="9.5" style="463" bestFit="1" customWidth="1"/>
    <col min="6164" max="6400" width="9" style="463"/>
    <col min="6401" max="6401" width="2.625" style="463" customWidth="1"/>
    <col min="6402" max="6402" width="3.375" style="463" customWidth="1"/>
    <col min="6403" max="6403" width="25" style="463" customWidth="1"/>
    <col min="6404" max="6404" width="14.125" style="463" customWidth="1"/>
    <col min="6405" max="6406" width="12.875" style="463" customWidth="1"/>
    <col min="6407" max="6408" width="14.25" style="463" customWidth="1"/>
    <col min="6409" max="6411" width="12.875" style="463" customWidth="1"/>
    <col min="6412" max="6412" width="13.875" style="463" bestFit="1" customWidth="1"/>
    <col min="6413" max="6413" width="11.625" style="463" customWidth="1"/>
    <col min="6414" max="6414" width="10.625" style="463" customWidth="1"/>
    <col min="6415" max="6417" width="9" style="463"/>
    <col min="6418" max="6418" width="13.5" style="463" customWidth="1"/>
    <col min="6419" max="6419" width="9.5" style="463" bestFit="1" customWidth="1"/>
    <col min="6420" max="6656" width="9" style="463"/>
    <col min="6657" max="6657" width="2.625" style="463" customWidth="1"/>
    <col min="6658" max="6658" width="3.375" style="463" customWidth="1"/>
    <col min="6659" max="6659" width="25" style="463" customWidth="1"/>
    <col min="6660" max="6660" width="14.125" style="463" customWidth="1"/>
    <col min="6661" max="6662" width="12.875" style="463" customWidth="1"/>
    <col min="6663" max="6664" width="14.25" style="463" customWidth="1"/>
    <col min="6665" max="6667" width="12.875" style="463" customWidth="1"/>
    <col min="6668" max="6668" width="13.875" style="463" bestFit="1" customWidth="1"/>
    <col min="6669" max="6669" width="11.625" style="463" customWidth="1"/>
    <col min="6670" max="6670" width="10.625" style="463" customWidth="1"/>
    <col min="6671" max="6673" width="9" style="463"/>
    <col min="6674" max="6674" width="13.5" style="463" customWidth="1"/>
    <col min="6675" max="6675" width="9.5" style="463" bestFit="1" customWidth="1"/>
    <col min="6676" max="6912" width="9" style="463"/>
    <col min="6913" max="6913" width="2.625" style="463" customWidth="1"/>
    <col min="6914" max="6914" width="3.375" style="463" customWidth="1"/>
    <col min="6915" max="6915" width="25" style="463" customWidth="1"/>
    <col min="6916" max="6916" width="14.125" style="463" customWidth="1"/>
    <col min="6917" max="6918" width="12.875" style="463" customWidth="1"/>
    <col min="6919" max="6920" width="14.25" style="463" customWidth="1"/>
    <col min="6921" max="6923" width="12.875" style="463" customWidth="1"/>
    <col min="6924" max="6924" width="13.875" style="463" bestFit="1" customWidth="1"/>
    <col min="6925" max="6925" width="11.625" style="463" customWidth="1"/>
    <col min="6926" max="6926" width="10.625" style="463" customWidth="1"/>
    <col min="6927" max="6929" width="9" style="463"/>
    <col min="6930" max="6930" width="13.5" style="463" customWidth="1"/>
    <col min="6931" max="6931" width="9.5" style="463" bestFit="1" customWidth="1"/>
    <col min="6932" max="7168" width="9" style="463"/>
    <col min="7169" max="7169" width="2.625" style="463" customWidth="1"/>
    <col min="7170" max="7170" width="3.375" style="463" customWidth="1"/>
    <col min="7171" max="7171" width="25" style="463" customWidth="1"/>
    <col min="7172" max="7172" width="14.125" style="463" customWidth="1"/>
    <col min="7173" max="7174" width="12.875" style="463" customWidth="1"/>
    <col min="7175" max="7176" width="14.25" style="463" customWidth="1"/>
    <col min="7177" max="7179" width="12.875" style="463" customWidth="1"/>
    <col min="7180" max="7180" width="13.875" style="463" bestFit="1" customWidth="1"/>
    <col min="7181" max="7181" width="11.625" style="463" customWidth="1"/>
    <col min="7182" max="7182" width="10.625" style="463" customWidth="1"/>
    <col min="7183" max="7185" width="9" style="463"/>
    <col min="7186" max="7186" width="13.5" style="463" customWidth="1"/>
    <col min="7187" max="7187" width="9.5" style="463" bestFit="1" customWidth="1"/>
    <col min="7188" max="7424" width="9" style="463"/>
    <col min="7425" max="7425" width="2.625" style="463" customWidth="1"/>
    <col min="7426" max="7426" width="3.375" style="463" customWidth="1"/>
    <col min="7427" max="7427" width="25" style="463" customWidth="1"/>
    <col min="7428" max="7428" width="14.125" style="463" customWidth="1"/>
    <col min="7429" max="7430" width="12.875" style="463" customWidth="1"/>
    <col min="7431" max="7432" width="14.25" style="463" customWidth="1"/>
    <col min="7433" max="7435" width="12.875" style="463" customWidth="1"/>
    <col min="7436" max="7436" width="13.875" style="463" bestFit="1" customWidth="1"/>
    <col min="7437" max="7437" width="11.625" style="463" customWidth="1"/>
    <col min="7438" max="7438" width="10.625" style="463" customWidth="1"/>
    <col min="7439" max="7441" width="9" style="463"/>
    <col min="7442" max="7442" width="13.5" style="463" customWidth="1"/>
    <col min="7443" max="7443" width="9.5" style="463" bestFit="1" customWidth="1"/>
    <col min="7444" max="7680" width="9" style="463"/>
    <col min="7681" max="7681" width="2.625" style="463" customWidth="1"/>
    <col min="7682" max="7682" width="3.375" style="463" customWidth="1"/>
    <col min="7683" max="7683" width="25" style="463" customWidth="1"/>
    <col min="7684" max="7684" width="14.125" style="463" customWidth="1"/>
    <col min="7685" max="7686" width="12.875" style="463" customWidth="1"/>
    <col min="7687" max="7688" width="14.25" style="463" customWidth="1"/>
    <col min="7689" max="7691" width="12.875" style="463" customWidth="1"/>
    <col min="7692" max="7692" width="13.875" style="463" bestFit="1" customWidth="1"/>
    <col min="7693" max="7693" width="11.625" style="463" customWidth="1"/>
    <col min="7694" max="7694" width="10.625" style="463" customWidth="1"/>
    <col min="7695" max="7697" width="9" style="463"/>
    <col min="7698" max="7698" width="13.5" style="463" customWidth="1"/>
    <col min="7699" max="7699" width="9.5" style="463" bestFit="1" customWidth="1"/>
    <col min="7700" max="7936" width="9" style="463"/>
    <col min="7937" max="7937" width="2.625" style="463" customWidth="1"/>
    <col min="7938" max="7938" width="3.375" style="463" customWidth="1"/>
    <col min="7939" max="7939" width="25" style="463" customWidth="1"/>
    <col min="7940" max="7940" width="14.125" style="463" customWidth="1"/>
    <col min="7941" max="7942" width="12.875" style="463" customWidth="1"/>
    <col min="7943" max="7944" width="14.25" style="463" customWidth="1"/>
    <col min="7945" max="7947" width="12.875" style="463" customWidth="1"/>
    <col min="7948" max="7948" width="13.875" style="463" bestFit="1" customWidth="1"/>
    <col min="7949" max="7949" width="11.625" style="463" customWidth="1"/>
    <col min="7950" max="7950" width="10.625" style="463" customWidth="1"/>
    <col min="7951" max="7953" width="9" style="463"/>
    <col min="7954" max="7954" width="13.5" style="463" customWidth="1"/>
    <col min="7955" max="7955" width="9.5" style="463" bestFit="1" customWidth="1"/>
    <col min="7956" max="8192" width="9" style="463"/>
    <col min="8193" max="8193" width="2.625" style="463" customWidth="1"/>
    <col min="8194" max="8194" width="3.375" style="463" customWidth="1"/>
    <col min="8195" max="8195" width="25" style="463" customWidth="1"/>
    <col min="8196" max="8196" width="14.125" style="463" customWidth="1"/>
    <col min="8197" max="8198" width="12.875" style="463" customWidth="1"/>
    <col min="8199" max="8200" width="14.25" style="463" customWidth="1"/>
    <col min="8201" max="8203" width="12.875" style="463" customWidth="1"/>
    <col min="8204" max="8204" width="13.875" style="463" bestFit="1" customWidth="1"/>
    <col min="8205" max="8205" width="11.625" style="463" customWidth="1"/>
    <col min="8206" max="8206" width="10.625" style="463" customWidth="1"/>
    <col min="8207" max="8209" width="9" style="463"/>
    <col min="8210" max="8210" width="13.5" style="463" customWidth="1"/>
    <col min="8211" max="8211" width="9.5" style="463" bestFit="1" customWidth="1"/>
    <col min="8212" max="8448" width="9" style="463"/>
    <col min="8449" max="8449" width="2.625" style="463" customWidth="1"/>
    <col min="8450" max="8450" width="3.375" style="463" customWidth="1"/>
    <col min="8451" max="8451" width="25" style="463" customWidth="1"/>
    <col min="8452" max="8452" width="14.125" style="463" customWidth="1"/>
    <col min="8453" max="8454" width="12.875" style="463" customWidth="1"/>
    <col min="8455" max="8456" width="14.25" style="463" customWidth="1"/>
    <col min="8457" max="8459" width="12.875" style="463" customWidth="1"/>
    <col min="8460" max="8460" width="13.875" style="463" bestFit="1" customWidth="1"/>
    <col min="8461" max="8461" width="11.625" style="463" customWidth="1"/>
    <col min="8462" max="8462" width="10.625" style="463" customWidth="1"/>
    <col min="8463" max="8465" width="9" style="463"/>
    <col min="8466" max="8466" width="13.5" style="463" customWidth="1"/>
    <col min="8467" max="8467" width="9.5" style="463" bestFit="1" customWidth="1"/>
    <col min="8468" max="8704" width="9" style="463"/>
    <col min="8705" max="8705" width="2.625" style="463" customWidth="1"/>
    <col min="8706" max="8706" width="3.375" style="463" customWidth="1"/>
    <col min="8707" max="8707" width="25" style="463" customWidth="1"/>
    <col min="8708" max="8708" width="14.125" style="463" customWidth="1"/>
    <col min="8709" max="8710" width="12.875" style="463" customWidth="1"/>
    <col min="8711" max="8712" width="14.25" style="463" customWidth="1"/>
    <col min="8713" max="8715" width="12.875" style="463" customWidth="1"/>
    <col min="8716" max="8716" width="13.875" style="463" bestFit="1" customWidth="1"/>
    <col min="8717" max="8717" width="11.625" style="463" customWidth="1"/>
    <col min="8718" max="8718" width="10.625" style="463" customWidth="1"/>
    <col min="8719" max="8721" width="9" style="463"/>
    <col min="8722" max="8722" width="13.5" style="463" customWidth="1"/>
    <col min="8723" max="8723" width="9.5" style="463" bestFit="1" customWidth="1"/>
    <col min="8724" max="8960" width="9" style="463"/>
    <col min="8961" max="8961" width="2.625" style="463" customWidth="1"/>
    <col min="8962" max="8962" width="3.375" style="463" customWidth="1"/>
    <col min="8963" max="8963" width="25" style="463" customWidth="1"/>
    <col min="8964" max="8964" width="14.125" style="463" customWidth="1"/>
    <col min="8965" max="8966" width="12.875" style="463" customWidth="1"/>
    <col min="8967" max="8968" width="14.25" style="463" customWidth="1"/>
    <col min="8969" max="8971" width="12.875" style="463" customWidth="1"/>
    <col min="8972" max="8972" width="13.875" style="463" bestFit="1" customWidth="1"/>
    <col min="8973" max="8973" width="11.625" style="463" customWidth="1"/>
    <col min="8974" max="8974" width="10.625" style="463" customWidth="1"/>
    <col min="8975" max="8977" width="9" style="463"/>
    <col min="8978" max="8978" width="13.5" style="463" customWidth="1"/>
    <col min="8979" max="8979" width="9.5" style="463" bestFit="1" customWidth="1"/>
    <col min="8980" max="9216" width="9" style="463"/>
    <col min="9217" max="9217" width="2.625" style="463" customWidth="1"/>
    <col min="9218" max="9218" width="3.375" style="463" customWidth="1"/>
    <col min="9219" max="9219" width="25" style="463" customWidth="1"/>
    <col min="9220" max="9220" width="14.125" style="463" customWidth="1"/>
    <col min="9221" max="9222" width="12.875" style="463" customWidth="1"/>
    <col min="9223" max="9224" width="14.25" style="463" customWidth="1"/>
    <col min="9225" max="9227" width="12.875" style="463" customWidth="1"/>
    <col min="9228" max="9228" width="13.875" style="463" bestFit="1" customWidth="1"/>
    <col min="9229" max="9229" width="11.625" style="463" customWidth="1"/>
    <col min="9230" max="9230" width="10.625" style="463" customWidth="1"/>
    <col min="9231" max="9233" width="9" style="463"/>
    <col min="9234" max="9234" width="13.5" style="463" customWidth="1"/>
    <col min="9235" max="9235" width="9.5" style="463" bestFit="1" customWidth="1"/>
    <col min="9236" max="9472" width="9" style="463"/>
    <col min="9473" max="9473" width="2.625" style="463" customWidth="1"/>
    <col min="9474" max="9474" width="3.375" style="463" customWidth="1"/>
    <col min="9475" max="9475" width="25" style="463" customWidth="1"/>
    <col min="9476" max="9476" width="14.125" style="463" customWidth="1"/>
    <col min="9477" max="9478" width="12.875" style="463" customWidth="1"/>
    <col min="9479" max="9480" width="14.25" style="463" customWidth="1"/>
    <col min="9481" max="9483" width="12.875" style="463" customWidth="1"/>
    <col min="9484" max="9484" width="13.875" style="463" bestFit="1" customWidth="1"/>
    <col min="9485" max="9485" width="11.625" style="463" customWidth="1"/>
    <col min="9486" max="9486" width="10.625" style="463" customWidth="1"/>
    <col min="9487" max="9489" width="9" style="463"/>
    <col min="9490" max="9490" width="13.5" style="463" customWidth="1"/>
    <col min="9491" max="9491" width="9.5" style="463" bestFit="1" customWidth="1"/>
    <col min="9492" max="9728" width="9" style="463"/>
    <col min="9729" max="9729" width="2.625" style="463" customWidth="1"/>
    <col min="9730" max="9730" width="3.375" style="463" customWidth="1"/>
    <col min="9731" max="9731" width="25" style="463" customWidth="1"/>
    <col min="9732" max="9732" width="14.125" style="463" customWidth="1"/>
    <col min="9733" max="9734" width="12.875" style="463" customWidth="1"/>
    <col min="9735" max="9736" width="14.25" style="463" customWidth="1"/>
    <col min="9737" max="9739" width="12.875" style="463" customWidth="1"/>
    <col min="9740" max="9740" width="13.875" style="463" bestFit="1" customWidth="1"/>
    <col min="9741" max="9741" width="11.625" style="463" customWidth="1"/>
    <col min="9742" max="9742" width="10.625" style="463" customWidth="1"/>
    <col min="9743" max="9745" width="9" style="463"/>
    <col min="9746" max="9746" width="13.5" style="463" customWidth="1"/>
    <col min="9747" max="9747" width="9.5" style="463" bestFit="1" customWidth="1"/>
    <col min="9748" max="9984" width="9" style="463"/>
    <col min="9985" max="9985" width="2.625" style="463" customWidth="1"/>
    <col min="9986" max="9986" width="3.375" style="463" customWidth="1"/>
    <col min="9987" max="9987" width="25" style="463" customWidth="1"/>
    <col min="9988" max="9988" width="14.125" style="463" customWidth="1"/>
    <col min="9989" max="9990" width="12.875" style="463" customWidth="1"/>
    <col min="9991" max="9992" width="14.25" style="463" customWidth="1"/>
    <col min="9993" max="9995" width="12.875" style="463" customWidth="1"/>
    <col min="9996" max="9996" width="13.875" style="463" bestFit="1" customWidth="1"/>
    <col min="9997" max="9997" width="11.625" style="463" customWidth="1"/>
    <col min="9998" max="9998" width="10.625" style="463" customWidth="1"/>
    <col min="9999" max="10001" width="9" style="463"/>
    <col min="10002" max="10002" width="13.5" style="463" customWidth="1"/>
    <col min="10003" max="10003" width="9.5" style="463" bestFit="1" customWidth="1"/>
    <col min="10004" max="10240" width="9" style="463"/>
    <col min="10241" max="10241" width="2.625" style="463" customWidth="1"/>
    <col min="10242" max="10242" width="3.375" style="463" customWidth="1"/>
    <col min="10243" max="10243" width="25" style="463" customWidth="1"/>
    <col min="10244" max="10244" width="14.125" style="463" customWidth="1"/>
    <col min="10245" max="10246" width="12.875" style="463" customWidth="1"/>
    <col min="10247" max="10248" width="14.25" style="463" customWidth="1"/>
    <col min="10249" max="10251" width="12.875" style="463" customWidth="1"/>
    <col min="10252" max="10252" width="13.875" style="463" bestFit="1" customWidth="1"/>
    <col min="10253" max="10253" width="11.625" style="463" customWidth="1"/>
    <col min="10254" max="10254" width="10.625" style="463" customWidth="1"/>
    <col min="10255" max="10257" width="9" style="463"/>
    <col min="10258" max="10258" width="13.5" style="463" customWidth="1"/>
    <col min="10259" max="10259" width="9.5" style="463" bestFit="1" customWidth="1"/>
    <col min="10260" max="10496" width="9" style="463"/>
    <col min="10497" max="10497" width="2.625" style="463" customWidth="1"/>
    <col min="10498" max="10498" width="3.375" style="463" customWidth="1"/>
    <col min="10499" max="10499" width="25" style="463" customWidth="1"/>
    <col min="10500" max="10500" width="14.125" style="463" customWidth="1"/>
    <col min="10501" max="10502" width="12.875" style="463" customWidth="1"/>
    <col min="10503" max="10504" width="14.25" style="463" customWidth="1"/>
    <col min="10505" max="10507" width="12.875" style="463" customWidth="1"/>
    <col min="10508" max="10508" width="13.875" style="463" bestFit="1" customWidth="1"/>
    <col min="10509" max="10509" width="11.625" style="463" customWidth="1"/>
    <col min="10510" max="10510" width="10.625" style="463" customWidth="1"/>
    <col min="10511" max="10513" width="9" style="463"/>
    <col min="10514" max="10514" width="13.5" style="463" customWidth="1"/>
    <col min="10515" max="10515" width="9.5" style="463" bestFit="1" customWidth="1"/>
    <col min="10516" max="10752" width="9" style="463"/>
    <col min="10753" max="10753" width="2.625" style="463" customWidth="1"/>
    <col min="10754" max="10754" width="3.375" style="463" customWidth="1"/>
    <col min="10755" max="10755" width="25" style="463" customWidth="1"/>
    <col min="10756" max="10756" width="14.125" style="463" customWidth="1"/>
    <col min="10757" max="10758" width="12.875" style="463" customWidth="1"/>
    <col min="10759" max="10760" width="14.25" style="463" customWidth="1"/>
    <col min="10761" max="10763" width="12.875" style="463" customWidth="1"/>
    <col min="10764" max="10764" width="13.875" style="463" bestFit="1" customWidth="1"/>
    <col min="10765" max="10765" width="11.625" style="463" customWidth="1"/>
    <col min="10766" max="10766" width="10.625" style="463" customWidth="1"/>
    <col min="10767" max="10769" width="9" style="463"/>
    <col min="10770" max="10770" width="13.5" style="463" customWidth="1"/>
    <col min="10771" max="10771" width="9.5" style="463" bestFit="1" customWidth="1"/>
    <col min="10772" max="11008" width="9" style="463"/>
    <col min="11009" max="11009" width="2.625" style="463" customWidth="1"/>
    <col min="11010" max="11010" width="3.375" style="463" customWidth="1"/>
    <col min="11011" max="11011" width="25" style="463" customWidth="1"/>
    <col min="11012" max="11012" width="14.125" style="463" customWidth="1"/>
    <col min="11013" max="11014" width="12.875" style="463" customWidth="1"/>
    <col min="11015" max="11016" width="14.25" style="463" customWidth="1"/>
    <col min="11017" max="11019" width="12.875" style="463" customWidth="1"/>
    <col min="11020" max="11020" width="13.875" style="463" bestFit="1" customWidth="1"/>
    <col min="11021" max="11021" width="11.625" style="463" customWidth="1"/>
    <col min="11022" max="11022" width="10.625" style="463" customWidth="1"/>
    <col min="11023" max="11025" width="9" style="463"/>
    <col min="11026" max="11026" width="13.5" style="463" customWidth="1"/>
    <col min="11027" max="11027" width="9.5" style="463" bestFit="1" customWidth="1"/>
    <col min="11028" max="11264" width="9" style="463"/>
    <col min="11265" max="11265" width="2.625" style="463" customWidth="1"/>
    <col min="11266" max="11266" width="3.375" style="463" customWidth="1"/>
    <col min="11267" max="11267" width="25" style="463" customWidth="1"/>
    <col min="11268" max="11268" width="14.125" style="463" customWidth="1"/>
    <col min="11269" max="11270" width="12.875" style="463" customWidth="1"/>
    <col min="11271" max="11272" width="14.25" style="463" customWidth="1"/>
    <col min="11273" max="11275" width="12.875" style="463" customWidth="1"/>
    <col min="11276" max="11276" width="13.875" style="463" bestFit="1" customWidth="1"/>
    <col min="11277" max="11277" width="11.625" style="463" customWidth="1"/>
    <col min="11278" max="11278" width="10.625" style="463" customWidth="1"/>
    <col min="11279" max="11281" width="9" style="463"/>
    <col min="11282" max="11282" width="13.5" style="463" customWidth="1"/>
    <col min="11283" max="11283" width="9.5" style="463" bestFit="1" customWidth="1"/>
    <col min="11284" max="11520" width="9" style="463"/>
    <col min="11521" max="11521" width="2.625" style="463" customWidth="1"/>
    <col min="11522" max="11522" width="3.375" style="463" customWidth="1"/>
    <col min="11523" max="11523" width="25" style="463" customWidth="1"/>
    <col min="11524" max="11524" width="14.125" style="463" customWidth="1"/>
    <col min="11525" max="11526" width="12.875" style="463" customWidth="1"/>
    <col min="11527" max="11528" width="14.25" style="463" customWidth="1"/>
    <col min="11529" max="11531" width="12.875" style="463" customWidth="1"/>
    <col min="11532" max="11532" width="13.875" style="463" bestFit="1" customWidth="1"/>
    <col min="11533" max="11533" width="11.625" style="463" customWidth="1"/>
    <col min="11534" max="11534" width="10.625" style="463" customWidth="1"/>
    <col min="11535" max="11537" width="9" style="463"/>
    <col min="11538" max="11538" width="13.5" style="463" customWidth="1"/>
    <col min="11539" max="11539" width="9.5" style="463" bestFit="1" customWidth="1"/>
    <col min="11540" max="11776" width="9" style="463"/>
    <col min="11777" max="11777" width="2.625" style="463" customWidth="1"/>
    <col min="11778" max="11778" width="3.375" style="463" customWidth="1"/>
    <col min="11779" max="11779" width="25" style="463" customWidth="1"/>
    <col min="11780" max="11780" width="14.125" style="463" customWidth="1"/>
    <col min="11781" max="11782" width="12.875" style="463" customWidth="1"/>
    <col min="11783" max="11784" width="14.25" style="463" customWidth="1"/>
    <col min="11785" max="11787" width="12.875" style="463" customWidth="1"/>
    <col min="11788" max="11788" width="13.875" style="463" bestFit="1" customWidth="1"/>
    <col min="11789" max="11789" width="11.625" style="463" customWidth="1"/>
    <col min="11790" max="11790" width="10.625" style="463" customWidth="1"/>
    <col min="11791" max="11793" width="9" style="463"/>
    <col min="11794" max="11794" width="13.5" style="463" customWidth="1"/>
    <col min="11795" max="11795" width="9.5" style="463" bestFit="1" customWidth="1"/>
    <col min="11796" max="12032" width="9" style="463"/>
    <col min="12033" max="12033" width="2.625" style="463" customWidth="1"/>
    <col min="12034" max="12034" width="3.375" style="463" customWidth="1"/>
    <col min="12035" max="12035" width="25" style="463" customWidth="1"/>
    <col min="12036" max="12036" width="14.125" style="463" customWidth="1"/>
    <col min="12037" max="12038" width="12.875" style="463" customWidth="1"/>
    <col min="12039" max="12040" width="14.25" style="463" customWidth="1"/>
    <col min="12041" max="12043" width="12.875" style="463" customWidth="1"/>
    <col min="12044" max="12044" width="13.875" style="463" bestFit="1" customWidth="1"/>
    <col min="12045" max="12045" width="11.625" style="463" customWidth="1"/>
    <col min="12046" max="12046" width="10.625" style="463" customWidth="1"/>
    <col min="12047" max="12049" width="9" style="463"/>
    <col min="12050" max="12050" width="13.5" style="463" customWidth="1"/>
    <col min="12051" max="12051" width="9.5" style="463" bestFit="1" customWidth="1"/>
    <col min="12052" max="12288" width="9" style="463"/>
    <col min="12289" max="12289" width="2.625" style="463" customWidth="1"/>
    <col min="12290" max="12290" width="3.375" style="463" customWidth="1"/>
    <col min="12291" max="12291" width="25" style="463" customWidth="1"/>
    <col min="12292" max="12292" width="14.125" style="463" customWidth="1"/>
    <col min="12293" max="12294" width="12.875" style="463" customWidth="1"/>
    <col min="12295" max="12296" width="14.25" style="463" customWidth="1"/>
    <col min="12297" max="12299" width="12.875" style="463" customWidth="1"/>
    <col min="12300" max="12300" width="13.875" style="463" bestFit="1" customWidth="1"/>
    <col min="12301" max="12301" width="11.625" style="463" customWidth="1"/>
    <col min="12302" max="12302" width="10.625" style="463" customWidth="1"/>
    <col min="12303" max="12305" width="9" style="463"/>
    <col min="12306" max="12306" width="13.5" style="463" customWidth="1"/>
    <col min="12307" max="12307" width="9.5" style="463" bestFit="1" customWidth="1"/>
    <col min="12308" max="12544" width="9" style="463"/>
    <col min="12545" max="12545" width="2.625" style="463" customWidth="1"/>
    <col min="12546" max="12546" width="3.375" style="463" customWidth="1"/>
    <col min="12547" max="12547" width="25" style="463" customWidth="1"/>
    <col min="12548" max="12548" width="14.125" style="463" customWidth="1"/>
    <col min="12549" max="12550" width="12.875" style="463" customWidth="1"/>
    <col min="12551" max="12552" width="14.25" style="463" customWidth="1"/>
    <col min="12553" max="12555" width="12.875" style="463" customWidth="1"/>
    <col min="12556" max="12556" width="13.875" style="463" bestFit="1" customWidth="1"/>
    <col min="12557" max="12557" width="11.625" style="463" customWidth="1"/>
    <col min="12558" max="12558" width="10.625" style="463" customWidth="1"/>
    <col min="12559" max="12561" width="9" style="463"/>
    <col min="12562" max="12562" width="13.5" style="463" customWidth="1"/>
    <col min="12563" max="12563" width="9.5" style="463" bestFit="1" customWidth="1"/>
    <col min="12564" max="12800" width="9" style="463"/>
    <col min="12801" max="12801" width="2.625" style="463" customWidth="1"/>
    <col min="12802" max="12802" width="3.375" style="463" customWidth="1"/>
    <col min="12803" max="12803" width="25" style="463" customWidth="1"/>
    <col min="12804" max="12804" width="14.125" style="463" customWidth="1"/>
    <col min="12805" max="12806" width="12.875" style="463" customWidth="1"/>
    <col min="12807" max="12808" width="14.25" style="463" customWidth="1"/>
    <col min="12809" max="12811" width="12.875" style="463" customWidth="1"/>
    <col min="12812" max="12812" width="13.875" style="463" bestFit="1" customWidth="1"/>
    <col min="12813" max="12813" width="11.625" style="463" customWidth="1"/>
    <col min="12814" max="12814" width="10.625" style="463" customWidth="1"/>
    <col min="12815" max="12817" width="9" style="463"/>
    <col min="12818" max="12818" width="13.5" style="463" customWidth="1"/>
    <col min="12819" max="12819" width="9.5" style="463" bestFit="1" customWidth="1"/>
    <col min="12820" max="13056" width="9" style="463"/>
    <col min="13057" max="13057" width="2.625" style="463" customWidth="1"/>
    <col min="13058" max="13058" width="3.375" style="463" customWidth="1"/>
    <col min="13059" max="13059" width="25" style="463" customWidth="1"/>
    <col min="13060" max="13060" width="14.125" style="463" customWidth="1"/>
    <col min="13061" max="13062" width="12.875" style="463" customWidth="1"/>
    <col min="13063" max="13064" width="14.25" style="463" customWidth="1"/>
    <col min="13065" max="13067" width="12.875" style="463" customWidth="1"/>
    <col min="13068" max="13068" width="13.875" style="463" bestFit="1" customWidth="1"/>
    <col min="13069" max="13069" width="11.625" style="463" customWidth="1"/>
    <col min="13070" max="13070" width="10.625" style="463" customWidth="1"/>
    <col min="13071" max="13073" width="9" style="463"/>
    <col min="13074" max="13074" width="13.5" style="463" customWidth="1"/>
    <col min="13075" max="13075" width="9.5" style="463" bestFit="1" customWidth="1"/>
    <col min="13076" max="13312" width="9" style="463"/>
    <col min="13313" max="13313" width="2.625" style="463" customWidth="1"/>
    <col min="13314" max="13314" width="3.375" style="463" customWidth="1"/>
    <col min="13315" max="13315" width="25" style="463" customWidth="1"/>
    <col min="13316" max="13316" width="14.125" style="463" customWidth="1"/>
    <col min="13317" max="13318" width="12.875" style="463" customWidth="1"/>
    <col min="13319" max="13320" width="14.25" style="463" customWidth="1"/>
    <col min="13321" max="13323" width="12.875" style="463" customWidth="1"/>
    <col min="13324" max="13324" width="13.875" style="463" bestFit="1" customWidth="1"/>
    <col min="13325" max="13325" width="11.625" style="463" customWidth="1"/>
    <col min="13326" max="13326" width="10.625" style="463" customWidth="1"/>
    <col min="13327" max="13329" width="9" style="463"/>
    <col min="13330" max="13330" width="13.5" style="463" customWidth="1"/>
    <col min="13331" max="13331" width="9.5" style="463" bestFit="1" customWidth="1"/>
    <col min="13332" max="13568" width="9" style="463"/>
    <col min="13569" max="13569" width="2.625" style="463" customWidth="1"/>
    <col min="13570" max="13570" width="3.375" style="463" customWidth="1"/>
    <col min="13571" max="13571" width="25" style="463" customWidth="1"/>
    <col min="13572" max="13572" width="14.125" style="463" customWidth="1"/>
    <col min="13573" max="13574" width="12.875" style="463" customWidth="1"/>
    <col min="13575" max="13576" width="14.25" style="463" customWidth="1"/>
    <col min="13577" max="13579" width="12.875" style="463" customWidth="1"/>
    <col min="13580" max="13580" width="13.875" style="463" bestFit="1" customWidth="1"/>
    <col min="13581" max="13581" width="11.625" style="463" customWidth="1"/>
    <col min="13582" max="13582" width="10.625" style="463" customWidth="1"/>
    <col min="13583" max="13585" width="9" style="463"/>
    <col min="13586" max="13586" width="13.5" style="463" customWidth="1"/>
    <col min="13587" max="13587" width="9.5" style="463" bestFit="1" customWidth="1"/>
    <col min="13588" max="13824" width="9" style="463"/>
    <col min="13825" max="13825" width="2.625" style="463" customWidth="1"/>
    <col min="13826" max="13826" width="3.375" style="463" customWidth="1"/>
    <col min="13827" max="13827" width="25" style="463" customWidth="1"/>
    <col min="13828" max="13828" width="14.125" style="463" customWidth="1"/>
    <col min="13829" max="13830" width="12.875" style="463" customWidth="1"/>
    <col min="13831" max="13832" width="14.25" style="463" customWidth="1"/>
    <col min="13833" max="13835" width="12.875" style="463" customWidth="1"/>
    <col min="13836" max="13836" width="13.875" style="463" bestFit="1" customWidth="1"/>
    <col min="13837" max="13837" width="11.625" style="463" customWidth="1"/>
    <col min="13838" max="13838" width="10.625" style="463" customWidth="1"/>
    <col min="13839" max="13841" width="9" style="463"/>
    <col min="13842" max="13842" width="13.5" style="463" customWidth="1"/>
    <col min="13843" max="13843" width="9.5" style="463" bestFit="1" customWidth="1"/>
    <col min="13844" max="14080" width="9" style="463"/>
    <col min="14081" max="14081" width="2.625" style="463" customWidth="1"/>
    <col min="14082" max="14082" width="3.375" style="463" customWidth="1"/>
    <col min="14083" max="14083" width="25" style="463" customWidth="1"/>
    <col min="14084" max="14084" width="14.125" style="463" customWidth="1"/>
    <col min="14085" max="14086" width="12.875" style="463" customWidth="1"/>
    <col min="14087" max="14088" width="14.25" style="463" customWidth="1"/>
    <col min="14089" max="14091" width="12.875" style="463" customWidth="1"/>
    <col min="14092" max="14092" width="13.875" style="463" bestFit="1" customWidth="1"/>
    <col min="14093" max="14093" width="11.625" style="463" customWidth="1"/>
    <col min="14094" max="14094" width="10.625" style="463" customWidth="1"/>
    <col min="14095" max="14097" width="9" style="463"/>
    <col min="14098" max="14098" width="13.5" style="463" customWidth="1"/>
    <col min="14099" max="14099" width="9.5" style="463" bestFit="1" customWidth="1"/>
    <col min="14100" max="14336" width="9" style="463"/>
    <col min="14337" max="14337" width="2.625" style="463" customWidth="1"/>
    <col min="14338" max="14338" width="3.375" style="463" customWidth="1"/>
    <col min="14339" max="14339" width="25" style="463" customWidth="1"/>
    <col min="14340" max="14340" width="14.125" style="463" customWidth="1"/>
    <col min="14341" max="14342" width="12.875" style="463" customWidth="1"/>
    <col min="14343" max="14344" width="14.25" style="463" customWidth="1"/>
    <col min="14345" max="14347" width="12.875" style="463" customWidth="1"/>
    <col min="14348" max="14348" width="13.875" style="463" bestFit="1" customWidth="1"/>
    <col min="14349" max="14349" width="11.625" style="463" customWidth="1"/>
    <col min="14350" max="14350" width="10.625" style="463" customWidth="1"/>
    <col min="14351" max="14353" width="9" style="463"/>
    <col min="14354" max="14354" width="13.5" style="463" customWidth="1"/>
    <col min="14355" max="14355" width="9.5" style="463" bestFit="1" customWidth="1"/>
    <col min="14356" max="14592" width="9" style="463"/>
    <col min="14593" max="14593" width="2.625" style="463" customWidth="1"/>
    <col min="14594" max="14594" width="3.375" style="463" customWidth="1"/>
    <col min="14595" max="14595" width="25" style="463" customWidth="1"/>
    <col min="14596" max="14596" width="14.125" style="463" customWidth="1"/>
    <col min="14597" max="14598" width="12.875" style="463" customWidth="1"/>
    <col min="14599" max="14600" width="14.25" style="463" customWidth="1"/>
    <col min="14601" max="14603" width="12.875" style="463" customWidth="1"/>
    <col min="14604" max="14604" width="13.875" style="463" bestFit="1" customWidth="1"/>
    <col min="14605" max="14605" width="11.625" style="463" customWidth="1"/>
    <col min="14606" max="14606" width="10.625" style="463" customWidth="1"/>
    <col min="14607" max="14609" width="9" style="463"/>
    <col min="14610" max="14610" width="13.5" style="463" customWidth="1"/>
    <col min="14611" max="14611" width="9.5" style="463" bestFit="1" customWidth="1"/>
    <col min="14612" max="14848" width="9" style="463"/>
    <col min="14849" max="14849" width="2.625" style="463" customWidth="1"/>
    <col min="14850" max="14850" width="3.375" style="463" customWidth="1"/>
    <col min="14851" max="14851" width="25" style="463" customWidth="1"/>
    <col min="14852" max="14852" width="14.125" style="463" customWidth="1"/>
    <col min="14853" max="14854" width="12.875" style="463" customWidth="1"/>
    <col min="14855" max="14856" width="14.25" style="463" customWidth="1"/>
    <col min="14857" max="14859" width="12.875" style="463" customWidth="1"/>
    <col min="14860" max="14860" width="13.875" style="463" bestFit="1" customWidth="1"/>
    <col min="14861" max="14861" width="11.625" style="463" customWidth="1"/>
    <col min="14862" max="14862" width="10.625" style="463" customWidth="1"/>
    <col min="14863" max="14865" width="9" style="463"/>
    <col min="14866" max="14866" width="13.5" style="463" customWidth="1"/>
    <col min="14867" max="14867" width="9.5" style="463" bestFit="1" customWidth="1"/>
    <col min="14868" max="15104" width="9" style="463"/>
    <col min="15105" max="15105" width="2.625" style="463" customWidth="1"/>
    <col min="15106" max="15106" width="3.375" style="463" customWidth="1"/>
    <col min="15107" max="15107" width="25" style="463" customWidth="1"/>
    <col min="15108" max="15108" width="14.125" style="463" customWidth="1"/>
    <col min="15109" max="15110" width="12.875" style="463" customWidth="1"/>
    <col min="15111" max="15112" width="14.25" style="463" customWidth="1"/>
    <col min="15113" max="15115" width="12.875" style="463" customWidth="1"/>
    <col min="15116" max="15116" width="13.875" style="463" bestFit="1" customWidth="1"/>
    <col min="15117" max="15117" width="11.625" style="463" customWidth="1"/>
    <col min="15118" max="15118" width="10.625" style="463" customWidth="1"/>
    <col min="15119" max="15121" width="9" style="463"/>
    <col min="15122" max="15122" width="13.5" style="463" customWidth="1"/>
    <col min="15123" max="15123" width="9.5" style="463" bestFit="1" customWidth="1"/>
    <col min="15124" max="15360" width="9" style="463"/>
    <col min="15361" max="15361" width="2.625" style="463" customWidth="1"/>
    <col min="15362" max="15362" width="3.375" style="463" customWidth="1"/>
    <col min="15363" max="15363" width="25" style="463" customWidth="1"/>
    <col min="15364" max="15364" width="14.125" style="463" customWidth="1"/>
    <col min="15365" max="15366" width="12.875" style="463" customWidth="1"/>
    <col min="15367" max="15368" width="14.25" style="463" customWidth="1"/>
    <col min="15369" max="15371" width="12.875" style="463" customWidth="1"/>
    <col min="15372" max="15372" width="13.875" style="463" bestFit="1" customWidth="1"/>
    <col min="15373" max="15373" width="11.625" style="463" customWidth="1"/>
    <col min="15374" max="15374" width="10.625" style="463" customWidth="1"/>
    <col min="15375" max="15377" width="9" style="463"/>
    <col min="15378" max="15378" width="13.5" style="463" customWidth="1"/>
    <col min="15379" max="15379" width="9.5" style="463" bestFit="1" customWidth="1"/>
    <col min="15380" max="15616" width="9" style="463"/>
    <col min="15617" max="15617" width="2.625" style="463" customWidth="1"/>
    <col min="15618" max="15618" width="3.375" style="463" customWidth="1"/>
    <col min="15619" max="15619" width="25" style="463" customWidth="1"/>
    <col min="15620" max="15620" width="14.125" style="463" customWidth="1"/>
    <col min="15621" max="15622" width="12.875" style="463" customWidth="1"/>
    <col min="15623" max="15624" width="14.25" style="463" customWidth="1"/>
    <col min="15625" max="15627" width="12.875" style="463" customWidth="1"/>
    <col min="15628" max="15628" width="13.875" style="463" bestFit="1" customWidth="1"/>
    <col min="15629" max="15629" width="11.625" style="463" customWidth="1"/>
    <col min="15630" max="15630" width="10.625" style="463" customWidth="1"/>
    <col min="15631" max="15633" width="9" style="463"/>
    <col min="15634" max="15634" width="13.5" style="463" customWidth="1"/>
    <col min="15635" max="15635" width="9.5" style="463" bestFit="1" customWidth="1"/>
    <col min="15636" max="15872" width="9" style="463"/>
    <col min="15873" max="15873" width="2.625" style="463" customWidth="1"/>
    <col min="15874" max="15874" width="3.375" style="463" customWidth="1"/>
    <col min="15875" max="15875" width="25" style="463" customWidth="1"/>
    <col min="15876" max="15876" width="14.125" style="463" customWidth="1"/>
    <col min="15877" max="15878" width="12.875" style="463" customWidth="1"/>
    <col min="15879" max="15880" width="14.25" style="463" customWidth="1"/>
    <col min="15881" max="15883" width="12.875" style="463" customWidth="1"/>
    <col min="15884" max="15884" width="13.875" style="463" bestFit="1" customWidth="1"/>
    <col min="15885" max="15885" width="11.625" style="463" customWidth="1"/>
    <col min="15886" max="15886" width="10.625" style="463" customWidth="1"/>
    <col min="15887" max="15889" width="9" style="463"/>
    <col min="15890" max="15890" width="13.5" style="463" customWidth="1"/>
    <col min="15891" max="15891" width="9.5" style="463" bestFit="1" customWidth="1"/>
    <col min="15892" max="16128" width="9" style="463"/>
    <col min="16129" max="16129" width="2.625" style="463" customWidth="1"/>
    <col min="16130" max="16130" width="3.375" style="463" customWidth="1"/>
    <col min="16131" max="16131" width="25" style="463" customWidth="1"/>
    <col min="16132" max="16132" width="14.125" style="463" customWidth="1"/>
    <col min="16133" max="16134" width="12.875" style="463" customWidth="1"/>
    <col min="16135" max="16136" width="14.25" style="463" customWidth="1"/>
    <col min="16137" max="16139" width="12.875" style="463" customWidth="1"/>
    <col min="16140" max="16140" width="13.875" style="463" bestFit="1" customWidth="1"/>
    <col min="16141" max="16141" width="11.625" style="463" customWidth="1"/>
    <col min="16142" max="16142" width="10.625" style="463" customWidth="1"/>
    <col min="16143" max="16145" width="9" style="463"/>
    <col min="16146" max="16146" width="13.5" style="463" customWidth="1"/>
    <col min="16147" max="16147" width="9.5" style="463" bestFit="1" customWidth="1"/>
    <col min="16148" max="16384" width="9" style="463"/>
  </cols>
  <sheetData>
    <row r="2" spans="2:19" ht="14.25">
      <c r="B2" s="462" t="s">
        <v>365</v>
      </c>
    </row>
    <row r="4" spans="2:19" ht="14.25" thickBot="1"/>
    <row r="5" spans="2:19">
      <c r="B5" s="464"/>
      <c r="C5" s="465"/>
      <c r="D5" s="466" t="s">
        <v>387</v>
      </c>
      <c r="E5" s="466" t="s">
        <v>388</v>
      </c>
      <c r="F5" s="466" t="s">
        <v>366</v>
      </c>
      <c r="G5" s="466" t="s">
        <v>367</v>
      </c>
      <c r="H5" s="466" t="s">
        <v>368</v>
      </c>
      <c r="I5" s="466" t="s">
        <v>369</v>
      </c>
      <c r="J5" s="466" t="s">
        <v>370</v>
      </c>
      <c r="K5" s="466" t="s">
        <v>347</v>
      </c>
      <c r="M5" s="467" t="s">
        <v>371</v>
      </c>
      <c r="N5" s="468" t="s">
        <v>372</v>
      </c>
      <c r="O5" s="469"/>
      <c r="P5" s="469"/>
      <c r="Q5" s="469"/>
      <c r="R5" s="470"/>
    </row>
    <row r="6" spans="2:19" ht="14.25" thickBot="1">
      <c r="B6" s="471" t="s">
        <v>389</v>
      </c>
      <c r="C6" s="472"/>
      <c r="D6" s="473"/>
      <c r="E6" s="473"/>
      <c r="F6" s="473"/>
      <c r="G6" s="473" t="s">
        <v>373</v>
      </c>
      <c r="H6" s="473" t="s">
        <v>373</v>
      </c>
      <c r="I6" s="473"/>
      <c r="J6" s="473"/>
      <c r="K6" s="473" t="s">
        <v>374</v>
      </c>
      <c r="M6" s="691">
        <v>116587.38</v>
      </c>
      <c r="N6" s="474" t="s">
        <v>434</v>
      </c>
      <c r="O6" s="475"/>
      <c r="P6" s="475"/>
      <c r="Q6" s="475"/>
      <c r="R6" s="476"/>
    </row>
    <row r="7" spans="2:19" ht="14.25" thickBot="1">
      <c r="B7" s="477"/>
      <c r="C7" s="478"/>
      <c r="D7" s="610" t="s">
        <v>375</v>
      </c>
      <c r="E7" s="610" t="s">
        <v>376</v>
      </c>
      <c r="F7" s="610" t="s">
        <v>377</v>
      </c>
      <c r="G7" s="610" t="s">
        <v>378</v>
      </c>
      <c r="H7" s="610" t="s">
        <v>379</v>
      </c>
      <c r="I7" s="610" t="s">
        <v>380</v>
      </c>
      <c r="J7" s="610" t="s">
        <v>381</v>
      </c>
      <c r="K7" s="610" t="s">
        <v>382</v>
      </c>
      <c r="M7" s="479"/>
      <c r="N7" s="479"/>
      <c r="O7" s="479"/>
      <c r="P7" s="479"/>
      <c r="Q7" s="479"/>
      <c r="R7" s="479"/>
    </row>
    <row r="8" spans="2:19" ht="14.25" thickBot="1">
      <c r="B8" s="480" t="s">
        <v>438</v>
      </c>
      <c r="C8" s="641" t="s">
        <v>439</v>
      </c>
      <c r="D8" s="608">
        <v>0.25706674911276395</v>
      </c>
      <c r="E8" s="608">
        <v>3.9449704571388383E-2</v>
      </c>
      <c r="F8" s="608">
        <v>0.35697482453119822</v>
      </c>
      <c r="G8" s="608">
        <v>0.26132068868980962</v>
      </c>
      <c r="H8" s="608">
        <v>5.000699888017917E-2</v>
      </c>
      <c r="I8" s="608">
        <v>0.52510848264277721</v>
      </c>
      <c r="J8" s="608">
        <v>0.11597727696901829</v>
      </c>
      <c r="K8" s="608">
        <v>1.4657066324052831E-2</v>
      </c>
      <c r="M8" s="481" t="s">
        <v>383</v>
      </c>
      <c r="N8" s="482" t="s">
        <v>384</v>
      </c>
      <c r="O8" s="482"/>
      <c r="P8" s="482"/>
      <c r="Q8" s="482"/>
      <c r="R8" s="483"/>
      <c r="S8" s="484"/>
    </row>
    <row r="9" spans="2:19">
      <c r="B9" s="480" t="s">
        <v>440</v>
      </c>
      <c r="C9" s="641" t="s">
        <v>441</v>
      </c>
      <c r="D9" s="611">
        <v>2.2528180695691236E-2</v>
      </c>
      <c r="E9" s="611">
        <v>6.6403067077407646E-2</v>
      </c>
      <c r="F9" s="611">
        <v>1.4840043487671428E-2</v>
      </c>
      <c r="G9" s="611">
        <v>0.10631626101239361</v>
      </c>
      <c r="H9" s="611">
        <v>0.10347916977751231</v>
      </c>
      <c r="I9" s="611">
        <v>0.47304763326862775</v>
      </c>
      <c r="J9" s="611">
        <v>0.20710766014633417</v>
      </c>
      <c r="K9" s="611">
        <v>-2.2124702669886727E-5</v>
      </c>
      <c r="M9" s="485" t="s">
        <v>385</v>
      </c>
      <c r="N9" s="486" t="s">
        <v>390</v>
      </c>
      <c r="O9" s="487"/>
      <c r="P9" s="487"/>
      <c r="Q9" s="487"/>
      <c r="R9" s="488"/>
      <c r="S9" s="484"/>
    </row>
    <row r="10" spans="2:19">
      <c r="B10" s="480" t="s">
        <v>442</v>
      </c>
      <c r="C10" s="641" t="s">
        <v>443</v>
      </c>
      <c r="D10" s="611">
        <v>0.32257496101304423</v>
      </c>
      <c r="E10" s="611">
        <v>3.2171338179978581E-2</v>
      </c>
      <c r="F10" s="611">
        <v>0.2775020033121427</v>
      </c>
      <c r="G10" s="611">
        <v>4.6269023073146787E-2</v>
      </c>
      <c r="H10" s="611">
        <v>4.5128969486192189E-2</v>
      </c>
      <c r="I10" s="611">
        <v>0.38220333469370854</v>
      </c>
      <c r="J10" s="611">
        <v>0.15205150498902828</v>
      </c>
      <c r="K10" s="611">
        <v>0.10062314774264483</v>
      </c>
      <c r="M10" s="489"/>
      <c r="N10" s="490" t="s">
        <v>435</v>
      </c>
      <c r="O10" s="491"/>
      <c r="P10" s="491"/>
      <c r="Q10" s="491"/>
      <c r="R10" s="492"/>
      <c r="S10" s="484"/>
    </row>
    <row r="11" spans="2:19">
      <c r="B11" s="480" t="s">
        <v>444</v>
      </c>
      <c r="C11" s="641" t="s">
        <v>445</v>
      </c>
      <c r="D11" s="611">
        <v>0.17392155446433646</v>
      </c>
      <c r="E11" s="611">
        <v>1.7587822644652897E-2</v>
      </c>
      <c r="F11" s="611">
        <v>0.28928412394897451</v>
      </c>
      <c r="G11" s="611">
        <v>5.0522128294380908E-2</v>
      </c>
      <c r="H11" s="611">
        <v>4.7538538040775735E-2</v>
      </c>
      <c r="I11" s="611">
        <v>0.31183490800596719</v>
      </c>
      <c r="J11" s="611">
        <v>0.25892590750870215</v>
      </c>
      <c r="K11" s="611">
        <v>3.7549229424850312E-4</v>
      </c>
      <c r="M11" s="493"/>
      <c r="N11" s="494" t="s">
        <v>391</v>
      </c>
      <c r="O11" s="495"/>
      <c r="P11" s="495"/>
      <c r="Q11" s="495"/>
      <c r="R11" s="496"/>
      <c r="S11" s="484"/>
    </row>
    <row r="12" spans="2:19">
      <c r="B12" s="497" t="s">
        <v>446</v>
      </c>
      <c r="C12" s="641" t="s">
        <v>447</v>
      </c>
      <c r="D12" s="611">
        <v>0.48392850814247823</v>
      </c>
      <c r="E12" s="611">
        <v>2.5714558803366604E-2</v>
      </c>
      <c r="F12" s="611">
        <v>0.17737491698393593</v>
      </c>
      <c r="G12" s="611">
        <v>7.2346016678733277E-2</v>
      </c>
      <c r="H12" s="611">
        <v>5.7517496581127828E-2</v>
      </c>
      <c r="I12" s="611">
        <v>0.45206875284906012</v>
      </c>
      <c r="J12" s="611">
        <v>0.28556297428471833</v>
      </c>
      <c r="K12" s="611">
        <v>1.5708852721189361E-2</v>
      </c>
      <c r="M12" s="485" t="s">
        <v>386</v>
      </c>
      <c r="N12" s="486" t="s">
        <v>392</v>
      </c>
      <c r="O12" s="487"/>
      <c r="P12" s="487"/>
      <c r="Q12" s="487"/>
      <c r="R12" s="488"/>
      <c r="S12" s="484"/>
    </row>
    <row r="13" spans="2:19">
      <c r="B13" s="480" t="s">
        <v>448</v>
      </c>
      <c r="C13" s="642" t="s">
        <v>449</v>
      </c>
      <c r="D13" s="613">
        <v>0.13671131953196264</v>
      </c>
      <c r="E13" s="613">
        <v>7.0129734400430993E-2</v>
      </c>
      <c r="F13" s="613">
        <v>0.60202157745888762</v>
      </c>
      <c r="G13" s="613">
        <v>2.47887285671585E-2</v>
      </c>
      <c r="H13" s="613">
        <v>2.3470829597021819E-2</v>
      </c>
      <c r="I13" s="613">
        <v>0.43700578788619876</v>
      </c>
      <c r="J13" s="613">
        <v>0.13859677726148745</v>
      </c>
      <c r="K13" s="613">
        <v>2.1120460846572718E-4</v>
      </c>
      <c r="M13" s="489"/>
      <c r="N13" s="490" t="s">
        <v>435</v>
      </c>
      <c r="O13" s="491"/>
      <c r="P13" s="491"/>
      <c r="Q13" s="491"/>
      <c r="R13" s="492"/>
      <c r="S13" s="484"/>
    </row>
    <row r="14" spans="2:19">
      <c r="B14" s="480" t="s">
        <v>450</v>
      </c>
      <c r="C14" s="641" t="s">
        <v>451</v>
      </c>
      <c r="D14" s="611">
        <v>0.40920737376117189</v>
      </c>
      <c r="E14" s="611">
        <v>2.1614367049815491E-2</v>
      </c>
      <c r="F14" s="611">
        <v>0.43327864369701941</v>
      </c>
      <c r="G14" s="611">
        <v>8.1188997338065658E-2</v>
      </c>
      <c r="H14" s="611">
        <v>7.240928407976463E-2</v>
      </c>
      <c r="I14" s="611">
        <v>0.44680801382337831</v>
      </c>
      <c r="J14" s="611">
        <v>0.23929388689114089</v>
      </c>
      <c r="K14" s="611">
        <v>5.1812601571607074E-4</v>
      </c>
      <c r="M14" s="493"/>
      <c r="N14" s="494" t="s">
        <v>393</v>
      </c>
      <c r="O14" s="495"/>
      <c r="P14" s="495"/>
      <c r="Q14" s="495"/>
      <c r="R14" s="496"/>
      <c r="S14" s="484"/>
    </row>
    <row r="15" spans="2:19">
      <c r="B15" s="480" t="s">
        <v>452</v>
      </c>
      <c r="C15" s="641" t="s">
        <v>453</v>
      </c>
      <c r="D15" s="611">
        <v>0.2019599485333963</v>
      </c>
      <c r="E15" s="611">
        <v>6.7722731285729518E-2</v>
      </c>
      <c r="F15" s="611">
        <v>0.32630562626173965</v>
      </c>
      <c r="G15" s="611">
        <v>2.2794034326159531E-2</v>
      </c>
      <c r="H15" s="611">
        <v>2.2497668296679828E-2</v>
      </c>
      <c r="I15" s="611">
        <v>0.33267086809096696</v>
      </c>
      <c r="J15" s="611">
        <v>0.11288930728798934</v>
      </c>
      <c r="K15" s="611">
        <v>6.8555195719670293E-4</v>
      </c>
      <c r="M15" s="485" t="s">
        <v>366</v>
      </c>
      <c r="N15" s="486" t="s">
        <v>394</v>
      </c>
      <c r="O15" s="487"/>
      <c r="P15" s="487"/>
      <c r="Q15" s="487"/>
      <c r="R15" s="488"/>
      <c r="S15" s="484"/>
    </row>
    <row r="16" spans="2:19">
      <c r="B16" s="480" t="s">
        <v>454</v>
      </c>
      <c r="C16" s="641" t="s">
        <v>455</v>
      </c>
      <c r="D16" s="611">
        <v>5.5435777480309159E-2</v>
      </c>
      <c r="E16" s="611">
        <v>3.4918690171664116E-2</v>
      </c>
      <c r="F16" s="611">
        <v>0.68401848983997371</v>
      </c>
      <c r="G16" s="611">
        <v>5.91509280175124E-2</v>
      </c>
      <c r="H16" s="611">
        <v>5.6216669383572809E-2</v>
      </c>
      <c r="I16" s="611">
        <v>0.60441070305768385</v>
      </c>
      <c r="J16" s="611">
        <v>0.25073938660021888</v>
      </c>
      <c r="K16" s="611">
        <v>2.0759561441319248E-4</v>
      </c>
      <c r="M16" s="493"/>
      <c r="N16" s="494" t="s">
        <v>395</v>
      </c>
      <c r="O16" s="495"/>
      <c r="P16" s="495"/>
      <c r="Q16" s="495"/>
      <c r="R16" s="496"/>
      <c r="S16" s="484"/>
    </row>
    <row r="17" spans="2:19">
      <c r="B17" s="497" t="s">
        <v>456</v>
      </c>
      <c r="C17" s="643" t="s">
        <v>457</v>
      </c>
      <c r="D17" s="614">
        <v>0.20029497135644653</v>
      </c>
      <c r="E17" s="614">
        <v>2.6939157259421205E-2</v>
      </c>
      <c r="F17" s="614">
        <v>8.9660959313858202E-2</v>
      </c>
      <c r="G17" s="614">
        <v>1.7893638300647909E-2</v>
      </c>
      <c r="H17" s="614">
        <v>1.783151839680952E-2</v>
      </c>
      <c r="I17" s="614">
        <v>0.33973064809695674</v>
      </c>
      <c r="J17" s="614">
        <v>9.2114499406754924E-2</v>
      </c>
      <c r="K17" s="614">
        <v>1.0538419546186258E-2</v>
      </c>
      <c r="M17" s="485" t="s">
        <v>367</v>
      </c>
      <c r="N17" s="486" t="s">
        <v>396</v>
      </c>
      <c r="O17" s="487"/>
      <c r="P17" s="487"/>
      <c r="Q17" s="487"/>
      <c r="R17" s="492"/>
      <c r="S17" s="484"/>
    </row>
    <row r="18" spans="2:19">
      <c r="B18" s="480" t="s">
        <v>458</v>
      </c>
      <c r="C18" s="641" t="s">
        <v>459</v>
      </c>
      <c r="D18" s="611">
        <v>0.19636393192438267</v>
      </c>
      <c r="E18" s="611">
        <v>2.1219492730162302E-2</v>
      </c>
      <c r="F18" s="611">
        <v>0.10259070924845826</v>
      </c>
      <c r="G18" s="611">
        <v>7.1548930654569019E-3</v>
      </c>
      <c r="H18" s="611">
        <v>7.1548930654569019E-3</v>
      </c>
      <c r="I18" s="611">
        <v>0.19274141283214516</v>
      </c>
      <c r="J18" s="611">
        <v>3.5515230071289698E-2</v>
      </c>
      <c r="K18" s="611">
        <v>1.8946591124667678E-2</v>
      </c>
      <c r="M18" s="493"/>
      <c r="N18" s="494" t="s">
        <v>397</v>
      </c>
      <c r="O18" s="495"/>
      <c r="P18" s="495"/>
      <c r="Q18" s="495"/>
      <c r="R18" s="492"/>
      <c r="S18" s="484"/>
    </row>
    <row r="19" spans="2:19">
      <c r="B19" s="480" t="s">
        <v>460</v>
      </c>
      <c r="C19" s="641" t="s">
        <v>461</v>
      </c>
      <c r="D19" s="611">
        <v>0.17252148642986123</v>
      </c>
      <c r="E19" s="611">
        <v>3.0991639895507905E-2</v>
      </c>
      <c r="F19" s="611">
        <v>0.42509735885273436</v>
      </c>
      <c r="G19" s="611">
        <v>2.3805678912663168E-2</v>
      </c>
      <c r="H19" s="611">
        <v>2.3552236127932533E-2</v>
      </c>
      <c r="I19" s="611">
        <v>0.38741757502355001</v>
      </c>
      <c r="J19" s="611">
        <v>0.24247521643565245</v>
      </c>
      <c r="K19" s="611">
        <v>1.3009638995463181E-3</v>
      </c>
      <c r="M19" s="485" t="s">
        <v>368</v>
      </c>
      <c r="N19" s="486" t="s">
        <v>398</v>
      </c>
      <c r="O19" s="487"/>
      <c r="P19" s="487"/>
      <c r="Q19" s="487"/>
      <c r="R19" s="488"/>
      <c r="S19" s="484"/>
    </row>
    <row r="20" spans="2:19">
      <c r="B20" s="480" t="s">
        <v>462</v>
      </c>
      <c r="C20" s="641" t="s">
        <v>463</v>
      </c>
      <c r="D20" s="611">
        <v>0.20865009614368171</v>
      </c>
      <c r="E20" s="611">
        <v>2.8758235958243918E-2</v>
      </c>
      <c r="F20" s="611">
        <v>0.15023142387896282</v>
      </c>
      <c r="G20" s="611">
        <v>4.8673806303836643E-2</v>
      </c>
      <c r="H20" s="611">
        <v>4.8125540650852248E-2</v>
      </c>
      <c r="I20" s="611">
        <v>0.54563397785006762</v>
      </c>
      <c r="J20" s="611">
        <v>0.27152551872022612</v>
      </c>
      <c r="K20" s="611">
        <v>1.8592595881949492E-3</v>
      </c>
      <c r="M20" s="493"/>
      <c r="N20" s="494" t="s">
        <v>399</v>
      </c>
      <c r="O20" s="495"/>
      <c r="P20" s="495"/>
      <c r="Q20" s="495"/>
      <c r="R20" s="496"/>
      <c r="S20" s="484"/>
    </row>
    <row r="21" spans="2:19">
      <c r="B21" s="480" t="s">
        <v>464</v>
      </c>
      <c r="C21" s="641" t="s">
        <v>465</v>
      </c>
      <c r="D21" s="611">
        <v>0.405784057769148</v>
      </c>
      <c r="E21" s="611">
        <v>1.7091534353111022E-2</v>
      </c>
      <c r="F21" s="611">
        <v>6.4048497627833378E-2</v>
      </c>
      <c r="G21" s="611">
        <v>6.2629614267938616E-2</v>
      </c>
      <c r="H21" s="611">
        <v>6.097055163832435E-2</v>
      </c>
      <c r="I21" s="611">
        <v>0.47532144338448779</v>
      </c>
      <c r="J21" s="611">
        <v>0.2600580671920365</v>
      </c>
      <c r="K21" s="611">
        <v>3.9134048552267727E-3</v>
      </c>
      <c r="M21" s="485" t="s">
        <v>369</v>
      </c>
      <c r="N21" s="486" t="s">
        <v>400</v>
      </c>
      <c r="O21" s="487"/>
      <c r="P21" s="487"/>
      <c r="Q21" s="487"/>
      <c r="R21" s="488"/>
      <c r="S21" s="484"/>
    </row>
    <row r="22" spans="2:19">
      <c r="B22" s="497" t="s">
        <v>466</v>
      </c>
      <c r="C22" s="641" t="s">
        <v>467</v>
      </c>
      <c r="D22" s="611">
        <v>0.17440420627094513</v>
      </c>
      <c r="E22" s="611">
        <v>5.2555253025537728E-2</v>
      </c>
      <c r="F22" s="611">
        <v>0.29664310810701155</v>
      </c>
      <c r="G22" s="611">
        <v>4.6066350710900476E-2</v>
      </c>
      <c r="H22" s="611">
        <v>4.4890995260663508E-2</v>
      </c>
      <c r="I22" s="611">
        <v>0.56656872037914696</v>
      </c>
      <c r="J22" s="611">
        <v>0.20844549763033177</v>
      </c>
      <c r="K22" s="611">
        <v>5.4997931104931188E-4</v>
      </c>
      <c r="M22" s="493"/>
      <c r="N22" s="494" t="s">
        <v>401</v>
      </c>
      <c r="O22" s="495"/>
      <c r="P22" s="495"/>
      <c r="Q22" s="495"/>
      <c r="R22" s="496"/>
      <c r="S22" s="484"/>
    </row>
    <row r="23" spans="2:19">
      <c r="B23" s="480" t="s">
        <v>468</v>
      </c>
      <c r="C23" s="642" t="s">
        <v>469</v>
      </c>
      <c r="D23" s="613">
        <v>5.915135091480242E-2</v>
      </c>
      <c r="E23" s="613">
        <v>2.707816710740028E-2</v>
      </c>
      <c r="F23" s="613">
        <v>0.75115987929727268</v>
      </c>
      <c r="G23" s="613">
        <v>5.693697052009377E-3</v>
      </c>
      <c r="H23" s="613">
        <v>5.6577217125906151E-3</v>
      </c>
      <c r="I23" s="613">
        <v>0.28238174563310775</v>
      </c>
      <c r="J23" s="613">
        <v>4.8050719061379414E-2</v>
      </c>
      <c r="K23" s="613">
        <v>-1.3023761146103535E-4</v>
      </c>
      <c r="M23" s="485" t="s">
        <v>370</v>
      </c>
      <c r="N23" s="486" t="s">
        <v>402</v>
      </c>
      <c r="O23" s="487"/>
      <c r="P23" s="487"/>
      <c r="Q23" s="487"/>
      <c r="R23" s="488"/>
      <c r="S23" s="484"/>
    </row>
    <row r="24" spans="2:19">
      <c r="B24" s="480" t="s">
        <v>470</v>
      </c>
      <c r="C24" s="641" t="s">
        <v>471</v>
      </c>
      <c r="D24" s="611">
        <v>0.10162141323543349</v>
      </c>
      <c r="E24" s="611">
        <v>2.9411655995861995E-2</v>
      </c>
      <c r="F24" s="611">
        <v>0.1978474152675751</v>
      </c>
      <c r="G24" s="611">
        <v>1.9787044082138883E-2</v>
      </c>
      <c r="H24" s="611">
        <v>1.9043765475808262E-2</v>
      </c>
      <c r="I24" s="611">
        <v>0.29096058864147145</v>
      </c>
      <c r="J24" s="611">
        <v>0.11499267716639325</v>
      </c>
      <c r="K24" s="611">
        <v>6.3659516831014501E-4</v>
      </c>
      <c r="M24" s="493"/>
      <c r="N24" s="494" t="s">
        <v>403</v>
      </c>
      <c r="O24" s="495"/>
      <c r="P24" s="495"/>
      <c r="Q24" s="495"/>
      <c r="R24" s="496"/>
      <c r="S24" s="484"/>
    </row>
    <row r="25" spans="2:19">
      <c r="B25" s="480" t="s">
        <v>472</v>
      </c>
      <c r="C25" s="641" t="s">
        <v>473</v>
      </c>
      <c r="D25" s="611">
        <v>0.13281570784749258</v>
      </c>
      <c r="E25" s="611">
        <v>4.3831298767209842E-2</v>
      </c>
      <c r="F25" s="611">
        <v>0.24531450939920096</v>
      </c>
      <c r="G25" s="611">
        <v>5.5199560248628661E-2</v>
      </c>
      <c r="H25" s="611">
        <v>5.3977174443679922E-2</v>
      </c>
      <c r="I25" s="611">
        <v>0.49102622747907915</v>
      </c>
      <c r="J25" s="611">
        <v>0.28701464940975679</v>
      </c>
      <c r="K25" s="611">
        <v>1.4004466051683619E-3</v>
      </c>
      <c r="M25" s="485" t="s">
        <v>347</v>
      </c>
      <c r="N25" s="486" t="s">
        <v>404</v>
      </c>
      <c r="O25" s="487"/>
      <c r="P25" s="487"/>
      <c r="Q25" s="487"/>
      <c r="R25" s="488"/>
      <c r="S25" s="484"/>
    </row>
    <row r="26" spans="2:19" ht="14.25" thickBot="1">
      <c r="B26" s="480" t="s">
        <v>474</v>
      </c>
      <c r="C26" s="641" t="s">
        <v>475</v>
      </c>
      <c r="D26" s="611">
        <v>0.1028494212078634</v>
      </c>
      <c r="E26" s="611">
        <v>1.3194883965273208E-2</v>
      </c>
      <c r="F26" s="611">
        <v>0.12432096341383603</v>
      </c>
      <c r="G26" s="611">
        <v>2.9340695009557282E-2</v>
      </c>
      <c r="H26" s="611">
        <v>2.8707914348383459E-2</v>
      </c>
      <c r="I26" s="611">
        <v>0.49109353022757152</v>
      </c>
      <c r="J26" s="611">
        <v>0.21389297810185473</v>
      </c>
      <c r="K26" s="611">
        <v>5.2879608508878201E-5</v>
      </c>
      <c r="M26" s="498" t="s">
        <v>374</v>
      </c>
      <c r="N26" s="499" t="s">
        <v>405</v>
      </c>
      <c r="O26" s="475"/>
      <c r="P26" s="475"/>
      <c r="Q26" s="475"/>
      <c r="R26" s="476"/>
      <c r="S26" s="484"/>
    </row>
    <row r="27" spans="2:19">
      <c r="B27" s="497" t="s">
        <v>476</v>
      </c>
      <c r="C27" s="643" t="s">
        <v>477</v>
      </c>
      <c r="D27" s="614">
        <v>0.12245219012281004</v>
      </c>
      <c r="E27" s="614">
        <v>1.1635144444581075E-2</v>
      </c>
      <c r="F27" s="614">
        <v>0.2358319733962515</v>
      </c>
      <c r="G27" s="614">
        <v>2.5750533378761153E-2</v>
      </c>
      <c r="H27" s="614">
        <v>2.5116890725558554E-2</v>
      </c>
      <c r="I27" s="614">
        <v>0.48905269166118726</v>
      </c>
      <c r="J27" s="614">
        <v>0.21713198751321661</v>
      </c>
      <c r="K27" s="614">
        <v>2.3223092164136421E-5</v>
      </c>
      <c r="S27" s="484"/>
    </row>
    <row r="28" spans="2:19">
      <c r="B28" s="480" t="s">
        <v>478</v>
      </c>
      <c r="C28" s="641" t="s">
        <v>479</v>
      </c>
      <c r="D28" s="611">
        <v>0.17571592604245978</v>
      </c>
      <c r="E28" s="611">
        <v>1.3860496878000344E-2</v>
      </c>
      <c r="F28" s="611">
        <v>0.20887693788799255</v>
      </c>
      <c r="G28" s="611">
        <v>2.4796097263510938E-2</v>
      </c>
      <c r="H28" s="611">
        <v>2.4681759280432959E-2</v>
      </c>
      <c r="I28" s="611">
        <v>0.50959676804634502</v>
      </c>
      <c r="J28" s="611">
        <v>0.21535177986126991</v>
      </c>
      <c r="K28" s="611">
        <v>2.5231575810764434E-4</v>
      </c>
      <c r="S28" s="484"/>
    </row>
    <row r="29" spans="2:19">
      <c r="B29" s="480" t="s">
        <v>480</v>
      </c>
      <c r="C29" s="641" t="s">
        <v>481</v>
      </c>
      <c r="D29" s="611">
        <v>5.8936764006462181E-2</v>
      </c>
      <c r="E29" s="611">
        <v>9.511640978592693E-3</v>
      </c>
      <c r="F29" s="611">
        <v>4.6927967608418442E-2</v>
      </c>
      <c r="G29" s="611">
        <v>2.1326015719404793E-2</v>
      </c>
      <c r="H29" s="611">
        <v>2.1298156783128627E-2</v>
      </c>
      <c r="I29" s="611">
        <v>0.40070900992822839</v>
      </c>
      <c r="J29" s="611">
        <v>0.18532112647608834</v>
      </c>
      <c r="K29" s="611">
        <v>5.2691313167006824E-4</v>
      </c>
      <c r="S29" s="484"/>
    </row>
    <row r="30" spans="2:19">
      <c r="B30" s="480" t="s">
        <v>482</v>
      </c>
      <c r="C30" s="641" t="s">
        <v>483</v>
      </c>
      <c r="D30" s="611">
        <v>0.17344672221905641</v>
      </c>
      <c r="E30" s="611">
        <v>9.1142445996991728E-3</v>
      </c>
      <c r="F30" s="611">
        <v>0.11013178496868481</v>
      </c>
      <c r="G30" s="611">
        <v>3.2910264438129187E-2</v>
      </c>
      <c r="H30" s="611">
        <v>3.2669428254901017E-2</v>
      </c>
      <c r="I30" s="611">
        <v>0.39737970232647751</v>
      </c>
      <c r="J30" s="611">
        <v>0.21822567955943034</v>
      </c>
      <c r="K30" s="611">
        <v>1.2928044347318918E-2</v>
      </c>
      <c r="S30" s="484"/>
    </row>
    <row r="31" spans="2:19">
      <c r="B31" s="480" t="s">
        <v>484</v>
      </c>
      <c r="C31" s="641" t="s">
        <v>485</v>
      </c>
      <c r="D31" s="611">
        <v>0.17793432092939027</v>
      </c>
      <c r="E31" s="611">
        <v>7.9091600037316089E-3</v>
      </c>
      <c r="F31" s="611">
        <v>2.1618462052325538E-2</v>
      </c>
      <c r="G31" s="611">
        <v>1.6795663209350421E-2</v>
      </c>
      <c r="H31" s="611">
        <v>1.6785218145165502E-2</v>
      </c>
      <c r="I31" s="611">
        <v>0.37741150419369329</v>
      </c>
      <c r="J31" s="611">
        <v>0.22555071600914989</v>
      </c>
      <c r="K31" s="611">
        <v>1.3882858643391689E-2</v>
      </c>
      <c r="S31" s="484"/>
    </row>
    <row r="32" spans="2:19">
      <c r="B32" s="497" t="s">
        <v>486</v>
      </c>
      <c r="C32" s="641" t="s">
        <v>487</v>
      </c>
      <c r="D32" s="611">
        <v>8.4549673490673549E-2</v>
      </c>
      <c r="E32" s="611">
        <v>1.6949442414430676E-2</v>
      </c>
      <c r="F32" s="611">
        <v>0.25180593322219902</v>
      </c>
      <c r="G32" s="611">
        <v>1.3463241171609205E-2</v>
      </c>
      <c r="H32" s="611">
        <v>1.3409845655079309E-2</v>
      </c>
      <c r="I32" s="611">
        <v>0.25794218460981821</v>
      </c>
      <c r="J32" s="611">
        <v>0.12533322388580692</v>
      </c>
      <c r="K32" s="611">
        <v>2.4184182971604906E-2</v>
      </c>
      <c r="S32" s="484"/>
    </row>
    <row r="33" spans="2:19">
      <c r="B33" s="480" t="s">
        <v>488</v>
      </c>
      <c r="C33" s="642" t="s">
        <v>489</v>
      </c>
      <c r="D33" s="613">
        <v>7.4733369826751314E-2</v>
      </c>
      <c r="E33" s="613">
        <v>3.4180252507485737E-3</v>
      </c>
      <c r="F33" s="613">
        <v>0.39276594214192373</v>
      </c>
      <c r="G33" s="613">
        <v>3.0692654654683568E-2</v>
      </c>
      <c r="H33" s="613">
        <v>3.035328323794028E-2</v>
      </c>
      <c r="I33" s="613">
        <v>0.39141799486851164</v>
      </c>
      <c r="J33" s="613">
        <v>0.16561084448124311</v>
      </c>
      <c r="K33" s="613">
        <v>5.7586992055662615E-5</v>
      </c>
      <c r="S33" s="484"/>
    </row>
    <row r="34" spans="2:19">
      <c r="B34" s="480" t="s">
        <v>490</v>
      </c>
      <c r="C34" s="641" t="s">
        <v>491</v>
      </c>
      <c r="D34" s="611">
        <v>0.10933287481096553</v>
      </c>
      <c r="E34" s="611">
        <v>1.1143146267611842E-2</v>
      </c>
      <c r="F34" s="611">
        <v>0.23368949536560246</v>
      </c>
      <c r="G34" s="611">
        <v>4.8758684102983244E-2</v>
      </c>
      <c r="H34" s="611">
        <v>4.8362791172864732E-2</v>
      </c>
      <c r="I34" s="611">
        <v>0.3870300367797303</v>
      </c>
      <c r="J34" s="611">
        <v>0.19608193706579485</v>
      </c>
      <c r="K34" s="611">
        <v>7.1222713062848119E-4</v>
      </c>
      <c r="S34" s="484"/>
    </row>
    <row r="35" spans="2:19">
      <c r="B35" s="480" t="s">
        <v>492</v>
      </c>
      <c r="C35" s="641" t="s">
        <v>493</v>
      </c>
      <c r="D35" s="611">
        <v>0.41326737908874583</v>
      </c>
      <c r="E35" s="611">
        <v>3.9724233666890763E-2</v>
      </c>
      <c r="F35" s="611">
        <v>0.26317401742525171</v>
      </c>
      <c r="G35" s="611">
        <v>6.8457810256797744E-2</v>
      </c>
      <c r="H35" s="611">
        <v>6.0329659653932922E-2</v>
      </c>
      <c r="I35" s="611">
        <v>0.41619801167949394</v>
      </c>
      <c r="J35" s="611">
        <v>0.24512904653447179</v>
      </c>
      <c r="K35" s="611">
        <v>6.9129496512377988E-3</v>
      </c>
      <c r="S35" s="484"/>
    </row>
    <row r="36" spans="2:19">
      <c r="B36" s="480" t="s">
        <v>494</v>
      </c>
      <c r="C36" s="641" t="s">
        <v>8</v>
      </c>
      <c r="D36" s="611">
        <v>0</v>
      </c>
      <c r="E36" s="611">
        <v>0</v>
      </c>
      <c r="F36" s="611">
        <v>1</v>
      </c>
      <c r="G36" s="611">
        <v>8.9710896164480469E-2</v>
      </c>
      <c r="H36" s="611">
        <v>7.7192816757688729E-2</v>
      </c>
      <c r="I36" s="611">
        <v>0.49880458314119624</v>
      </c>
      <c r="J36" s="611">
        <v>0.33380464795853171</v>
      </c>
      <c r="K36" s="611">
        <v>0</v>
      </c>
      <c r="S36" s="484"/>
    </row>
    <row r="37" spans="2:19">
      <c r="B37" s="497" t="s">
        <v>495</v>
      </c>
      <c r="C37" s="643" t="s">
        <v>496</v>
      </c>
      <c r="D37" s="614">
        <v>0</v>
      </c>
      <c r="E37" s="614">
        <v>0</v>
      </c>
      <c r="F37" s="614">
        <v>0.74403691761229229</v>
      </c>
      <c r="G37" s="614">
        <v>1.6815318678733874E-2</v>
      </c>
      <c r="H37" s="614">
        <v>1.6815318678733874E-2</v>
      </c>
      <c r="I37" s="614">
        <v>0.36660020403753635</v>
      </c>
      <c r="J37" s="614">
        <v>6.428823447359136E-2</v>
      </c>
      <c r="K37" s="614">
        <v>2.0649094840754705E-2</v>
      </c>
      <c r="S37" s="484"/>
    </row>
    <row r="38" spans="2:19">
      <c r="B38" s="480" t="s">
        <v>497</v>
      </c>
      <c r="C38" s="642" t="s">
        <v>498</v>
      </c>
      <c r="D38" s="611">
        <v>0</v>
      </c>
      <c r="E38" s="611">
        <v>0</v>
      </c>
      <c r="F38" s="611">
        <v>1</v>
      </c>
      <c r="G38" s="611">
        <v>2.3415926561683707E-2</v>
      </c>
      <c r="H38" s="611">
        <v>2.3415926561683707E-2</v>
      </c>
      <c r="I38" s="611">
        <v>0.51876072841256815</v>
      </c>
      <c r="J38" s="611">
        <v>0.10970967982685274</v>
      </c>
      <c r="K38" s="611">
        <v>9.3645550024031195E-3</v>
      </c>
      <c r="S38" s="484"/>
    </row>
    <row r="39" spans="2:19">
      <c r="B39" s="480" t="s">
        <v>499</v>
      </c>
      <c r="C39" s="641" t="s">
        <v>500</v>
      </c>
      <c r="D39" s="611">
        <v>0</v>
      </c>
      <c r="E39" s="611">
        <v>0</v>
      </c>
      <c r="F39" s="611">
        <v>0.99994187229342868</v>
      </c>
      <c r="G39" s="611">
        <v>9.3677628531727647E-2</v>
      </c>
      <c r="H39" s="611">
        <v>9.3301296896711447E-2</v>
      </c>
      <c r="I39" s="611">
        <v>0.70529373166589471</v>
      </c>
      <c r="J39" s="611">
        <v>0.44799868766404199</v>
      </c>
      <c r="K39" s="611">
        <v>1.6414646427637238E-3</v>
      </c>
      <c r="S39" s="484"/>
    </row>
    <row r="40" spans="2:19">
      <c r="B40" s="480" t="s">
        <v>501</v>
      </c>
      <c r="C40" s="641" t="s">
        <v>502</v>
      </c>
      <c r="D40" s="611">
        <v>0</v>
      </c>
      <c r="E40" s="611">
        <v>0</v>
      </c>
      <c r="F40" s="611">
        <v>0.74493241773734398</v>
      </c>
      <c r="G40" s="611">
        <v>0.11025021183848095</v>
      </c>
      <c r="H40" s="611">
        <v>0.10380293364549205</v>
      </c>
      <c r="I40" s="611">
        <v>0.75562589901480681</v>
      </c>
      <c r="J40" s="611">
        <v>0.35327962910372118</v>
      </c>
      <c r="K40" s="611">
        <v>0.15674018082943156</v>
      </c>
      <c r="S40" s="484"/>
    </row>
    <row r="41" spans="2:19">
      <c r="B41" s="480" t="s">
        <v>503</v>
      </c>
      <c r="C41" s="641" t="s">
        <v>504</v>
      </c>
      <c r="D41" s="611">
        <v>0</v>
      </c>
      <c r="E41" s="611">
        <v>0</v>
      </c>
      <c r="F41" s="611">
        <v>0.95078365927294128</v>
      </c>
      <c r="G41" s="611">
        <v>4.01872099860048E-2</v>
      </c>
      <c r="H41" s="611">
        <v>3.6488280743208736E-2</v>
      </c>
      <c r="I41" s="611">
        <v>0.68624246757226026</v>
      </c>
      <c r="J41" s="611">
        <v>0.2653346840865991</v>
      </c>
      <c r="K41" s="611">
        <v>6.1881224239824242E-2</v>
      </c>
      <c r="S41" s="484"/>
    </row>
    <row r="42" spans="2:19">
      <c r="B42" s="497" t="s">
        <v>505</v>
      </c>
      <c r="C42" s="643" t="s">
        <v>506</v>
      </c>
      <c r="D42" s="611">
        <v>0</v>
      </c>
      <c r="E42" s="611">
        <v>0</v>
      </c>
      <c r="F42" s="611">
        <v>0.99460453860779807</v>
      </c>
      <c r="G42" s="611">
        <v>1.4679706405871882E-2</v>
      </c>
      <c r="H42" s="611">
        <v>1.1281843328650669E-2</v>
      </c>
      <c r="I42" s="611">
        <v>0.88065273177295078</v>
      </c>
      <c r="J42" s="611">
        <v>4.7023197467085144E-2</v>
      </c>
      <c r="K42" s="611">
        <v>0.18287682958345775</v>
      </c>
      <c r="S42" s="484"/>
    </row>
    <row r="43" spans="2:19">
      <c r="B43" s="480" t="s">
        <v>507</v>
      </c>
      <c r="C43" s="642" t="s">
        <v>508</v>
      </c>
      <c r="D43" s="613">
        <v>0</v>
      </c>
      <c r="E43" s="613">
        <v>0</v>
      </c>
      <c r="F43" s="613">
        <v>0.79749577453069964</v>
      </c>
      <c r="G43" s="613">
        <v>7.0438487589618973E-2</v>
      </c>
      <c r="H43" s="613">
        <v>6.6855729970856079E-2</v>
      </c>
      <c r="I43" s="613">
        <v>0.55837709724593521</v>
      </c>
      <c r="J43" s="613">
        <v>0.28007543321670963</v>
      </c>
      <c r="K43" s="613">
        <v>4.0166848502432226E-2</v>
      </c>
      <c r="S43" s="484"/>
    </row>
    <row r="44" spans="2:19">
      <c r="B44" s="480" t="s">
        <v>509</v>
      </c>
      <c r="C44" s="641" t="s">
        <v>510</v>
      </c>
      <c r="D44" s="611">
        <v>4.1768910156901172E-2</v>
      </c>
      <c r="E44" s="611">
        <v>4.1083551813920855E-3</v>
      </c>
      <c r="F44" s="611">
        <v>0.79425136138819963</v>
      </c>
      <c r="G44" s="611">
        <v>3.455738411527709E-2</v>
      </c>
      <c r="H44" s="611">
        <v>3.4163768176675186E-2</v>
      </c>
      <c r="I44" s="611">
        <v>0.58267281685334738</v>
      </c>
      <c r="J44" s="611">
        <v>0.14378655539657928</v>
      </c>
      <c r="K44" s="611">
        <v>4.4110066786788631E-2</v>
      </c>
      <c r="S44" s="484"/>
    </row>
    <row r="45" spans="2:19">
      <c r="B45" s="480" t="s">
        <v>511</v>
      </c>
      <c r="C45" s="641" t="s">
        <v>512</v>
      </c>
      <c r="D45" s="611">
        <v>0</v>
      </c>
      <c r="E45" s="611">
        <v>0</v>
      </c>
      <c r="F45" s="611">
        <v>1</v>
      </c>
      <c r="G45" s="611">
        <v>5.2199508002564787E-2</v>
      </c>
      <c r="H45" s="611">
        <v>5.2199508002564787E-2</v>
      </c>
      <c r="I45" s="611">
        <v>0.71539199213885907</v>
      </c>
      <c r="J45" s="611">
        <v>0.3730582384778956</v>
      </c>
      <c r="K45" s="611">
        <v>4.0980912030456141E-3</v>
      </c>
      <c r="S45" s="484"/>
    </row>
    <row r="46" spans="2:19">
      <c r="B46" s="480" t="s">
        <v>513</v>
      </c>
      <c r="C46" s="641" t="s">
        <v>514</v>
      </c>
      <c r="D46" s="611">
        <v>0</v>
      </c>
      <c r="E46" s="611">
        <v>1.3798717042961616E-5</v>
      </c>
      <c r="F46" s="611">
        <v>0.98824788405435826</v>
      </c>
      <c r="G46" s="611">
        <v>8.731166826256033E-2</v>
      </c>
      <c r="H46" s="611">
        <v>8.7107459011588145E-2</v>
      </c>
      <c r="I46" s="611">
        <v>0.7673577863326364</v>
      </c>
      <c r="J46" s="611">
        <v>0.52309909522599807</v>
      </c>
      <c r="K46" s="611">
        <v>2.949473926351729E-2</v>
      </c>
      <c r="S46" s="484"/>
    </row>
    <row r="47" spans="2:19">
      <c r="B47" s="497" t="s">
        <v>515</v>
      </c>
      <c r="C47" s="643" t="s">
        <v>516</v>
      </c>
      <c r="D47" s="614">
        <v>0</v>
      </c>
      <c r="E47" s="614">
        <v>0</v>
      </c>
      <c r="F47" s="614">
        <v>0.99554873707621649</v>
      </c>
      <c r="G47" s="614">
        <v>0.10783239112854683</v>
      </c>
      <c r="H47" s="614">
        <v>0.10514728082156811</v>
      </c>
      <c r="I47" s="614">
        <v>0.6566979320238483</v>
      </c>
      <c r="J47" s="614">
        <v>0.47963759835161962</v>
      </c>
      <c r="K47" s="614">
        <v>5.5033864132671639E-2</v>
      </c>
      <c r="S47" s="484"/>
    </row>
    <row r="48" spans="2:19">
      <c r="B48" s="480" t="s">
        <v>517</v>
      </c>
      <c r="C48" s="641" t="s">
        <v>518</v>
      </c>
      <c r="D48" s="611">
        <v>0</v>
      </c>
      <c r="E48" s="611">
        <v>0</v>
      </c>
      <c r="F48" s="611">
        <v>0.97167077163516224</v>
      </c>
      <c r="G48" s="611">
        <v>0.18213472079905291</v>
      </c>
      <c r="H48" s="611">
        <v>0.1743948905182105</v>
      </c>
      <c r="I48" s="611">
        <v>0.61986291148937012</v>
      </c>
      <c r="J48" s="611">
        <v>0.52670639381609452</v>
      </c>
      <c r="K48" s="611">
        <v>1.2823540432580305E-2</v>
      </c>
      <c r="S48" s="484"/>
    </row>
    <row r="49" spans="2:19">
      <c r="B49" s="480" t="s">
        <v>519</v>
      </c>
      <c r="C49" s="641" t="s">
        <v>520</v>
      </c>
      <c r="D49" s="611">
        <v>0</v>
      </c>
      <c r="E49" s="611">
        <v>0</v>
      </c>
      <c r="F49" s="611">
        <v>0.9264991168292932</v>
      </c>
      <c r="G49" s="611">
        <v>8.1462657267779071E-2</v>
      </c>
      <c r="H49" s="611">
        <v>7.7349513696796643E-2</v>
      </c>
      <c r="I49" s="611">
        <v>0.66806674399928612</v>
      </c>
      <c r="J49" s="611">
        <v>0.31467261532970464</v>
      </c>
      <c r="K49" s="611">
        <v>1.7063480793169022E-2</v>
      </c>
      <c r="S49" s="484"/>
    </row>
    <row r="50" spans="2:19">
      <c r="B50" s="480" t="s">
        <v>521</v>
      </c>
      <c r="C50" s="641" t="s">
        <v>522</v>
      </c>
      <c r="D50" s="611">
        <v>1.7652529534375841E-5</v>
      </c>
      <c r="E50" s="611">
        <v>6.2586241076423432E-6</v>
      </c>
      <c r="F50" s="611">
        <v>0.88548393844740547</v>
      </c>
      <c r="G50" s="611">
        <v>0.15934330559636981</v>
      </c>
      <c r="H50" s="611">
        <v>0.13837596723488874</v>
      </c>
      <c r="I50" s="611">
        <v>0.59053487877698996</v>
      </c>
      <c r="J50" s="611">
        <v>0.25128541354288758</v>
      </c>
      <c r="K50" s="611">
        <v>0.13231450908187661</v>
      </c>
      <c r="S50" s="484"/>
    </row>
    <row r="51" spans="2:19">
      <c r="B51" s="480" t="s">
        <v>523</v>
      </c>
      <c r="C51" s="641" t="s">
        <v>524</v>
      </c>
      <c r="D51" s="611">
        <v>0</v>
      </c>
      <c r="E51" s="611">
        <v>0</v>
      </c>
      <c r="F51" s="611">
        <v>1</v>
      </c>
      <c r="G51" s="611">
        <v>0</v>
      </c>
      <c r="H51" s="611">
        <v>0</v>
      </c>
      <c r="I51" s="611">
        <v>0</v>
      </c>
      <c r="J51" s="611">
        <v>0</v>
      </c>
      <c r="K51" s="611">
        <v>0</v>
      </c>
      <c r="S51" s="484"/>
    </row>
    <row r="52" spans="2:19">
      <c r="B52" s="500" t="s">
        <v>525</v>
      </c>
      <c r="C52" s="644" t="s">
        <v>526</v>
      </c>
      <c r="D52" s="611">
        <v>2.3505125679551809E-2</v>
      </c>
      <c r="E52" s="611">
        <v>3.0097892967934352E-2</v>
      </c>
      <c r="F52" s="611">
        <v>0.92457151165960849</v>
      </c>
      <c r="G52" s="611">
        <v>2.265249986516369E-3</v>
      </c>
      <c r="H52" s="611">
        <v>2.265249986516369E-3</v>
      </c>
      <c r="I52" s="611">
        <v>0.5859356740916527</v>
      </c>
      <c r="J52" s="611">
        <v>1.267461301979397E-2</v>
      </c>
      <c r="K52" s="611">
        <v>2.2799427644925826E-4</v>
      </c>
      <c r="S52" s="484"/>
    </row>
    <row r="53" spans="2:19">
      <c r="B53" s="501"/>
      <c r="C53" s="609" t="s">
        <v>328</v>
      </c>
      <c r="D53" s="612" t="s">
        <v>437</v>
      </c>
      <c r="E53" s="612" t="s">
        <v>437</v>
      </c>
      <c r="F53" s="612" t="s">
        <v>437</v>
      </c>
      <c r="G53" s="612" t="s">
        <v>437</v>
      </c>
      <c r="H53" s="612" t="s">
        <v>437</v>
      </c>
      <c r="I53" s="612" t="s">
        <v>437</v>
      </c>
      <c r="J53" s="612" t="s">
        <v>437</v>
      </c>
      <c r="K53" s="612">
        <v>1</v>
      </c>
    </row>
  </sheetData>
  <phoneticPr fontId="2"/>
  <pageMargins left="0.7" right="0.7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AW58"/>
  <sheetViews>
    <sheetView showGridLines="0" workbookViewId="0"/>
  </sheetViews>
  <sheetFormatPr defaultRowHeight="13.5"/>
  <cols>
    <col min="1" max="1" width="1.625" style="503" customWidth="1"/>
    <col min="2" max="2" width="3" style="503" customWidth="1"/>
    <col min="3" max="3" width="26.625" style="503" customWidth="1"/>
    <col min="4" max="4" width="10.5" style="503" bestFit="1" customWidth="1"/>
    <col min="5" max="5" width="9.5" style="503" bestFit="1" customWidth="1"/>
    <col min="6" max="10" width="10.5" style="503" bestFit="1" customWidth="1"/>
    <col min="11" max="11" width="9.5" style="503" bestFit="1" customWidth="1"/>
    <col min="12" max="12" width="10.5" style="503" bestFit="1" customWidth="1"/>
    <col min="13" max="13" width="9.5" style="503" bestFit="1" customWidth="1"/>
    <col min="14" max="16" width="10.5" style="503" bestFit="1" customWidth="1"/>
    <col min="17" max="17" width="9.5" style="503" bestFit="1" customWidth="1"/>
    <col min="18" max="40" width="10.5" style="503" bestFit="1" customWidth="1"/>
    <col min="41" max="41" width="9.5" style="503" bestFit="1" customWidth="1"/>
    <col min="42" max="46" width="10.5" style="503" bestFit="1" customWidth="1"/>
    <col min="47" max="47" width="9.5" style="503" bestFit="1" customWidth="1"/>
    <col min="48" max="49" width="10.5" style="503" bestFit="1" customWidth="1"/>
    <col min="50" max="256" width="9" style="503"/>
    <col min="257" max="257" width="1.625" style="503" customWidth="1"/>
    <col min="258" max="258" width="3" style="503" customWidth="1"/>
    <col min="259" max="259" width="26.625" style="503" customWidth="1"/>
    <col min="260" max="260" width="10.5" style="503" bestFit="1" customWidth="1"/>
    <col min="261" max="261" width="9.5" style="503" bestFit="1" customWidth="1"/>
    <col min="262" max="266" width="10.5" style="503" bestFit="1" customWidth="1"/>
    <col min="267" max="267" width="9.5" style="503" bestFit="1" customWidth="1"/>
    <col min="268" max="268" width="10.5" style="503" bestFit="1" customWidth="1"/>
    <col min="269" max="269" width="9.5" style="503" bestFit="1" customWidth="1"/>
    <col min="270" max="272" width="10.5" style="503" bestFit="1" customWidth="1"/>
    <col min="273" max="273" width="9.5" style="503" bestFit="1" customWidth="1"/>
    <col min="274" max="296" width="10.5" style="503" bestFit="1" customWidth="1"/>
    <col min="297" max="297" width="9.5" style="503" bestFit="1" customWidth="1"/>
    <col min="298" max="302" width="10.5" style="503" bestFit="1" customWidth="1"/>
    <col min="303" max="303" width="9.5" style="503" bestFit="1" customWidth="1"/>
    <col min="304" max="305" width="10.5" style="503" bestFit="1" customWidth="1"/>
    <col min="306" max="512" width="9" style="503"/>
    <col min="513" max="513" width="1.625" style="503" customWidth="1"/>
    <col min="514" max="514" width="3" style="503" customWidth="1"/>
    <col min="515" max="515" width="26.625" style="503" customWidth="1"/>
    <col min="516" max="516" width="10.5" style="503" bestFit="1" customWidth="1"/>
    <col min="517" max="517" width="9.5" style="503" bestFit="1" customWidth="1"/>
    <col min="518" max="522" width="10.5" style="503" bestFit="1" customWidth="1"/>
    <col min="523" max="523" width="9.5" style="503" bestFit="1" customWidth="1"/>
    <col min="524" max="524" width="10.5" style="503" bestFit="1" customWidth="1"/>
    <col min="525" max="525" width="9.5" style="503" bestFit="1" customWidth="1"/>
    <col min="526" max="528" width="10.5" style="503" bestFit="1" customWidth="1"/>
    <col min="529" max="529" width="9.5" style="503" bestFit="1" customWidth="1"/>
    <col min="530" max="552" width="10.5" style="503" bestFit="1" customWidth="1"/>
    <col min="553" max="553" width="9.5" style="503" bestFit="1" customWidth="1"/>
    <col min="554" max="558" width="10.5" style="503" bestFit="1" customWidth="1"/>
    <col min="559" max="559" width="9.5" style="503" bestFit="1" customWidth="1"/>
    <col min="560" max="561" width="10.5" style="503" bestFit="1" customWidth="1"/>
    <col min="562" max="768" width="9" style="503"/>
    <col min="769" max="769" width="1.625" style="503" customWidth="1"/>
    <col min="770" max="770" width="3" style="503" customWidth="1"/>
    <col min="771" max="771" width="26.625" style="503" customWidth="1"/>
    <col min="772" max="772" width="10.5" style="503" bestFit="1" customWidth="1"/>
    <col min="773" max="773" width="9.5" style="503" bestFit="1" customWidth="1"/>
    <col min="774" max="778" width="10.5" style="503" bestFit="1" customWidth="1"/>
    <col min="779" max="779" width="9.5" style="503" bestFit="1" customWidth="1"/>
    <col min="780" max="780" width="10.5" style="503" bestFit="1" customWidth="1"/>
    <col min="781" max="781" width="9.5" style="503" bestFit="1" customWidth="1"/>
    <col min="782" max="784" width="10.5" style="503" bestFit="1" customWidth="1"/>
    <col min="785" max="785" width="9.5" style="503" bestFit="1" customWidth="1"/>
    <col min="786" max="808" width="10.5" style="503" bestFit="1" customWidth="1"/>
    <col min="809" max="809" width="9.5" style="503" bestFit="1" customWidth="1"/>
    <col min="810" max="814" width="10.5" style="503" bestFit="1" customWidth="1"/>
    <col min="815" max="815" width="9.5" style="503" bestFit="1" customWidth="1"/>
    <col min="816" max="817" width="10.5" style="503" bestFit="1" customWidth="1"/>
    <col min="818" max="1024" width="9" style="503"/>
    <col min="1025" max="1025" width="1.625" style="503" customWidth="1"/>
    <col min="1026" max="1026" width="3" style="503" customWidth="1"/>
    <col min="1027" max="1027" width="26.625" style="503" customWidth="1"/>
    <col min="1028" max="1028" width="10.5" style="503" bestFit="1" customWidth="1"/>
    <col min="1029" max="1029" width="9.5" style="503" bestFit="1" customWidth="1"/>
    <col min="1030" max="1034" width="10.5" style="503" bestFit="1" customWidth="1"/>
    <col min="1035" max="1035" width="9.5" style="503" bestFit="1" customWidth="1"/>
    <col min="1036" max="1036" width="10.5" style="503" bestFit="1" customWidth="1"/>
    <col min="1037" max="1037" width="9.5" style="503" bestFit="1" customWidth="1"/>
    <col min="1038" max="1040" width="10.5" style="503" bestFit="1" customWidth="1"/>
    <col min="1041" max="1041" width="9.5" style="503" bestFit="1" customWidth="1"/>
    <col min="1042" max="1064" width="10.5" style="503" bestFit="1" customWidth="1"/>
    <col min="1065" max="1065" width="9.5" style="503" bestFit="1" customWidth="1"/>
    <col min="1066" max="1070" width="10.5" style="503" bestFit="1" customWidth="1"/>
    <col min="1071" max="1071" width="9.5" style="503" bestFit="1" customWidth="1"/>
    <col min="1072" max="1073" width="10.5" style="503" bestFit="1" customWidth="1"/>
    <col min="1074" max="1280" width="9" style="503"/>
    <col min="1281" max="1281" width="1.625" style="503" customWidth="1"/>
    <col min="1282" max="1282" width="3" style="503" customWidth="1"/>
    <col min="1283" max="1283" width="26.625" style="503" customWidth="1"/>
    <col min="1284" max="1284" width="10.5" style="503" bestFit="1" customWidth="1"/>
    <col min="1285" max="1285" width="9.5" style="503" bestFit="1" customWidth="1"/>
    <col min="1286" max="1290" width="10.5" style="503" bestFit="1" customWidth="1"/>
    <col min="1291" max="1291" width="9.5" style="503" bestFit="1" customWidth="1"/>
    <col min="1292" max="1292" width="10.5" style="503" bestFit="1" customWidth="1"/>
    <col min="1293" max="1293" width="9.5" style="503" bestFit="1" customWidth="1"/>
    <col min="1294" max="1296" width="10.5" style="503" bestFit="1" customWidth="1"/>
    <col min="1297" max="1297" width="9.5" style="503" bestFit="1" customWidth="1"/>
    <col min="1298" max="1320" width="10.5" style="503" bestFit="1" customWidth="1"/>
    <col min="1321" max="1321" width="9.5" style="503" bestFit="1" customWidth="1"/>
    <col min="1322" max="1326" width="10.5" style="503" bestFit="1" customWidth="1"/>
    <col min="1327" max="1327" width="9.5" style="503" bestFit="1" customWidth="1"/>
    <col min="1328" max="1329" width="10.5" style="503" bestFit="1" customWidth="1"/>
    <col min="1330" max="1536" width="9" style="503"/>
    <col min="1537" max="1537" width="1.625" style="503" customWidth="1"/>
    <col min="1538" max="1538" width="3" style="503" customWidth="1"/>
    <col min="1539" max="1539" width="26.625" style="503" customWidth="1"/>
    <col min="1540" max="1540" width="10.5" style="503" bestFit="1" customWidth="1"/>
    <col min="1541" max="1541" width="9.5" style="503" bestFit="1" customWidth="1"/>
    <col min="1542" max="1546" width="10.5" style="503" bestFit="1" customWidth="1"/>
    <col min="1547" max="1547" width="9.5" style="503" bestFit="1" customWidth="1"/>
    <col min="1548" max="1548" width="10.5" style="503" bestFit="1" customWidth="1"/>
    <col min="1549" max="1549" width="9.5" style="503" bestFit="1" customWidth="1"/>
    <col min="1550" max="1552" width="10.5" style="503" bestFit="1" customWidth="1"/>
    <col min="1553" max="1553" width="9.5" style="503" bestFit="1" customWidth="1"/>
    <col min="1554" max="1576" width="10.5" style="503" bestFit="1" customWidth="1"/>
    <col min="1577" max="1577" width="9.5" style="503" bestFit="1" customWidth="1"/>
    <col min="1578" max="1582" width="10.5" style="503" bestFit="1" customWidth="1"/>
    <col min="1583" max="1583" width="9.5" style="503" bestFit="1" customWidth="1"/>
    <col min="1584" max="1585" width="10.5" style="503" bestFit="1" customWidth="1"/>
    <col min="1586" max="1792" width="9" style="503"/>
    <col min="1793" max="1793" width="1.625" style="503" customWidth="1"/>
    <col min="1794" max="1794" width="3" style="503" customWidth="1"/>
    <col min="1795" max="1795" width="26.625" style="503" customWidth="1"/>
    <col min="1796" max="1796" width="10.5" style="503" bestFit="1" customWidth="1"/>
    <col min="1797" max="1797" width="9.5" style="503" bestFit="1" customWidth="1"/>
    <col min="1798" max="1802" width="10.5" style="503" bestFit="1" customWidth="1"/>
    <col min="1803" max="1803" width="9.5" style="503" bestFit="1" customWidth="1"/>
    <col min="1804" max="1804" width="10.5" style="503" bestFit="1" customWidth="1"/>
    <col min="1805" max="1805" width="9.5" style="503" bestFit="1" customWidth="1"/>
    <col min="1806" max="1808" width="10.5" style="503" bestFit="1" customWidth="1"/>
    <col min="1809" max="1809" width="9.5" style="503" bestFit="1" customWidth="1"/>
    <col min="1810" max="1832" width="10.5" style="503" bestFit="1" customWidth="1"/>
    <col min="1833" max="1833" width="9.5" style="503" bestFit="1" customWidth="1"/>
    <col min="1834" max="1838" width="10.5" style="503" bestFit="1" customWidth="1"/>
    <col min="1839" max="1839" width="9.5" style="503" bestFit="1" customWidth="1"/>
    <col min="1840" max="1841" width="10.5" style="503" bestFit="1" customWidth="1"/>
    <col min="1842" max="2048" width="9" style="503"/>
    <col min="2049" max="2049" width="1.625" style="503" customWidth="1"/>
    <col min="2050" max="2050" width="3" style="503" customWidth="1"/>
    <col min="2051" max="2051" width="26.625" style="503" customWidth="1"/>
    <col min="2052" max="2052" width="10.5" style="503" bestFit="1" customWidth="1"/>
    <col min="2053" max="2053" width="9.5" style="503" bestFit="1" customWidth="1"/>
    <col min="2054" max="2058" width="10.5" style="503" bestFit="1" customWidth="1"/>
    <col min="2059" max="2059" width="9.5" style="503" bestFit="1" customWidth="1"/>
    <col min="2060" max="2060" width="10.5" style="503" bestFit="1" customWidth="1"/>
    <col min="2061" max="2061" width="9.5" style="503" bestFit="1" customWidth="1"/>
    <col min="2062" max="2064" width="10.5" style="503" bestFit="1" customWidth="1"/>
    <col min="2065" max="2065" width="9.5" style="503" bestFit="1" customWidth="1"/>
    <col min="2066" max="2088" width="10.5" style="503" bestFit="1" customWidth="1"/>
    <col min="2089" max="2089" width="9.5" style="503" bestFit="1" customWidth="1"/>
    <col min="2090" max="2094" width="10.5" style="503" bestFit="1" customWidth="1"/>
    <col min="2095" max="2095" width="9.5" style="503" bestFit="1" customWidth="1"/>
    <col min="2096" max="2097" width="10.5" style="503" bestFit="1" customWidth="1"/>
    <col min="2098" max="2304" width="9" style="503"/>
    <col min="2305" max="2305" width="1.625" style="503" customWidth="1"/>
    <col min="2306" max="2306" width="3" style="503" customWidth="1"/>
    <col min="2307" max="2307" width="26.625" style="503" customWidth="1"/>
    <col min="2308" max="2308" width="10.5" style="503" bestFit="1" customWidth="1"/>
    <col min="2309" max="2309" width="9.5" style="503" bestFit="1" customWidth="1"/>
    <col min="2310" max="2314" width="10.5" style="503" bestFit="1" customWidth="1"/>
    <col min="2315" max="2315" width="9.5" style="503" bestFit="1" customWidth="1"/>
    <col min="2316" max="2316" width="10.5" style="503" bestFit="1" customWidth="1"/>
    <col min="2317" max="2317" width="9.5" style="503" bestFit="1" customWidth="1"/>
    <col min="2318" max="2320" width="10.5" style="503" bestFit="1" customWidth="1"/>
    <col min="2321" max="2321" width="9.5" style="503" bestFit="1" customWidth="1"/>
    <col min="2322" max="2344" width="10.5" style="503" bestFit="1" customWidth="1"/>
    <col min="2345" max="2345" width="9.5" style="503" bestFit="1" customWidth="1"/>
    <col min="2346" max="2350" width="10.5" style="503" bestFit="1" customWidth="1"/>
    <col min="2351" max="2351" width="9.5" style="503" bestFit="1" customWidth="1"/>
    <col min="2352" max="2353" width="10.5" style="503" bestFit="1" customWidth="1"/>
    <col min="2354" max="2560" width="9" style="503"/>
    <col min="2561" max="2561" width="1.625" style="503" customWidth="1"/>
    <col min="2562" max="2562" width="3" style="503" customWidth="1"/>
    <col min="2563" max="2563" width="26.625" style="503" customWidth="1"/>
    <col min="2564" max="2564" width="10.5" style="503" bestFit="1" customWidth="1"/>
    <col min="2565" max="2565" width="9.5" style="503" bestFit="1" customWidth="1"/>
    <col min="2566" max="2570" width="10.5" style="503" bestFit="1" customWidth="1"/>
    <col min="2571" max="2571" width="9.5" style="503" bestFit="1" customWidth="1"/>
    <col min="2572" max="2572" width="10.5" style="503" bestFit="1" customWidth="1"/>
    <col min="2573" max="2573" width="9.5" style="503" bestFit="1" customWidth="1"/>
    <col min="2574" max="2576" width="10.5" style="503" bestFit="1" customWidth="1"/>
    <col min="2577" max="2577" width="9.5" style="503" bestFit="1" customWidth="1"/>
    <col min="2578" max="2600" width="10.5" style="503" bestFit="1" customWidth="1"/>
    <col min="2601" max="2601" width="9.5" style="503" bestFit="1" customWidth="1"/>
    <col min="2602" max="2606" width="10.5" style="503" bestFit="1" customWidth="1"/>
    <col min="2607" max="2607" width="9.5" style="503" bestFit="1" customWidth="1"/>
    <col min="2608" max="2609" width="10.5" style="503" bestFit="1" customWidth="1"/>
    <col min="2610" max="2816" width="9" style="503"/>
    <col min="2817" max="2817" width="1.625" style="503" customWidth="1"/>
    <col min="2818" max="2818" width="3" style="503" customWidth="1"/>
    <col min="2819" max="2819" width="26.625" style="503" customWidth="1"/>
    <col min="2820" max="2820" width="10.5" style="503" bestFit="1" customWidth="1"/>
    <col min="2821" max="2821" width="9.5" style="503" bestFit="1" customWidth="1"/>
    <col min="2822" max="2826" width="10.5" style="503" bestFit="1" customWidth="1"/>
    <col min="2827" max="2827" width="9.5" style="503" bestFit="1" customWidth="1"/>
    <col min="2828" max="2828" width="10.5" style="503" bestFit="1" customWidth="1"/>
    <col min="2829" max="2829" width="9.5" style="503" bestFit="1" customWidth="1"/>
    <col min="2830" max="2832" width="10.5" style="503" bestFit="1" customWidth="1"/>
    <col min="2833" max="2833" width="9.5" style="503" bestFit="1" customWidth="1"/>
    <col min="2834" max="2856" width="10.5" style="503" bestFit="1" customWidth="1"/>
    <col min="2857" max="2857" width="9.5" style="503" bestFit="1" customWidth="1"/>
    <col min="2858" max="2862" width="10.5" style="503" bestFit="1" customWidth="1"/>
    <col min="2863" max="2863" width="9.5" style="503" bestFit="1" customWidth="1"/>
    <col min="2864" max="2865" width="10.5" style="503" bestFit="1" customWidth="1"/>
    <col min="2866" max="3072" width="9" style="503"/>
    <col min="3073" max="3073" width="1.625" style="503" customWidth="1"/>
    <col min="3074" max="3074" width="3" style="503" customWidth="1"/>
    <col min="3075" max="3075" width="26.625" style="503" customWidth="1"/>
    <col min="3076" max="3076" width="10.5" style="503" bestFit="1" customWidth="1"/>
    <col min="3077" max="3077" width="9.5" style="503" bestFit="1" customWidth="1"/>
    <col min="3078" max="3082" width="10.5" style="503" bestFit="1" customWidth="1"/>
    <col min="3083" max="3083" width="9.5" style="503" bestFit="1" customWidth="1"/>
    <col min="3084" max="3084" width="10.5" style="503" bestFit="1" customWidth="1"/>
    <col min="3085" max="3085" width="9.5" style="503" bestFit="1" customWidth="1"/>
    <col min="3086" max="3088" width="10.5" style="503" bestFit="1" customWidth="1"/>
    <col min="3089" max="3089" width="9.5" style="503" bestFit="1" customWidth="1"/>
    <col min="3090" max="3112" width="10.5" style="503" bestFit="1" customWidth="1"/>
    <col min="3113" max="3113" width="9.5" style="503" bestFit="1" customWidth="1"/>
    <col min="3114" max="3118" width="10.5" style="503" bestFit="1" customWidth="1"/>
    <col min="3119" max="3119" width="9.5" style="503" bestFit="1" customWidth="1"/>
    <col min="3120" max="3121" width="10.5" style="503" bestFit="1" customWidth="1"/>
    <col min="3122" max="3328" width="9" style="503"/>
    <col min="3329" max="3329" width="1.625" style="503" customWidth="1"/>
    <col min="3330" max="3330" width="3" style="503" customWidth="1"/>
    <col min="3331" max="3331" width="26.625" style="503" customWidth="1"/>
    <col min="3332" max="3332" width="10.5" style="503" bestFit="1" customWidth="1"/>
    <col min="3333" max="3333" width="9.5" style="503" bestFit="1" customWidth="1"/>
    <col min="3334" max="3338" width="10.5" style="503" bestFit="1" customWidth="1"/>
    <col min="3339" max="3339" width="9.5" style="503" bestFit="1" customWidth="1"/>
    <col min="3340" max="3340" width="10.5" style="503" bestFit="1" customWidth="1"/>
    <col min="3341" max="3341" width="9.5" style="503" bestFit="1" customWidth="1"/>
    <col min="3342" max="3344" width="10.5" style="503" bestFit="1" customWidth="1"/>
    <col min="3345" max="3345" width="9.5" style="503" bestFit="1" customWidth="1"/>
    <col min="3346" max="3368" width="10.5" style="503" bestFit="1" customWidth="1"/>
    <col min="3369" max="3369" width="9.5" style="503" bestFit="1" customWidth="1"/>
    <col min="3370" max="3374" width="10.5" style="503" bestFit="1" customWidth="1"/>
    <col min="3375" max="3375" width="9.5" style="503" bestFit="1" customWidth="1"/>
    <col min="3376" max="3377" width="10.5" style="503" bestFit="1" customWidth="1"/>
    <col min="3378" max="3584" width="9" style="503"/>
    <col min="3585" max="3585" width="1.625" style="503" customWidth="1"/>
    <col min="3586" max="3586" width="3" style="503" customWidth="1"/>
    <col min="3587" max="3587" width="26.625" style="503" customWidth="1"/>
    <col min="3588" max="3588" width="10.5" style="503" bestFit="1" customWidth="1"/>
    <col min="3589" max="3589" width="9.5" style="503" bestFit="1" customWidth="1"/>
    <col min="3590" max="3594" width="10.5" style="503" bestFit="1" customWidth="1"/>
    <col min="3595" max="3595" width="9.5" style="503" bestFit="1" customWidth="1"/>
    <col min="3596" max="3596" width="10.5" style="503" bestFit="1" customWidth="1"/>
    <col min="3597" max="3597" width="9.5" style="503" bestFit="1" customWidth="1"/>
    <col min="3598" max="3600" width="10.5" style="503" bestFit="1" customWidth="1"/>
    <col min="3601" max="3601" width="9.5" style="503" bestFit="1" customWidth="1"/>
    <col min="3602" max="3624" width="10.5" style="503" bestFit="1" customWidth="1"/>
    <col min="3625" max="3625" width="9.5" style="503" bestFit="1" customWidth="1"/>
    <col min="3626" max="3630" width="10.5" style="503" bestFit="1" customWidth="1"/>
    <col min="3631" max="3631" width="9.5" style="503" bestFit="1" customWidth="1"/>
    <col min="3632" max="3633" width="10.5" style="503" bestFit="1" customWidth="1"/>
    <col min="3634" max="3840" width="9" style="503"/>
    <col min="3841" max="3841" width="1.625" style="503" customWidth="1"/>
    <col min="3842" max="3842" width="3" style="503" customWidth="1"/>
    <col min="3843" max="3843" width="26.625" style="503" customWidth="1"/>
    <col min="3844" max="3844" width="10.5" style="503" bestFit="1" customWidth="1"/>
    <col min="3845" max="3845" width="9.5" style="503" bestFit="1" customWidth="1"/>
    <col min="3846" max="3850" width="10.5" style="503" bestFit="1" customWidth="1"/>
    <col min="3851" max="3851" width="9.5" style="503" bestFit="1" customWidth="1"/>
    <col min="3852" max="3852" width="10.5" style="503" bestFit="1" customWidth="1"/>
    <col min="3853" max="3853" width="9.5" style="503" bestFit="1" customWidth="1"/>
    <col min="3854" max="3856" width="10.5" style="503" bestFit="1" customWidth="1"/>
    <col min="3857" max="3857" width="9.5" style="503" bestFit="1" customWidth="1"/>
    <col min="3858" max="3880" width="10.5" style="503" bestFit="1" customWidth="1"/>
    <col min="3881" max="3881" width="9.5" style="503" bestFit="1" customWidth="1"/>
    <col min="3882" max="3886" width="10.5" style="503" bestFit="1" customWidth="1"/>
    <col min="3887" max="3887" width="9.5" style="503" bestFit="1" customWidth="1"/>
    <col min="3888" max="3889" width="10.5" style="503" bestFit="1" customWidth="1"/>
    <col min="3890" max="4096" width="9" style="503"/>
    <col min="4097" max="4097" width="1.625" style="503" customWidth="1"/>
    <col min="4098" max="4098" width="3" style="503" customWidth="1"/>
    <col min="4099" max="4099" width="26.625" style="503" customWidth="1"/>
    <col min="4100" max="4100" width="10.5" style="503" bestFit="1" customWidth="1"/>
    <col min="4101" max="4101" width="9.5" style="503" bestFit="1" customWidth="1"/>
    <col min="4102" max="4106" width="10.5" style="503" bestFit="1" customWidth="1"/>
    <col min="4107" max="4107" width="9.5" style="503" bestFit="1" customWidth="1"/>
    <col min="4108" max="4108" width="10.5" style="503" bestFit="1" customWidth="1"/>
    <col min="4109" max="4109" width="9.5" style="503" bestFit="1" customWidth="1"/>
    <col min="4110" max="4112" width="10.5" style="503" bestFit="1" customWidth="1"/>
    <col min="4113" max="4113" width="9.5" style="503" bestFit="1" customWidth="1"/>
    <col min="4114" max="4136" width="10.5" style="503" bestFit="1" customWidth="1"/>
    <col min="4137" max="4137" width="9.5" style="503" bestFit="1" customWidth="1"/>
    <col min="4138" max="4142" width="10.5" style="503" bestFit="1" customWidth="1"/>
    <col min="4143" max="4143" width="9.5" style="503" bestFit="1" customWidth="1"/>
    <col min="4144" max="4145" width="10.5" style="503" bestFit="1" customWidth="1"/>
    <col min="4146" max="4352" width="9" style="503"/>
    <col min="4353" max="4353" width="1.625" style="503" customWidth="1"/>
    <col min="4354" max="4354" width="3" style="503" customWidth="1"/>
    <col min="4355" max="4355" width="26.625" style="503" customWidth="1"/>
    <col min="4356" max="4356" width="10.5" style="503" bestFit="1" customWidth="1"/>
    <col min="4357" max="4357" width="9.5" style="503" bestFit="1" customWidth="1"/>
    <col min="4358" max="4362" width="10.5" style="503" bestFit="1" customWidth="1"/>
    <col min="4363" max="4363" width="9.5" style="503" bestFit="1" customWidth="1"/>
    <col min="4364" max="4364" width="10.5" style="503" bestFit="1" customWidth="1"/>
    <col min="4365" max="4365" width="9.5" style="503" bestFit="1" customWidth="1"/>
    <col min="4366" max="4368" width="10.5" style="503" bestFit="1" customWidth="1"/>
    <col min="4369" max="4369" width="9.5" style="503" bestFit="1" customWidth="1"/>
    <col min="4370" max="4392" width="10.5" style="503" bestFit="1" customWidth="1"/>
    <col min="4393" max="4393" width="9.5" style="503" bestFit="1" customWidth="1"/>
    <col min="4394" max="4398" width="10.5" style="503" bestFit="1" customWidth="1"/>
    <col min="4399" max="4399" width="9.5" style="503" bestFit="1" customWidth="1"/>
    <col min="4400" max="4401" width="10.5" style="503" bestFit="1" customWidth="1"/>
    <col min="4402" max="4608" width="9" style="503"/>
    <col min="4609" max="4609" width="1.625" style="503" customWidth="1"/>
    <col min="4610" max="4610" width="3" style="503" customWidth="1"/>
    <col min="4611" max="4611" width="26.625" style="503" customWidth="1"/>
    <col min="4612" max="4612" width="10.5" style="503" bestFit="1" customWidth="1"/>
    <col min="4613" max="4613" width="9.5" style="503" bestFit="1" customWidth="1"/>
    <col min="4614" max="4618" width="10.5" style="503" bestFit="1" customWidth="1"/>
    <col min="4619" max="4619" width="9.5" style="503" bestFit="1" customWidth="1"/>
    <col min="4620" max="4620" width="10.5" style="503" bestFit="1" customWidth="1"/>
    <col min="4621" max="4621" width="9.5" style="503" bestFit="1" customWidth="1"/>
    <col min="4622" max="4624" width="10.5" style="503" bestFit="1" customWidth="1"/>
    <col min="4625" max="4625" width="9.5" style="503" bestFit="1" customWidth="1"/>
    <col min="4626" max="4648" width="10.5" style="503" bestFit="1" customWidth="1"/>
    <col min="4649" max="4649" width="9.5" style="503" bestFit="1" customWidth="1"/>
    <col min="4650" max="4654" width="10.5" style="503" bestFit="1" customWidth="1"/>
    <col min="4655" max="4655" width="9.5" style="503" bestFit="1" customWidth="1"/>
    <col min="4656" max="4657" width="10.5" style="503" bestFit="1" customWidth="1"/>
    <col min="4658" max="4864" width="9" style="503"/>
    <col min="4865" max="4865" width="1.625" style="503" customWidth="1"/>
    <col min="4866" max="4866" width="3" style="503" customWidth="1"/>
    <col min="4867" max="4867" width="26.625" style="503" customWidth="1"/>
    <col min="4868" max="4868" width="10.5" style="503" bestFit="1" customWidth="1"/>
    <col min="4869" max="4869" width="9.5" style="503" bestFit="1" customWidth="1"/>
    <col min="4870" max="4874" width="10.5" style="503" bestFit="1" customWidth="1"/>
    <col min="4875" max="4875" width="9.5" style="503" bestFit="1" customWidth="1"/>
    <col min="4876" max="4876" width="10.5" style="503" bestFit="1" customWidth="1"/>
    <col min="4877" max="4877" width="9.5" style="503" bestFit="1" customWidth="1"/>
    <col min="4878" max="4880" width="10.5" style="503" bestFit="1" customWidth="1"/>
    <col min="4881" max="4881" width="9.5" style="503" bestFit="1" customWidth="1"/>
    <col min="4882" max="4904" width="10.5" style="503" bestFit="1" customWidth="1"/>
    <col min="4905" max="4905" width="9.5" style="503" bestFit="1" customWidth="1"/>
    <col min="4906" max="4910" width="10.5" style="503" bestFit="1" customWidth="1"/>
    <col min="4911" max="4911" width="9.5" style="503" bestFit="1" customWidth="1"/>
    <col min="4912" max="4913" width="10.5" style="503" bestFit="1" customWidth="1"/>
    <col min="4914" max="5120" width="9" style="503"/>
    <col min="5121" max="5121" width="1.625" style="503" customWidth="1"/>
    <col min="5122" max="5122" width="3" style="503" customWidth="1"/>
    <col min="5123" max="5123" width="26.625" style="503" customWidth="1"/>
    <col min="5124" max="5124" width="10.5" style="503" bestFit="1" customWidth="1"/>
    <col min="5125" max="5125" width="9.5" style="503" bestFit="1" customWidth="1"/>
    <col min="5126" max="5130" width="10.5" style="503" bestFit="1" customWidth="1"/>
    <col min="5131" max="5131" width="9.5" style="503" bestFit="1" customWidth="1"/>
    <col min="5132" max="5132" width="10.5" style="503" bestFit="1" customWidth="1"/>
    <col min="5133" max="5133" width="9.5" style="503" bestFit="1" customWidth="1"/>
    <col min="5134" max="5136" width="10.5" style="503" bestFit="1" customWidth="1"/>
    <col min="5137" max="5137" width="9.5" style="503" bestFit="1" customWidth="1"/>
    <col min="5138" max="5160" width="10.5" style="503" bestFit="1" customWidth="1"/>
    <col min="5161" max="5161" width="9.5" style="503" bestFit="1" customWidth="1"/>
    <col min="5162" max="5166" width="10.5" style="503" bestFit="1" customWidth="1"/>
    <col min="5167" max="5167" width="9.5" style="503" bestFit="1" customWidth="1"/>
    <col min="5168" max="5169" width="10.5" style="503" bestFit="1" customWidth="1"/>
    <col min="5170" max="5376" width="9" style="503"/>
    <col min="5377" max="5377" width="1.625" style="503" customWidth="1"/>
    <col min="5378" max="5378" width="3" style="503" customWidth="1"/>
    <col min="5379" max="5379" width="26.625" style="503" customWidth="1"/>
    <col min="5380" max="5380" width="10.5" style="503" bestFit="1" customWidth="1"/>
    <col min="5381" max="5381" width="9.5" style="503" bestFit="1" customWidth="1"/>
    <col min="5382" max="5386" width="10.5" style="503" bestFit="1" customWidth="1"/>
    <col min="5387" max="5387" width="9.5" style="503" bestFit="1" customWidth="1"/>
    <col min="5388" max="5388" width="10.5" style="503" bestFit="1" customWidth="1"/>
    <col min="5389" max="5389" width="9.5" style="503" bestFit="1" customWidth="1"/>
    <col min="5390" max="5392" width="10.5" style="503" bestFit="1" customWidth="1"/>
    <col min="5393" max="5393" width="9.5" style="503" bestFit="1" customWidth="1"/>
    <col min="5394" max="5416" width="10.5" style="503" bestFit="1" customWidth="1"/>
    <col min="5417" max="5417" width="9.5" style="503" bestFit="1" customWidth="1"/>
    <col min="5418" max="5422" width="10.5" style="503" bestFit="1" customWidth="1"/>
    <col min="5423" max="5423" width="9.5" style="503" bestFit="1" customWidth="1"/>
    <col min="5424" max="5425" width="10.5" style="503" bestFit="1" customWidth="1"/>
    <col min="5426" max="5632" width="9" style="503"/>
    <col min="5633" max="5633" width="1.625" style="503" customWidth="1"/>
    <col min="5634" max="5634" width="3" style="503" customWidth="1"/>
    <col min="5635" max="5635" width="26.625" style="503" customWidth="1"/>
    <col min="5636" max="5636" width="10.5" style="503" bestFit="1" customWidth="1"/>
    <col min="5637" max="5637" width="9.5" style="503" bestFit="1" customWidth="1"/>
    <col min="5638" max="5642" width="10.5" style="503" bestFit="1" customWidth="1"/>
    <col min="5643" max="5643" width="9.5" style="503" bestFit="1" customWidth="1"/>
    <col min="5644" max="5644" width="10.5" style="503" bestFit="1" customWidth="1"/>
    <col min="5645" max="5645" width="9.5" style="503" bestFit="1" customWidth="1"/>
    <col min="5646" max="5648" width="10.5" style="503" bestFit="1" customWidth="1"/>
    <col min="5649" max="5649" width="9.5" style="503" bestFit="1" customWidth="1"/>
    <col min="5650" max="5672" width="10.5" style="503" bestFit="1" customWidth="1"/>
    <col min="5673" max="5673" width="9.5" style="503" bestFit="1" customWidth="1"/>
    <col min="5674" max="5678" width="10.5" style="503" bestFit="1" customWidth="1"/>
    <col min="5679" max="5679" width="9.5" style="503" bestFit="1" customWidth="1"/>
    <col min="5680" max="5681" width="10.5" style="503" bestFit="1" customWidth="1"/>
    <col min="5682" max="5888" width="9" style="503"/>
    <col min="5889" max="5889" width="1.625" style="503" customWidth="1"/>
    <col min="5890" max="5890" width="3" style="503" customWidth="1"/>
    <col min="5891" max="5891" width="26.625" style="503" customWidth="1"/>
    <col min="5892" max="5892" width="10.5" style="503" bestFit="1" customWidth="1"/>
    <col min="5893" max="5893" width="9.5" style="503" bestFit="1" customWidth="1"/>
    <col min="5894" max="5898" width="10.5" style="503" bestFit="1" customWidth="1"/>
    <col min="5899" max="5899" width="9.5" style="503" bestFit="1" customWidth="1"/>
    <col min="5900" max="5900" width="10.5" style="503" bestFit="1" customWidth="1"/>
    <col min="5901" max="5901" width="9.5" style="503" bestFit="1" customWidth="1"/>
    <col min="5902" max="5904" width="10.5" style="503" bestFit="1" customWidth="1"/>
    <col min="5905" max="5905" width="9.5" style="503" bestFit="1" customWidth="1"/>
    <col min="5906" max="5928" width="10.5" style="503" bestFit="1" customWidth="1"/>
    <col min="5929" max="5929" width="9.5" style="503" bestFit="1" customWidth="1"/>
    <col min="5930" max="5934" width="10.5" style="503" bestFit="1" customWidth="1"/>
    <col min="5935" max="5935" width="9.5" style="503" bestFit="1" customWidth="1"/>
    <col min="5936" max="5937" width="10.5" style="503" bestFit="1" customWidth="1"/>
    <col min="5938" max="6144" width="9" style="503"/>
    <col min="6145" max="6145" width="1.625" style="503" customWidth="1"/>
    <col min="6146" max="6146" width="3" style="503" customWidth="1"/>
    <col min="6147" max="6147" width="26.625" style="503" customWidth="1"/>
    <col min="6148" max="6148" width="10.5" style="503" bestFit="1" customWidth="1"/>
    <col min="6149" max="6149" width="9.5" style="503" bestFit="1" customWidth="1"/>
    <col min="6150" max="6154" width="10.5" style="503" bestFit="1" customWidth="1"/>
    <col min="6155" max="6155" width="9.5" style="503" bestFit="1" customWidth="1"/>
    <col min="6156" max="6156" width="10.5" style="503" bestFit="1" customWidth="1"/>
    <col min="6157" max="6157" width="9.5" style="503" bestFit="1" customWidth="1"/>
    <col min="6158" max="6160" width="10.5" style="503" bestFit="1" customWidth="1"/>
    <col min="6161" max="6161" width="9.5" style="503" bestFit="1" customWidth="1"/>
    <col min="6162" max="6184" width="10.5" style="503" bestFit="1" customWidth="1"/>
    <col min="6185" max="6185" width="9.5" style="503" bestFit="1" customWidth="1"/>
    <col min="6186" max="6190" width="10.5" style="503" bestFit="1" customWidth="1"/>
    <col min="6191" max="6191" width="9.5" style="503" bestFit="1" customWidth="1"/>
    <col min="6192" max="6193" width="10.5" style="503" bestFit="1" customWidth="1"/>
    <col min="6194" max="6400" width="9" style="503"/>
    <col min="6401" max="6401" width="1.625" style="503" customWidth="1"/>
    <col min="6402" max="6402" width="3" style="503" customWidth="1"/>
    <col min="6403" max="6403" width="26.625" style="503" customWidth="1"/>
    <col min="6404" max="6404" width="10.5" style="503" bestFit="1" customWidth="1"/>
    <col min="6405" max="6405" width="9.5" style="503" bestFit="1" customWidth="1"/>
    <col min="6406" max="6410" width="10.5" style="503" bestFit="1" customWidth="1"/>
    <col min="6411" max="6411" width="9.5" style="503" bestFit="1" customWidth="1"/>
    <col min="6412" max="6412" width="10.5" style="503" bestFit="1" customWidth="1"/>
    <col min="6413" max="6413" width="9.5" style="503" bestFit="1" customWidth="1"/>
    <col min="6414" max="6416" width="10.5" style="503" bestFit="1" customWidth="1"/>
    <col min="6417" max="6417" width="9.5" style="503" bestFit="1" customWidth="1"/>
    <col min="6418" max="6440" width="10.5" style="503" bestFit="1" customWidth="1"/>
    <col min="6441" max="6441" width="9.5" style="503" bestFit="1" customWidth="1"/>
    <col min="6442" max="6446" width="10.5" style="503" bestFit="1" customWidth="1"/>
    <col min="6447" max="6447" width="9.5" style="503" bestFit="1" customWidth="1"/>
    <col min="6448" max="6449" width="10.5" style="503" bestFit="1" customWidth="1"/>
    <col min="6450" max="6656" width="9" style="503"/>
    <col min="6657" max="6657" width="1.625" style="503" customWidth="1"/>
    <col min="6658" max="6658" width="3" style="503" customWidth="1"/>
    <col min="6659" max="6659" width="26.625" style="503" customWidth="1"/>
    <col min="6660" max="6660" width="10.5" style="503" bestFit="1" customWidth="1"/>
    <col min="6661" max="6661" width="9.5" style="503" bestFit="1" customWidth="1"/>
    <col min="6662" max="6666" width="10.5" style="503" bestFit="1" customWidth="1"/>
    <col min="6667" max="6667" width="9.5" style="503" bestFit="1" customWidth="1"/>
    <col min="6668" max="6668" width="10.5" style="503" bestFit="1" customWidth="1"/>
    <col min="6669" max="6669" width="9.5" style="503" bestFit="1" customWidth="1"/>
    <col min="6670" max="6672" width="10.5" style="503" bestFit="1" customWidth="1"/>
    <col min="6673" max="6673" width="9.5" style="503" bestFit="1" customWidth="1"/>
    <col min="6674" max="6696" width="10.5" style="503" bestFit="1" customWidth="1"/>
    <col min="6697" max="6697" width="9.5" style="503" bestFit="1" customWidth="1"/>
    <col min="6698" max="6702" width="10.5" style="503" bestFit="1" customWidth="1"/>
    <col min="6703" max="6703" width="9.5" style="503" bestFit="1" customWidth="1"/>
    <col min="6704" max="6705" width="10.5" style="503" bestFit="1" customWidth="1"/>
    <col min="6706" max="6912" width="9" style="503"/>
    <col min="6913" max="6913" width="1.625" style="503" customWidth="1"/>
    <col min="6914" max="6914" width="3" style="503" customWidth="1"/>
    <col min="6915" max="6915" width="26.625" style="503" customWidth="1"/>
    <col min="6916" max="6916" width="10.5" style="503" bestFit="1" customWidth="1"/>
    <col min="6917" max="6917" width="9.5" style="503" bestFit="1" customWidth="1"/>
    <col min="6918" max="6922" width="10.5" style="503" bestFit="1" customWidth="1"/>
    <col min="6923" max="6923" width="9.5" style="503" bestFit="1" customWidth="1"/>
    <col min="6924" max="6924" width="10.5" style="503" bestFit="1" customWidth="1"/>
    <col min="6925" max="6925" width="9.5" style="503" bestFit="1" customWidth="1"/>
    <col min="6926" max="6928" width="10.5" style="503" bestFit="1" customWidth="1"/>
    <col min="6929" max="6929" width="9.5" style="503" bestFit="1" customWidth="1"/>
    <col min="6930" max="6952" width="10.5" style="503" bestFit="1" customWidth="1"/>
    <col min="6953" max="6953" width="9.5" style="503" bestFit="1" customWidth="1"/>
    <col min="6954" max="6958" width="10.5" style="503" bestFit="1" customWidth="1"/>
    <col min="6959" max="6959" width="9.5" style="503" bestFit="1" customWidth="1"/>
    <col min="6960" max="6961" width="10.5" style="503" bestFit="1" customWidth="1"/>
    <col min="6962" max="7168" width="9" style="503"/>
    <col min="7169" max="7169" width="1.625" style="503" customWidth="1"/>
    <col min="7170" max="7170" width="3" style="503" customWidth="1"/>
    <col min="7171" max="7171" width="26.625" style="503" customWidth="1"/>
    <col min="7172" max="7172" width="10.5" style="503" bestFit="1" customWidth="1"/>
    <col min="7173" max="7173" width="9.5" style="503" bestFit="1" customWidth="1"/>
    <col min="7174" max="7178" width="10.5" style="503" bestFit="1" customWidth="1"/>
    <col min="7179" max="7179" width="9.5" style="503" bestFit="1" customWidth="1"/>
    <col min="7180" max="7180" width="10.5" style="503" bestFit="1" customWidth="1"/>
    <col min="7181" max="7181" width="9.5" style="503" bestFit="1" customWidth="1"/>
    <col min="7182" max="7184" width="10.5" style="503" bestFit="1" customWidth="1"/>
    <col min="7185" max="7185" width="9.5" style="503" bestFit="1" customWidth="1"/>
    <col min="7186" max="7208" width="10.5" style="503" bestFit="1" customWidth="1"/>
    <col min="7209" max="7209" width="9.5" style="503" bestFit="1" customWidth="1"/>
    <col min="7210" max="7214" width="10.5" style="503" bestFit="1" customWidth="1"/>
    <col min="7215" max="7215" width="9.5" style="503" bestFit="1" customWidth="1"/>
    <col min="7216" max="7217" width="10.5" style="503" bestFit="1" customWidth="1"/>
    <col min="7218" max="7424" width="9" style="503"/>
    <col min="7425" max="7425" width="1.625" style="503" customWidth="1"/>
    <col min="7426" max="7426" width="3" style="503" customWidth="1"/>
    <col min="7427" max="7427" width="26.625" style="503" customWidth="1"/>
    <col min="7428" max="7428" width="10.5" style="503" bestFit="1" customWidth="1"/>
    <col min="7429" max="7429" width="9.5" style="503" bestFit="1" customWidth="1"/>
    <col min="7430" max="7434" width="10.5" style="503" bestFit="1" customWidth="1"/>
    <col min="7435" max="7435" width="9.5" style="503" bestFit="1" customWidth="1"/>
    <col min="7436" max="7436" width="10.5" style="503" bestFit="1" customWidth="1"/>
    <col min="7437" max="7437" width="9.5" style="503" bestFit="1" customWidth="1"/>
    <col min="7438" max="7440" width="10.5" style="503" bestFit="1" customWidth="1"/>
    <col min="7441" max="7441" width="9.5" style="503" bestFit="1" customWidth="1"/>
    <col min="7442" max="7464" width="10.5" style="503" bestFit="1" customWidth="1"/>
    <col min="7465" max="7465" width="9.5" style="503" bestFit="1" customWidth="1"/>
    <col min="7466" max="7470" width="10.5" style="503" bestFit="1" customWidth="1"/>
    <col min="7471" max="7471" width="9.5" style="503" bestFit="1" customWidth="1"/>
    <col min="7472" max="7473" width="10.5" style="503" bestFit="1" customWidth="1"/>
    <col min="7474" max="7680" width="9" style="503"/>
    <col min="7681" max="7681" width="1.625" style="503" customWidth="1"/>
    <col min="7682" max="7682" width="3" style="503" customWidth="1"/>
    <col min="7683" max="7683" width="26.625" style="503" customWidth="1"/>
    <col min="7684" max="7684" width="10.5" style="503" bestFit="1" customWidth="1"/>
    <col min="7685" max="7685" width="9.5" style="503" bestFit="1" customWidth="1"/>
    <col min="7686" max="7690" width="10.5" style="503" bestFit="1" customWidth="1"/>
    <col min="7691" max="7691" width="9.5" style="503" bestFit="1" customWidth="1"/>
    <col min="7692" max="7692" width="10.5" style="503" bestFit="1" customWidth="1"/>
    <col min="7693" max="7693" width="9.5" style="503" bestFit="1" customWidth="1"/>
    <col min="7694" max="7696" width="10.5" style="503" bestFit="1" customWidth="1"/>
    <col min="7697" max="7697" width="9.5" style="503" bestFit="1" customWidth="1"/>
    <col min="7698" max="7720" width="10.5" style="503" bestFit="1" customWidth="1"/>
    <col min="7721" max="7721" width="9.5" style="503" bestFit="1" customWidth="1"/>
    <col min="7722" max="7726" width="10.5" style="503" bestFit="1" customWidth="1"/>
    <col min="7727" max="7727" width="9.5" style="503" bestFit="1" customWidth="1"/>
    <col min="7728" max="7729" width="10.5" style="503" bestFit="1" customWidth="1"/>
    <col min="7730" max="7936" width="9" style="503"/>
    <col min="7937" max="7937" width="1.625" style="503" customWidth="1"/>
    <col min="7938" max="7938" width="3" style="503" customWidth="1"/>
    <col min="7939" max="7939" width="26.625" style="503" customWidth="1"/>
    <col min="7940" max="7940" width="10.5" style="503" bestFit="1" customWidth="1"/>
    <col min="7941" max="7941" width="9.5" style="503" bestFit="1" customWidth="1"/>
    <col min="7942" max="7946" width="10.5" style="503" bestFit="1" customWidth="1"/>
    <col min="7947" max="7947" width="9.5" style="503" bestFit="1" customWidth="1"/>
    <col min="7948" max="7948" width="10.5" style="503" bestFit="1" customWidth="1"/>
    <col min="7949" max="7949" width="9.5" style="503" bestFit="1" customWidth="1"/>
    <col min="7950" max="7952" width="10.5" style="503" bestFit="1" customWidth="1"/>
    <col min="7953" max="7953" width="9.5" style="503" bestFit="1" customWidth="1"/>
    <col min="7954" max="7976" width="10.5" style="503" bestFit="1" customWidth="1"/>
    <col min="7977" max="7977" width="9.5" style="503" bestFit="1" customWidth="1"/>
    <col min="7978" max="7982" width="10.5" style="503" bestFit="1" customWidth="1"/>
    <col min="7983" max="7983" width="9.5" style="503" bestFit="1" customWidth="1"/>
    <col min="7984" max="7985" width="10.5" style="503" bestFit="1" customWidth="1"/>
    <col min="7986" max="8192" width="9" style="503"/>
    <col min="8193" max="8193" width="1.625" style="503" customWidth="1"/>
    <col min="8194" max="8194" width="3" style="503" customWidth="1"/>
    <col min="8195" max="8195" width="26.625" style="503" customWidth="1"/>
    <col min="8196" max="8196" width="10.5" style="503" bestFit="1" customWidth="1"/>
    <col min="8197" max="8197" width="9.5" style="503" bestFit="1" customWidth="1"/>
    <col min="8198" max="8202" width="10.5" style="503" bestFit="1" customWidth="1"/>
    <col min="8203" max="8203" width="9.5" style="503" bestFit="1" customWidth="1"/>
    <col min="8204" max="8204" width="10.5" style="503" bestFit="1" customWidth="1"/>
    <col min="8205" max="8205" width="9.5" style="503" bestFit="1" customWidth="1"/>
    <col min="8206" max="8208" width="10.5" style="503" bestFit="1" customWidth="1"/>
    <col min="8209" max="8209" width="9.5" style="503" bestFit="1" customWidth="1"/>
    <col min="8210" max="8232" width="10.5" style="503" bestFit="1" customWidth="1"/>
    <col min="8233" max="8233" width="9.5" style="503" bestFit="1" customWidth="1"/>
    <col min="8234" max="8238" width="10.5" style="503" bestFit="1" customWidth="1"/>
    <col min="8239" max="8239" width="9.5" style="503" bestFit="1" customWidth="1"/>
    <col min="8240" max="8241" width="10.5" style="503" bestFit="1" customWidth="1"/>
    <col min="8242" max="8448" width="9" style="503"/>
    <col min="8449" max="8449" width="1.625" style="503" customWidth="1"/>
    <col min="8450" max="8450" width="3" style="503" customWidth="1"/>
    <col min="8451" max="8451" width="26.625" style="503" customWidth="1"/>
    <col min="8452" max="8452" width="10.5" style="503" bestFit="1" customWidth="1"/>
    <col min="8453" max="8453" width="9.5" style="503" bestFit="1" customWidth="1"/>
    <col min="8454" max="8458" width="10.5" style="503" bestFit="1" customWidth="1"/>
    <col min="8459" max="8459" width="9.5" style="503" bestFit="1" customWidth="1"/>
    <col min="8460" max="8460" width="10.5" style="503" bestFit="1" customWidth="1"/>
    <col min="8461" max="8461" width="9.5" style="503" bestFit="1" customWidth="1"/>
    <col min="8462" max="8464" width="10.5" style="503" bestFit="1" customWidth="1"/>
    <col min="8465" max="8465" width="9.5" style="503" bestFit="1" customWidth="1"/>
    <col min="8466" max="8488" width="10.5" style="503" bestFit="1" customWidth="1"/>
    <col min="8489" max="8489" width="9.5" style="503" bestFit="1" customWidth="1"/>
    <col min="8490" max="8494" width="10.5" style="503" bestFit="1" customWidth="1"/>
    <col min="8495" max="8495" width="9.5" style="503" bestFit="1" customWidth="1"/>
    <col min="8496" max="8497" width="10.5" style="503" bestFit="1" customWidth="1"/>
    <col min="8498" max="8704" width="9" style="503"/>
    <col min="8705" max="8705" width="1.625" style="503" customWidth="1"/>
    <col min="8706" max="8706" width="3" style="503" customWidth="1"/>
    <col min="8707" max="8707" width="26.625" style="503" customWidth="1"/>
    <col min="8708" max="8708" width="10.5" style="503" bestFit="1" customWidth="1"/>
    <col min="8709" max="8709" width="9.5" style="503" bestFit="1" customWidth="1"/>
    <col min="8710" max="8714" width="10.5" style="503" bestFit="1" customWidth="1"/>
    <col min="8715" max="8715" width="9.5" style="503" bestFit="1" customWidth="1"/>
    <col min="8716" max="8716" width="10.5" style="503" bestFit="1" customWidth="1"/>
    <col min="8717" max="8717" width="9.5" style="503" bestFit="1" customWidth="1"/>
    <col min="8718" max="8720" width="10.5" style="503" bestFit="1" customWidth="1"/>
    <col min="8721" max="8721" width="9.5" style="503" bestFit="1" customWidth="1"/>
    <col min="8722" max="8744" width="10.5" style="503" bestFit="1" customWidth="1"/>
    <col min="8745" max="8745" width="9.5" style="503" bestFit="1" customWidth="1"/>
    <col min="8746" max="8750" width="10.5" style="503" bestFit="1" customWidth="1"/>
    <col min="8751" max="8751" width="9.5" style="503" bestFit="1" customWidth="1"/>
    <col min="8752" max="8753" width="10.5" style="503" bestFit="1" customWidth="1"/>
    <col min="8754" max="8960" width="9" style="503"/>
    <col min="8961" max="8961" width="1.625" style="503" customWidth="1"/>
    <col min="8962" max="8962" width="3" style="503" customWidth="1"/>
    <col min="8963" max="8963" width="26.625" style="503" customWidth="1"/>
    <col min="8964" max="8964" width="10.5" style="503" bestFit="1" customWidth="1"/>
    <col min="8965" max="8965" width="9.5" style="503" bestFit="1" customWidth="1"/>
    <col min="8966" max="8970" width="10.5" style="503" bestFit="1" customWidth="1"/>
    <col min="8971" max="8971" width="9.5" style="503" bestFit="1" customWidth="1"/>
    <col min="8972" max="8972" width="10.5" style="503" bestFit="1" customWidth="1"/>
    <col min="8973" max="8973" width="9.5" style="503" bestFit="1" customWidth="1"/>
    <col min="8974" max="8976" width="10.5" style="503" bestFit="1" customWidth="1"/>
    <col min="8977" max="8977" width="9.5" style="503" bestFit="1" customWidth="1"/>
    <col min="8978" max="9000" width="10.5" style="503" bestFit="1" customWidth="1"/>
    <col min="9001" max="9001" width="9.5" style="503" bestFit="1" customWidth="1"/>
    <col min="9002" max="9006" width="10.5" style="503" bestFit="1" customWidth="1"/>
    <col min="9007" max="9007" width="9.5" style="503" bestFit="1" customWidth="1"/>
    <col min="9008" max="9009" width="10.5" style="503" bestFit="1" customWidth="1"/>
    <col min="9010" max="9216" width="9" style="503"/>
    <col min="9217" max="9217" width="1.625" style="503" customWidth="1"/>
    <col min="9218" max="9218" width="3" style="503" customWidth="1"/>
    <col min="9219" max="9219" width="26.625" style="503" customWidth="1"/>
    <col min="9220" max="9220" width="10.5" style="503" bestFit="1" customWidth="1"/>
    <col min="9221" max="9221" width="9.5" style="503" bestFit="1" customWidth="1"/>
    <col min="9222" max="9226" width="10.5" style="503" bestFit="1" customWidth="1"/>
    <col min="9227" max="9227" width="9.5" style="503" bestFit="1" customWidth="1"/>
    <col min="9228" max="9228" width="10.5" style="503" bestFit="1" customWidth="1"/>
    <col min="9229" max="9229" width="9.5" style="503" bestFit="1" customWidth="1"/>
    <col min="9230" max="9232" width="10.5" style="503" bestFit="1" customWidth="1"/>
    <col min="9233" max="9233" width="9.5" style="503" bestFit="1" customWidth="1"/>
    <col min="9234" max="9256" width="10.5" style="503" bestFit="1" customWidth="1"/>
    <col min="9257" max="9257" width="9.5" style="503" bestFit="1" customWidth="1"/>
    <col min="9258" max="9262" width="10.5" style="503" bestFit="1" customWidth="1"/>
    <col min="9263" max="9263" width="9.5" style="503" bestFit="1" customWidth="1"/>
    <col min="9264" max="9265" width="10.5" style="503" bestFit="1" customWidth="1"/>
    <col min="9266" max="9472" width="9" style="503"/>
    <col min="9473" max="9473" width="1.625" style="503" customWidth="1"/>
    <col min="9474" max="9474" width="3" style="503" customWidth="1"/>
    <col min="9475" max="9475" width="26.625" style="503" customWidth="1"/>
    <col min="9476" max="9476" width="10.5" style="503" bestFit="1" customWidth="1"/>
    <col min="9477" max="9477" width="9.5" style="503" bestFit="1" customWidth="1"/>
    <col min="9478" max="9482" width="10.5" style="503" bestFit="1" customWidth="1"/>
    <col min="9483" max="9483" width="9.5" style="503" bestFit="1" customWidth="1"/>
    <col min="9484" max="9484" width="10.5" style="503" bestFit="1" customWidth="1"/>
    <col min="9485" max="9485" width="9.5" style="503" bestFit="1" customWidth="1"/>
    <col min="9486" max="9488" width="10.5" style="503" bestFit="1" customWidth="1"/>
    <col min="9489" max="9489" width="9.5" style="503" bestFit="1" customWidth="1"/>
    <col min="9490" max="9512" width="10.5" style="503" bestFit="1" customWidth="1"/>
    <col min="9513" max="9513" width="9.5" style="503" bestFit="1" customWidth="1"/>
    <col min="9514" max="9518" width="10.5" style="503" bestFit="1" customWidth="1"/>
    <col min="9519" max="9519" width="9.5" style="503" bestFit="1" customWidth="1"/>
    <col min="9520" max="9521" width="10.5" style="503" bestFit="1" customWidth="1"/>
    <col min="9522" max="9728" width="9" style="503"/>
    <col min="9729" max="9729" width="1.625" style="503" customWidth="1"/>
    <col min="9730" max="9730" width="3" style="503" customWidth="1"/>
    <col min="9731" max="9731" width="26.625" style="503" customWidth="1"/>
    <col min="9732" max="9732" width="10.5" style="503" bestFit="1" customWidth="1"/>
    <col min="9733" max="9733" width="9.5" style="503" bestFit="1" customWidth="1"/>
    <col min="9734" max="9738" width="10.5" style="503" bestFit="1" customWidth="1"/>
    <col min="9739" max="9739" width="9.5" style="503" bestFit="1" customWidth="1"/>
    <col min="9740" max="9740" width="10.5" style="503" bestFit="1" customWidth="1"/>
    <col min="9741" max="9741" width="9.5" style="503" bestFit="1" customWidth="1"/>
    <col min="9742" max="9744" width="10.5" style="503" bestFit="1" customWidth="1"/>
    <col min="9745" max="9745" width="9.5" style="503" bestFit="1" customWidth="1"/>
    <col min="9746" max="9768" width="10.5" style="503" bestFit="1" customWidth="1"/>
    <col min="9769" max="9769" width="9.5" style="503" bestFit="1" customWidth="1"/>
    <col min="9770" max="9774" width="10.5" style="503" bestFit="1" customWidth="1"/>
    <col min="9775" max="9775" width="9.5" style="503" bestFit="1" customWidth="1"/>
    <col min="9776" max="9777" width="10.5" style="503" bestFit="1" customWidth="1"/>
    <col min="9778" max="9984" width="9" style="503"/>
    <col min="9985" max="9985" width="1.625" style="503" customWidth="1"/>
    <col min="9986" max="9986" width="3" style="503" customWidth="1"/>
    <col min="9987" max="9987" width="26.625" style="503" customWidth="1"/>
    <col min="9988" max="9988" width="10.5" style="503" bestFit="1" customWidth="1"/>
    <col min="9989" max="9989" width="9.5" style="503" bestFit="1" customWidth="1"/>
    <col min="9990" max="9994" width="10.5" style="503" bestFit="1" customWidth="1"/>
    <col min="9995" max="9995" width="9.5" style="503" bestFit="1" customWidth="1"/>
    <col min="9996" max="9996" width="10.5" style="503" bestFit="1" customWidth="1"/>
    <col min="9997" max="9997" width="9.5" style="503" bestFit="1" customWidth="1"/>
    <col min="9998" max="10000" width="10.5" style="503" bestFit="1" customWidth="1"/>
    <col min="10001" max="10001" width="9.5" style="503" bestFit="1" customWidth="1"/>
    <col min="10002" max="10024" width="10.5" style="503" bestFit="1" customWidth="1"/>
    <col min="10025" max="10025" width="9.5" style="503" bestFit="1" customWidth="1"/>
    <col min="10026" max="10030" width="10.5" style="503" bestFit="1" customWidth="1"/>
    <col min="10031" max="10031" width="9.5" style="503" bestFit="1" customWidth="1"/>
    <col min="10032" max="10033" width="10.5" style="503" bestFit="1" customWidth="1"/>
    <col min="10034" max="10240" width="9" style="503"/>
    <col min="10241" max="10241" width="1.625" style="503" customWidth="1"/>
    <col min="10242" max="10242" width="3" style="503" customWidth="1"/>
    <col min="10243" max="10243" width="26.625" style="503" customWidth="1"/>
    <col min="10244" max="10244" width="10.5" style="503" bestFit="1" customWidth="1"/>
    <col min="10245" max="10245" width="9.5" style="503" bestFit="1" customWidth="1"/>
    <col min="10246" max="10250" width="10.5" style="503" bestFit="1" customWidth="1"/>
    <col min="10251" max="10251" width="9.5" style="503" bestFit="1" customWidth="1"/>
    <col min="10252" max="10252" width="10.5" style="503" bestFit="1" customWidth="1"/>
    <col min="10253" max="10253" width="9.5" style="503" bestFit="1" customWidth="1"/>
    <col min="10254" max="10256" width="10.5" style="503" bestFit="1" customWidth="1"/>
    <col min="10257" max="10257" width="9.5" style="503" bestFit="1" customWidth="1"/>
    <col min="10258" max="10280" width="10.5" style="503" bestFit="1" customWidth="1"/>
    <col min="10281" max="10281" width="9.5" style="503" bestFit="1" customWidth="1"/>
    <col min="10282" max="10286" width="10.5" style="503" bestFit="1" customWidth="1"/>
    <col min="10287" max="10287" width="9.5" style="503" bestFit="1" customWidth="1"/>
    <col min="10288" max="10289" width="10.5" style="503" bestFit="1" customWidth="1"/>
    <col min="10290" max="10496" width="9" style="503"/>
    <col min="10497" max="10497" width="1.625" style="503" customWidth="1"/>
    <col min="10498" max="10498" width="3" style="503" customWidth="1"/>
    <col min="10499" max="10499" width="26.625" style="503" customWidth="1"/>
    <col min="10500" max="10500" width="10.5" style="503" bestFit="1" customWidth="1"/>
    <col min="10501" max="10501" width="9.5" style="503" bestFit="1" customWidth="1"/>
    <col min="10502" max="10506" width="10.5" style="503" bestFit="1" customWidth="1"/>
    <col min="10507" max="10507" width="9.5" style="503" bestFit="1" customWidth="1"/>
    <col min="10508" max="10508" width="10.5" style="503" bestFit="1" customWidth="1"/>
    <col min="10509" max="10509" width="9.5" style="503" bestFit="1" customWidth="1"/>
    <col min="10510" max="10512" width="10.5" style="503" bestFit="1" customWidth="1"/>
    <col min="10513" max="10513" width="9.5" style="503" bestFit="1" customWidth="1"/>
    <col min="10514" max="10536" width="10.5" style="503" bestFit="1" customWidth="1"/>
    <col min="10537" max="10537" width="9.5" style="503" bestFit="1" customWidth="1"/>
    <col min="10538" max="10542" width="10.5" style="503" bestFit="1" customWidth="1"/>
    <col min="10543" max="10543" width="9.5" style="503" bestFit="1" customWidth="1"/>
    <col min="10544" max="10545" width="10.5" style="503" bestFit="1" customWidth="1"/>
    <col min="10546" max="10752" width="9" style="503"/>
    <col min="10753" max="10753" width="1.625" style="503" customWidth="1"/>
    <col min="10754" max="10754" width="3" style="503" customWidth="1"/>
    <col min="10755" max="10755" width="26.625" style="503" customWidth="1"/>
    <col min="10756" max="10756" width="10.5" style="503" bestFit="1" customWidth="1"/>
    <col min="10757" max="10757" width="9.5" style="503" bestFit="1" customWidth="1"/>
    <col min="10758" max="10762" width="10.5" style="503" bestFit="1" customWidth="1"/>
    <col min="10763" max="10763" width="9.5" style="503" bestFit="1" customWidth="1"/>
    <col min="10764" max="10764" width="10.5" style="503" bestFit="1" customWidth="1"/>
    <col min="10765" max="10765" width="9.5" style="503" bestFit="1" customWidth="1"/>
    <col min="10766" max="10768" width="10.5" style="503" bestFit="1" customWidth="1"/>
    <col min="10769" max="10769" width="9.5" style="503" bestFit="1" customWidth="1"/>
    <col min="10770" max="10792" width="10.5" style="503" bestFit="1" customWidth="1"/>
    <col min="10793" max="10793" width="9.5" style="503" bestFit="1" customWidth="1"/>
    <col min="10794" max="10798" width="10.5" style="503" bestFit="1" customWidth="1"/>
    <col min="10799" max="10799" width="9.5" style="503" bestFit="1" customWidth="1"/>
    <col min="10800" max="10801" width="10.5" style="503" bestFit="1" customWidth="1"/>
    <col min="10802" max="11008" width="9" style="503"/>
    <col min="11009" max="11009" width="1.625" style="503" customWidth="1"/>
    <col min="11010" max="11010" width="3" style="503" customWidth="1"/>
    <col min="11011" max="11011" width="26.625" style="503" customWidth="1"/>
    <col min="11012" max="11012" width="10.5" style="503" bestFit="1" customWidth="1"/>
    <col min="11013" max="11013" width="9.5" style="503" bestFit="1" customWidth="1"/>
    <col min="11014" max="11018" width="10.5" style="503" bestFit="1" customWidth="1"/>
    <col min="11019" max="11019" width="9.5" style="503" bestFit="1" customWidth="1"/>
    <col min="11020" max="11020" width="10.5" style="503" bestFit="1" customWidth="1"/>
    <col min="11021" max="11021" width="9.5" style="503" bestFit="1" customWidth="1"/>
    <col min="11022" max="11024" width="10.5" style="503" bestFit="1" customWidth="1"/>
    <col min="11025" max="11025" width="9.5" style="503" bestFit="1" customWidth="1"/>
    <col min="11026" max="11048" width="10.5" style="503" bestFit="1" customWidth="1"/>
    <col min="11049" max="11049" width="9.5" style="503" bestFit="1" customWidth="1"/>
    <col min="11050" max="11054" width="10.5" style="503" bestFit="1" customWidth="1"/>
    <col min="11055" max="11055" width="9.5" style="503" bestFit="1" customWidth="1"/>
    <col min="11056" max="11057" width="10.5" style="503" bestFit="1" customWidth="1"/>
    <col min="11058" max="11264" width="9" style="503"/>
    <col min="11265" max="11265" width="1.625" style="503" customWidth="1"/>
    <col min="11266" max="11266" width="3" style="503" customWidth="1"/>
    <col min="11267" max="11267" width="26.625" style="503" customWidth="1"/>
    <col min="11268" max="11268" width="10.5" style="503" bestFit="1" customWidth="1"/>
    <col min="11269" max="11269" width="9.5" style="503" bestFit="1" customWidth="1"/>
    <col min="11270" max="11274" width="10.5" style="503" bestFit="1" customWidth="1"/>
    <col min="11275" max="11275" width="9.5" style="503" bestFit="1" customWidth="1"/>
    <col min="11276" max="11276" width="10.5" style="503" bestFit="1" customWidth="1"/>
    <col min="11277" max="11277" width="9.5" style="503" bestFit="1" customWidth="1"/>
    <col min="11278" max="11280" width="10.5" style="503" bestFit="1" customWidth="1"/>
    <col min="11281" max="11281" width="9.5" style="503" bestFit="1" customWidth="1"/>
    <col min="11282" max="11304" width="10.5" style="503" bestFit="1" customWidth="1"/>
    <col min="11305" max="11305" width="9.5" style="503" bestFit="1" customWidth="1"/>
    <col min="11306" max="11310" width="10.5" style="503" bestFit="1" customWidth="1"/>
    <col min="11311" max="11311" width="9.5" style="503" bestFit="1" customWidth="1"/>
    <col min="11312" max="11313" width="10.5" style="503" bestFit="1" customWidth="1"/>
    <col min="11314" max="11520" width="9" style="503"/>
    <col min="11521" max="11521" width="1.625" style="503" customWidth="1"/>
    <col min="11522" max="11522" width="3" style="503" customWidth="1"/>
    <col min="11523" max="11523" width="26.625" style="503" customWidth="1"/>
    <col min="11524" max="11524" width="10.5" style="503" bestFit="1" customWidth="1"/>
    <col min="11525" max="11525" width="9.5" style="503" bestFit="1" customWidth="1"/>
    <col min="11526" max="11530" width="10.5" style="503" bestFit="1" customWidth="1"/>
    <col min="11531" max="11531" width="9.5" style="503" bestFit="1" customWidth="1"/>
    <col min="11532" max="11532" width="10.5" style="503" bestFit="1" customWidth="1"/>
    <col min="11533" max="11533" width="9.5" style="503" bestFit="1" customWidth="1"/>
    <col min="11534" max="11536" width="10.5" style="503" bestFit="1" customWidth="1"/>
    <col min="11537" max="11537" width="9.5" style="503" bestFit="1" customWidth="1"/>
    <col min="11538" max="11560" width="10.5" style="503" bestFit="1" customWidth="1"/>
    <col min="11561" max="11561" width="9.5" style="503" bestFit="1" customWidth="1"/>
    <col min="11562" max="11566" width="10.5" style="503" bestFit="1" customWidth="1"/>
    <col min="11567" max="11567" width="9.5" style="503" bestFit="1" customWidth="1"/>
    <col min="11568" max="11569" width="10.5" style="503" bestFit="1" customWidth="1"/>
    <col min="11570" max="11776" width="9" style="503"/>
    <col min="11777" max="11777" width="1.625" style="503" customWidth="1"/>
    <col min="11778" max="11778" width="3" style="503" customWidth="1"/>
    <col min="11779" max="11779" width="26.625" style="503" customWidth="1"/>
    <col min="11780" max="11780" width="10.5" style="503" bestFit="1" customWidth="1"/>
    <col min="11781" max="11781" width="9.5" style="503" bestFit="1" customWidth="1"/>
    <col min="11782" max="11786" width="10.5" style="503" bestFit="1" customWidth="1"/>
    <col min="11787" max="11787" width="9.5" style="503" bestFit="1" customWidth="1"/>
    <col min="11788" max="11788" width="10.5" style="503" bestFit="1" customWidth="1"/>
    <col min="11789" max="11789" width="9.5" style="503" bestFit="1" customWidth="1"/>
    <col min="11790" max="11792" width="10.5" style="503" bestFit="1" customWidth="1"/>
    <col min="11793" max="11793" width="9.5" style="503" bestFit="1" customWidth="1"/>
    <col min="11794" max="11816" width="10.5" style="503" bestFit="1" customWidth="1"/>
    <col min="11817" max="11817" width="9.5" style="503" bestFit="1" customWidth="1"/>
    <col min="11818" max="11822" width="10.5" style="503" bestFit="1" customWidth="1"/>
    <col min="11823" max="11823" width="9.5" style="503" bestFit="1" customWidth="1"/>
    <col min="11824" max="11825" width="10.5" style="503" bestFit="1" customWidth="1"/>
    <col min="11826" max="12032" width="9" style="503"/>
    <col min="12033" max="12033" width="1.625" style="503" customWidth="1"/>
    <col min="12034" max="12034" width="3" style="503" customWidth="1"/>
    <col min="12035" max="12035" width="26.625" style="503" customWidth="1"/>
    <col min="12036" max="12036" width="10.5" style="503" bestFit="1" customWidth="1"/>
    <col min="12037" max="12037" width="9.5" style="503" bestFit="1" customWidth="1"/>
    <col min="12038" max="12042" width="10.5" style="503" bestFit="1" customWidth="1"/>
    <col min="12043" max="12043" width="9.5" style="503" bestFit="1" customWidth="1"/>
    <col min="12044" max="12044" width="10.5" style="503" bestFit="1" customWidth="1"/>
    <col min="12045" max="12045" width="9.5" style="503" bestFit="1" customWidth="1"/>
    <col min="12046" max="12048" width="10.5" style="503" bestFit="1" customWidth="1"/>
    <col min="12049" max="12049" width="9.5" style="503" bestFit="1" customWidth="1"/>
    <col min="12050" max="12072" width="10.5" style="503" bestFit="1" customWidth="1"/>
    <col min="12073" max="12073" width="9.5" style="503" bestFit="1" customWidth="1"/>
    <col min="12074" max="12078" width="10.5" style="503" bestFit="1" customWidth="1"/>
    <col min="12079" max="12079" width="9.5" style="503" bestFit="1" customWidth="1"/>
    <col min="12080" max="12081" width="10.5" style="503" bestFit="1" customWidth="1"/>
    <col min="12082" max="12288" width="9" style="503"/>
    <col min="12289" max="12289" width="1.625" style="503" customWidth="1"/>
    <col min="12290" max="12290" width="3" style="503" customWidth="1"/>
    <col min="12291" max="12291" width="26.625" style="503" customWidth="1"/>
    <col min="12292" max="12292" width="10.5" style="503" bestFit="1" customWidth="1"/>
    <col min="12293" max="12293" width="9.5" style="503" bestFit="1" customWidth="1"/>
    <col min="12294" max="12298" width="10.5" style="503" bestFit="1" customWidth="1"/>
    <col min="12299" max="12299" width="9.5" style="503" bestFit="1" customWidth="1"/>
    <col min="12300" max="12300" width="10.5" style="503" bestFit="1" customWidth="1"/>
    <col min="12301" max="12301" width="9.5" style="503" bestFit="1" customWidth="1"/>
    <col min="12302" max="12304" width="10.5" style="503" bestFit="1" customWidth="1"/>
    <col min="12305" max="12305" width="9.5" style="503" bestFit="1" customWidth="1"/>
    <col min="12306" max="12328" width="10.5" style="503" bestFit="1" customWidth="1"/>
    <col min="12329" max="12329" width="9.5" style="503" bestFit="1" customWidth="1"/>
    <col min="12330" max="12334" width="10.5" style="503" bestFit="1" customWidth="1"/>
    <col min="12335" max="12335" width="9.5" style="503" bestFit="1" customWidth="1"/>
    <col min="12336" max="12337" width="10.5" style="503" bestFit="1" customWidth="1"/>
    <col min="12338" max="12544" width="9" style="503"/>
    <col min="12545" max="12545" width="1.625" style="503" customWidth="1"/>
    <col min="12546" max="12546" width="3" style="503" customWidth="1"/>
    <col min="12547" max="12547" width="26.625" style="503" customWidth="1"/>
    <col min="12548" max="12548" width="10.5" style="503" bestFit="1" customWidth="1"/>
    <col min="12549" max="12549" width="9.5" style="503" bestFit="1" customWidth="1"/>
    <col min="12550" max="12554" width="10.5" style="503" bestFit="1" customWidth="1"/>
    <col min="12555" max="12555" width="9.5" style="503" bestFit="1" customWidth="1"/>
    <col min="12556" max="12556" width="10.5" style="503" bestFit="1" customWidth="1"/>
    <col min="12557" max="12557" width="9.5" style="503" bestFit="1" customWidth="1"/>
    <col min="12558" max="12560" width="10.5" style="503" bestFit="1" customWidth="1"/>
    <col min="12561" max="12561" width="9.5" style="503" bestFit="1" customWidth="1"/>
    <col min="12562" max="12584" width="10.5" style="503" bestFit="1" customWidth="1"/>
    <col min="12585" max="12585" width="9.5" style="503" bestFit="1" customWidth="1"/>
    <col min="12586" max="12590" width="10.5" style="503" bestFit="1" customWidth="1"/>
    <col min="12591" max="12591" width="9.5" style="503" bestFit="1" customWidth="1"/>
    <col min="12592" max="12593" width="10.5" style="503" bestFit="1" customWidth="1"/>
    <col min="12594" max="12800" width="9" style="503"/>
    <col min="12801" max="12801" width="1.625" style="503" customWidth="1"/>
    <col min="12802" max="12802" width="3" style="503" customWidth="1"/>
    <col min="12803" max="12803" width="26.625" style="503" customWidth="1"/>
    <col min="12804" max="12804" width="10.5" style="503" bestFit="1" customWidth="1"/>
    <col min="12805" max="12805" width="9.5" style="503" bestFit="1" customWidth="1"/>
    <col min="12806" max="12810" width="10.5" style="503" bestFit="1" customWidth="1"/>
    <col min="12811" max="12811" width="9.5" style="503" bestFit="1" customWidth="1"/>
    <col min="12812" max="12812" width="10.5" style="503" bestFit="1" customWidth="1"/>
    <col min="12813" max="12813" width="9.5" style="503" bestFit="1" customWidth="1"/>
    <col min="12814" max="12816" width="10.5" style="503" bestFit="1" customWidth="1"/>
    <col min="12817" max="12817" width="9.5" style="503" bestFit="1" customWidth="1"/>
    <col min="12818" max="12840" width="10.5" style="503" bestFit="1" customWidth="1"/>
    <col min="12841" max="12841" width="9.5" style="503" bestFit="1" customWidth="1"/>
    <col min="12842" max="12846" width="10.5" style="503" bestFit="1" customWidth="1"/>
    <col min="12847" max="12847" width="9.5" style="503" bestFit="1" customWidth="1"/>
    <col min="12848" max="12849" width="10.5" style="503" bestFit="1" customWidth="1"/>
    <col min="12850" max="13056" width="9" style="503"/>
    <col min="13057" max="13057" width="1.625" style="503" customWidth="1"/>
    <col min="13058" max="13058" width="3" style="503" customWidth="1"/>
    <col min="13059" max="13059" width="26.625" style="503" customWidth="1"/>
    <col min="13060" max="13060" width="10.5" style="503" bestFit="1" customWidth="1"/>
    <col min="13061" max="13061" width="9.5" style="503" bestFit="1" customWidth="1"/>
    <col min="13062" max="13066" width="10.5" style="503" bestFit="1" customWidth="1"/>
    <col min="13067" max="13067" width="9.5" style="503" bestFit="1" customWidth="1"/>
    <col min="13068" max="13068" width="10.5" style="503" bestFit="1" customWidth="1"/>
    <col min="13069" max="13069" width="9.5" style="503" bestFit="1" customWidth="1"/>
    <col min="13070" max="13072" width="10.5" style="503" bestFit="1" customWidth="1"/>
    <col min="13073" max="13073" width="9.5" style="503" bestFit="1" customWidth="1"/>
    <col min="13074" max="13096" width="10.5" style="503" bestFit="1" customWidth="1"/>
    <col min="13097" max="13097" width="9.5" style="503" bestFit="1" customWidth="1"/>
    <col min="13098" max="13102" width="10.5" style="503" bestFit="1" customWidth="1"/>
    <col min="13103" max="13103" width="9.5" style="503" bestFit="1" customWidth="1"/>
    <col min="13104" max="13105" width="10.5" style="503" bestFit="1" customWidth="1"/>
    <col min="13106" max="13312" width="9" style="503"/>
    <col min="13313" max="13313" width="1.625" style="503" customWidth="1"/>
    <col min="13314" max="13314" width="3" style="503" customWidth="1"/>
    <col min="13315" max="13315" width="26.625" style="503" customWidth="1"/>
    <col min="13316" max="13316" width="10.5" style="503" bestFit="1" customWidth="1"/>
    <col min="13317" max="13317" width="9.5" style="503" bestFit="1" customWidth="1"/>
    <col min="13318" max="13322" width="10.5" style="503" bestFit="1" customWidth="1"/>
    <col min="13323" max="13323" width="9.5" style="503" bestFit="1" customWidth="1"/>
    <col min="13324" max="13324" width="10.5" style="503" bestFit="1" customWidth="1"/>
    <col min="13325" max="13325" width="9.5" style="503" bestFit="1" customWidth="1"/>
    <col min="13326" max="13328" width="10.5" style="503" bestFit="1" customWidth="1"/>
    <col min="13329" max="13329" width="9.5" style="503" bestFit="1" customWidth="1"/>
    <col min="13330" max="13352" width="10.5" style="503" bestFit="1" customWidth="1"/>
    <col min="13353" max="13353" width="9.5" style="503" bestFit="1" customWidth="1"/>
    <col min="13354" max="13358" width="10.5" style="503" bestFit="1" customWidth="1"/>
    <col min="13359" max="13359" width="9.5" style="503" bestFit="1" customWidth="1"/>
    <col min="13360" max="13361" width="10.5" style="503" bestFit="1" customWidth="1"/>
    <col min="13362" max="13568" width="9" style="503"/>
    <col min="13569" max="13569" width="1.625" style="503" customWidth="1"/>
    <col min="13570" max="13570" width="3" style="503" customWidth="1"/>
    <col min="13571" max="13571" width="26.625" style="503" customWidth="1"/>
    <col min="13572" max="13572" width="10.5" style="503" bestFit="1" customWidth="1"/>
    <col min="13573" max="13573" width="9.5" style="503" bestFit="1" customWidth="1"/>
    <col min="13574" max="13578" width="10.5" style="503" bestFit="1" customWidth="1"/>
    <col min="13579" max="13579" width="9.5" style="503" bestFit="1" customWidth="1"/>
    <col min="13580" max="13580" width="10.5" style="503" bestFit="1" customWidth="1"/>
    <col min="13581" max="13581" width="9.5" style="503" bestFit="1" customWidth="1"/>
    <col min="13582" max="13584" width="10.5" style="503" bestFit="1" customWidth="1"/>
    <col min="13585" max="13585" width="9.5" style="503" bestFit="1" customWidth="1"/>
    <col min="13586" max="13608" width="10.5" style="503" bestFit="1" customWidth="1"/>
    <col min="13609" max="13609" width="9.5" style="503" bestFit="1" customWidth="1"/>
    <col min="13610" max="13614" width="10.5" style="503" bestFit="1" customWidth="1"/>
    <col min="13615" max="13615" width="9.5" style="503" bestFit="1" customWidth="1"/>
    <col min="13616" max="13617" width="10.5" style="503" bestFit="1" customWidth="1"/>
    <col min="13618" max="13824" width="9" style="503"/>
    <col min="13825" max="13825" width="1.625" style="503" customWidth="1"/>
    <col min="13826" max="13826" width="3" style="503" customWidth="1"/>
    <col min="13827" max="13827" width="26.625" style="503" customWidth="1"/>
    <col min="13828" max="13828" width="10.5" style="503" bestFit="1" customWidth="1"/>
    <col min="13829" max="13829" width="9.5" style="503" bestFit="1" customWidth="1"/>
    <col min="13830" max="13834" width="10.5" style="503" bestFit="1" customWidth="1"/>
    <col min="13835" max="13835" width="9.5" style="503" bestFit="1" customWidth="1"/>
    <col min="13836" max="13836" width="10.5" style="503" bestFit="1" customWidth="1"/>
    <col min="13837" max="13837" width="9.5" style="503" bestFit="1" customWidth="1"/>
    <col min="13838" max="13840" width="10.5" style="503" bestFit="1" customWidth="1"/>
    <col min="13841" max="13841" width="9.5" style="503" bestFit="1" customWidth="1"/>
    <col min="13842" max="13864" width="10.5" style="503" bestFit="1" customWidth="1"/>
    <col min="13865" max="13865" width="9.5" style="503" bestFit="1" customWidth="1"/>
    <col min="13866" max="13870" width="10.5" style="503" bestFit="1" customWidth="1"/>
    <col min="13871" max="13871" width="9.5" style="503" bestFit="1" customWidth="1"/>
    <col min="13872" max="13873" width="10.5" style="503" bestFit="1" customWidth="1"/>
    <col min="13874" max="14080" width="9" style="503"/>
    <col min="14081" max="14081" width="1.625" style="503" customWidth="1"/>
    <col min="14082" max="14082" width="3" style="503" customWidth="1"/>
    <col min="14083" max="14083" width="26.625" style="503" customWidth="1"/>
    <col min="14084" max="14084" width="10.5" style="503" bestFit="1" customWidth="1"/>
    <col min="14085" max="14085" width="9.5" style="503" bestFit="1" customWidth="1"/>
    <col min="14086" max="14090" width="10.5" style="503" bestFit="1" customWidth="1"/>
    <col min="14091" max="14091" width="9.5" style="503" bestFit="1" customWidth="1"/>
    <col min="14092" max="14092" width="10.5" style="503" bestFit="1" customWidth="1"/>
    <col min="14093" max="14093" width="9.5" style="503" bestFit="1" customWidth="1"/>
    <col min="14094" max="14096" width="10.5" style="503" bestFit="1" customWidth="1"/>
    <col min="14097" max="14097" width="9.5" style="503" bestFit="1" customWidth="1"/>
    <col min="14098" max="14120" width="10.5" style="503" bestFit="1" customWidth="1"/>
    <col min="14121" max="14121" width="9.5" style="503" bestFit="1" customWidth="1"/>
    <col min="14122" max="14126" width="10.5" style="503" bestFit="1" customWidth="1"/>
    <col min="14127" max="14127" width="9.5" style="503" bestFit="1" customWidth="1"/>
    <col min="14128" max="14129" width="10.5" style="503" bestFit="1" customWidth="1"/>
    <col min="14130" max="14336" width="9" style="503"/>
    <col min="14337" max="14337" width="1.625" style="503" customWidth="1"/>
    <col min="14338" max="14338" width="3" style="503" customWidth="1"/>
    <col min="14339" max="14339" width="26.625" style="503" customWidth="1"/>
    <col min="14340" max="14340" width="10.5" style="503" bestFit="1" customWidth="1"/>
    <col min="14341" max="14341" width="9.5" style="503" bestFit="1" customWidth="1"/>
    <col min="14342" max="14346" width="10.5" style="503" bestFit="1" customWidth="1"/>
    <col min="14347" max="14347" width="9.5" style="503" bestFit="1" customWidth="1"/>
    <col min="14348" max="14348" width="10.5" style="503" bestFit="1" customWidth="1"/>
    <col min="14349" max="14349" width="9.5" style="503" bestFit="1" customWidth="1"/>
    <col min="14350" max="14352" width="10.5" style="503" bestFit="1" customWidth="1"/>
    <col min="14353" max="14353" width="9.5" style="503" bestFit="1" customWidth="1"/>
    <col min="14354" max="14376" width="10.5" style="503" bestFit="1" customWidth="1"/>
    <col min="14377" max="14377" width="9.5" style="503" bestFit="1" customWidth="1"/>
    <col min="14378" max="14382" width="10.5" style="503" bestFit="1" customWidth="1"/>
    <col min="14383" max="14383" width="9.5" style="503" bestFit="1" customWidth="1"/>
    <col min="14384" max="14385" width="10.5" style="503" bestFit="1" customWidth="1"/>
    <col min="14386" max="14592" width="9" style="503"/>
    <col min="14593" max="14593" width="1.625" style="503" customWidth="1"/>
    <col min="14594" max="14594" width="3" style="503" customWidth="1"/>
    <col min="14595" max="14595" width="26.625" style="503" customWidth="1"/>
    <col min="14596" max="14596" width="10.5" style="503" bestFit="1" customWidth="1"/>
    <col min="14597" max="14597" width="9.5" style="503" bestFit="1" customWidth="1"/>
    <col min="14598" max="14602" width="10.5" style="503" bestFit="1" customWidth="1"/>
    <col min="14603" max="14603" width="9.5" style="503" bestFit="1" customWidth="1"/>
    <col min="14604" max="14604" width="10.5" style="503" bestFit="1" customWidth="1"/>
    <col min="14605" max="14605" width="9.5" style="503" bestFit="1" customWidth="1"/>
    <col min="14606" max="14608" width="10.5" style="503" bestFit="1" customWidth="1"/>
    <col min="14609" max="14609" width="9.5" style="503" bestFit="1" customWidth="1"/>
    <col min="14610" max="14632" width="10.5" style="503" bestFit="1" customWidth="1"/>
    <col min="14633" max="14633" width="9.5" style="503" bestFit="1" customWidth="1"/>
    <col min="14634" max="14638" width="10.5" style="503" bestFit="1" customWidth="1"/>
    <col min="14639" max="14639" width="9.5" style="503" bestFit="1" customWidth="1"/>
    <col min="14640" max="14641" width="10.5" style="503" bestFit="1" customWidth="1"/>
    <col min="14642" max="14848" width="9" style="503"/>
    <col min="14849" max="14849" width="1.625" style="503" customWidth="1"/>
    <col min="14850" max="14850" width="3" style="503" customWidth="1"/>
    <col min="14851" max="14851" width="26.625" style="503" customWidth="1"/>
    <col min="14852" max="14852" width="10.5" style="503" bestFit="1" customWidth="1"/>
    <col min="14853" max="14853" width="9.5" style="503" bestFit="1" customWidth="1"/>
    <col min="14854" max="14858" width="10.5" style="503" bestFit="1" customWidth="1"/>
    <col min="14859" max="14859" width="9.5" style="503" bestFit="1" customWidth="1"/>
    <col min="14860" max="14860" width="10.5" style="503" bestFit="1" customWidth="1"/>
    <col min="14861" max="14861" width="9.5" style="503" bestFit="1" customWidth="1"/>
    <col min="14862" max="14864" width="10.5" style="503" bestFit="1" customWidth="1"/>
    <col min="14865" max="14865" width="9.5" style="503" bestFit="1" customWidth="1"/>
    <col min="14866" max="14888" width="10.5" style="503" bestFit="1" customWidth="1"/>
    <col min="14889" max="14889" width="9.5" style="503" bestFit="1" customWidth="1"/>
    <col min="14890" max="14894" width="10.5" style="503" bestFit="1" customWidth="1"/>
    <col min="14895" max="14895" width="9.5" style="503" bestFit="1" customWidth="1"/>
    <col min="14896" max="14897" width="10.5" style="503" bestFit="1" customWidth="1"/>
    <col min="14898" max="15104" width="9" style="503"/>
    <col min="15105" max="15105" width="1.625" style="503" customWidth="1"/>
    <col min="15106" max="15106" width="3" style="503" customWidth="1"/>
    <col min="15107" max="15107" width="26.625" style="503" customWidth="1"/>
    <col min="15108" max="15108" width="10.5" style="503" bestFit="1" customWidth="1"/>
    <col min="15109" max="15109" width="9.5" style="503" bestFit="1" customWidth="1"/>
    <col min="15110" max="15114" width="10.5" style="503" bestFit="1" customWidth="1"/>
    <col min="15115" max="15115" width="9.5" style="503" bestFit="1" customWidth="1"/>
    <col min="15116" max="15116" width="10.5" style="503" bestFit="1" customWidth="1"/>
    <col min="15117" max="15117" width="9.5" style="503" bestFit="1" customWidth="1"/>
    <col min="15118" max="15120" width="10.5" style="503" bestFit="1" customWidth="1"/>
    <col min="15121" max="15121" width="9.5" style="503" bestFit="1" customWidth="1"/>
    <col min="15122" max="15144" width="10.5" style="503" bestFit="1" customWidth="1"/>
    <col min="15145" max="15145" width="9.5" style="503" bestFit="1" customWidth="1"/>
    <col min="15146" max="15150" width="10.5" style="503" bestFit="1" customWidth="1"/>
    <col min="15151" max="15151" width="9.5" style="503" bestFit="1" customWidth="1"/>
    <col min="15152" max="15153" width="10.5" style="503" bestFit="1" customWidth="1"/>
    <col min="15154" max="15360" width="9" style="503"/>
    <col min="15361" max="15361" width="1.625" style="503" customWidth="1"/>
    <col min="15362" max="15362" width="3" style="503" customWidth="1"/>
    <col min="15363" max="15363" width="26.625" style="503" customWidth="1"/>
    <col min="15364" max="15364" width="10.5" style="503" bestFit="1" customWidth="1"/>
    <col min="15365" max="15365" width="9.5" style="503" bestFit="1" customWidth="1"/>
    <col min="15366" max="15370" width="10.5" style="503" bestFit="1" customWidth="1"/>
    <col min="15371" max="15371" width="9.5" style="503" bestFit="1" customWidth="1"/>
    <col min="15372" max="15372" width="10.5" style="503" bestFit="1" customWidth="1"/>
    <col min="15373" max="15373" width="9.5" style="503" bestFit="1" customWidth="1"/>
    <col min="15374" max="15376" width="10.5" style="503" bestFit="1" customWidth="1"/>
    <col min="15377" max="15377" width="9.5" style="503" bestFit="1" customWidth="1"/>
    <col min="15378" max="15400" width="10.5" style="503" bestFit="1" customWidth="1"/>
    <col min="15401" max="15401" width="9.5" style="503" bestFit="1" customWidth="1"/>
    <col min="15402" max="15406" width="10.5" style="503" bestFit="1" customWidth="1"/>
    <col min="15407" max="15407" width="9.5" style="503" bestFit="1" customWidth="1"/>
    <col min="15408" max="15409" width="10.5" style="503" bestFit="1" customWidth="1"/>
    <col min="15410" max="15616" width="9" style="503"/>
    <col min="15617" max="15617" width="1.625" style="503" customWidth="1"/>
    <col min="15618" max="15618" width="3" style="503" customWidth="1"/>
    <col min="15619" max="15619" width="26.625" style="503" customWidth="1"/>
    <col min="15620" max="15620" width="10.5" style="503" bestFit="1" customWidth="1"/>
    <col min="15621" max="15621" width="9.5" style="503" bestFit="1" customWidth="1"/>
    <col min="15622" max="15626" width="10.5" style="503" bestFit="1" customWidth="1"/>
    <col min="15627" max="15627" width="9.5" style="503" bestFit="1" customWidth="1"/>
    <col min="15628" max="15628" width="10.5" style="503" bestFit="1" customWidth="1"/>
    <col min="15629" max="15629" width="9.5" style="503" bestFit="1" customWidth="1"/>
    <col min="15630" max="15632" width="10.5" style="503" bestFit="1" customWidth="1"/>
    <col min="15633" max="15633" width="9.5" style="503" bestFit="1" customWidth="1"/>
    <col min="15634" max="15656" width="10.5" style="503" bestFit="1" customWidth="1"/>
    <col min="15657" max="15657" width="9.5" style="503" bestFit="1" customWidth="1"/>
    <col min="15658" max="15662" width="10.5" style="503" bestFit="1" customWidth="1"/>
    <col min="15663" max="15663" width="9.5" style="503" bestFit="1" customWidth="1"/>
    <col min="15664" max="15665" width="10.5" style="503" bestFit="1" customWidth="1"/>
    <col min="15666" max="15872" width="9" style="503"/>
    <col min="15873" max="15873" width="1.625" style="503" customWidth="1"/>
    <col min="15874" max="15874" width="3" style="503" customWidth="1"/>
    <col min="15875" max="15875" width="26.625" style="503" customWidth="1"/>
    <col min="15876" max="15876" width="10.5" style="503" bestFit="1" customWidth="1"/>
    <col min="15877" max="15877" width="9.5" style="503" bestFit="1" customWidth="1"/>
    <col min="15878" max="15882" width="10.5" style="503" bestFit="1" customWidth="1"/>
    <col min="15883" max="15883" width="9.5" style="503" bestFit="1" customWidth="1"/>
    <col min="15884" max="15884" width="10.5" style="503" bestFit="1" customWidth="1"/>
    <col min="15885" max="15885" width="9.5" style="503" bestFit="1" customWidth="1"/>
    <col min="15886" max="15888" width="10.5" style="503" bestFit="1" customWidth="1"/>
    <col min="15889" max="15889" width="9.5" style="503" bestFit="1" customWidth="1"/>
    <col min="15890" max="15912" width="10.5" style="503" bestFit="1" customWidth="1"/>
    <col min="15913" max="15913" width="9.5" style="503" bestFit="1" customWidth="1"/>
    <col min="15914" max="15918" width="10.5" style="503" bestFit="1" customWidth="1"/>
    <col min="15919" max="15919" width="9.5" style="503" bestFit="1" customWidth="1"/>
    <col min="15920" max="15921" width="10.5" style="503" bestFit="1" customWidth="1"/>
    <col min="15922" max="16128" width="9" style="503"/>
    <col min="16129" max="16129" width="1.625" style="503" customWidth="1"/>
    <col min="16130" max="16130" width="3" style="503" customWidth="1"/>
    <col min="16131" max="16131" width="26.625" style="503" customWidth="1"/>
    <col min="16132" max="16132" width="10.5" style="503" bestFit="1" customWidth="1"/>
    <col min="16133" max="16133" width="9.5" style="503" bestFit="1" customWidth="1"/>
    <col min="16134" max="16138" width="10.5" style="503" bestFit="1" customWidth="1"/>
    <col min="16139" max="16139" width="9.5" style="503" bestFit="1" customWidth="1"/>
    <col min="16140" max="16140" width="10.5" style="503" bestFit="1" customWidth="1"/>
    <col min="16141" max="16141" width="9.5" style="503" bestFit="1" customWidth="1"/>
    <col min="16142" max="16144" width="10.5" style="503" bestFit="1" customWidth="1"/>
    <col min="16145" max="16145" width="9.5" style="503" bestFit="1" customWidth="1"/>
    <col min="16146" max="16168" width="10.5" style="503" bestFit="1" customWidth="1"/>
    <col min="16169" max="16169" width="9.5" style="503" bestFit="1" customWidth="1"/>
    <col min="16170" max="16174" width="10.5" style="503" bestFit="1" customWidth="1"/>
    <col min="16175" max="16175" width="9.5" style="503" bestFit="1" customWidth="1"/>
    <col min="16176" max="16177" width="10.5" style="503" bestFit="1" customWidth="1"/>
    <col min="16178" max="16384" width="9" style="503"/>
  </cols>
  <sheetData>
    <row r="1" spans="2:49" ht="14.25">
      <c r="B1" s="502" t="s">
        <v>406</v>
      </c>
    </row>
    <row r="2" spans="2:49" ht="14.25" thickBot="1"/>
    <row r="3" spans="2:49">
      <c r="B3" s="504"/>
      <c r="C3" s="505"/>
      <c r="D3" s="663" t="s">
        <v>438</v>
      </c>
      <c r="E3" s="664" t="s">
        <v>440</v>
      </c>
      <c r="F3" s="664" t="s">
        <v>442</v>
      </c>
      <c r="G3" s="664" t="s">
        <v>444</v>
      </c>
      <c r="H3" s="664" t="s">
        <v>446</v>
      </c>
      <c r="I3" s="665" t="s">
        <v>448</v>
      </c>
      <c r="J3" s="664" t="s">
        <v>450</v>
      </c>
      <c r="K3" s="664" t="s">
        <v>452</v>
      </c>
      <c r="L3" s="664" t="s">
        <v>454</v>
      </c>
      <c r="M3" s="664" t="s">
        <v>456</v>
      </c>
      <c r="N3" s="664" t="s">
        <v>458</v>
      </c>
      <c r="O3" s="664" t="s">
        <v>460</v>
      </c>
      <c r="P3" s="664" t="s">
        <v>462</v>
      </c>
      <c r="Q3" s="664" t="s">
        <v>464</v>
      </c>
      <c r="R3" s="665" t="s">
        <v>466</v>
      </c>
      <c r="S3" s="664" t="s">
        <v>468</v>
      </c>
      <c r="T3" s="664" t="s">
        <v>470</v>
      </c>
      <c r="U3" s="664" t="s">
        <v>472</v>
      </c>
      <c r="V3" s="664" t="s">
        <v>474</v>
      </c>
      <c r="W3" s="664" t="s">
        <v>476</v>
      </c>
      <c r="X3" s="665" t="s">
        <v>478</v>
      </c>
      <c r="Y3" s="664" t="s">
        <v>480</v>
      </c>
      <c r="Z3" s="664" t="s">
        <v>482</v>
      </c>
      <c r="AA3" s="664" t="s">
        <v>484</v>
      </c>
      <c r="AB3" s="664" t="s">
        <v>486</v>
      </c>
      <c r="AC3" s="664" t="s">
        <v>488</v>
      </c>
      <c r="AD3" s="664" t="s">
        <v>490</v>
      </c>
      <c r="AE3" s="664" t="s">
        <v>492</v>
      </c>
      <c r="AF3" s="664" t="s">
        <v>494</v>
      </c>
      <c r="AG3" s="665" t="s">
        <v>495</v>
      </c>
      <c r="AH3" s="664" t="s">
        <v>497</v>
      </c>
      <c r="AI3" s="664" t="s">
        <v>499</v>
      </c>
      <c r="AJ3" s="664" t="s">
        <v>501</v>
      </c>
      <c r="AK3" s="664" t="s">
        <v>503</v>
      </c>
      <c r="AL3" s="664" t="s">
        <v>505</v>
      </c>
      <c r="AM3" s="665" t="s">
        <v>507</v>
      </c>
      <c r="AN3" s="664" t="s">
        <v>509</v>
      </c>
      <c r="AO3" s="664" t="s">
        <v>511</v>
      </c>
      <c r="AP3" s="664" t="s">
        <v>513</v>
      </c>
      <c r="AQ3" s="664" t="s">
        <v>515</v>
      </c>
      <c r="AR3" s="664" t="s">
        <v>517</v>
      </c>
      <c r="AS3" s="664" t="s">
        <v>519</v>
      </c>
      <c r="AT3" s="664" t="s">
        <v>521</v>
      </c>
      <c r="AU3" s="664" t="s">
        <v>523</v>
      </c>
      <c r="AV3" s="664" t="s">
        <v>525</v>
      </c>
      <c r="AW3" s="666" t="s">
        <v>527</v>
      </c>
    </row>
    <row r="4" spans="2:49" ht="54.75" thickBot="1">
      <c r="B4" s="506"/>
      <c r="C4" s="507"/>
      <c r="D4" s="667" t="s">
        <v>439</v>
      </c>
      <c r="E4" s="668" t="s">
        <v>441</v>
      </c>
      <c r="F4" s="669" t="s">
        <v>443</v>
      </c>
      <c r="G4" s="668" t="s">
        <v>445</v>
      </c>
      <c r="H4" s="668" t="s">
        <v>447</v>
      </c>
      <c r="I4" s="670" t="s">
        <v>449</v>
      </c>
      <c r="J4" s="668" t="s">
        <v>451</v>
      </c>
      <c r="K4" s="668" t="s">
        <v>453</v>
      </c>
      <c r="L4" s="668" t="s">
        <v>455</v>
      </c>
      <c r="M4" s="669" t="s">
        <v>457</v>
      </c>
      <c r="N4" s="668" t="s">
        <v>459</v>
      </c>
      <c r="O4" s="668" t="s">
        <v>461</v>
      </c>
      <c r="P4" s="668" t="s">
        <v>463</v>
      </c>
      <c r="Q4" s="669" t="s">
        <v>465</v>
      </c>
      <c r="R4" s="670" t="s">
        <v>467</v>
      </c>
      <c r="S4" s="668" t="s">
        <v>469</v>
      </c>
      <c r="T4" s="669" t="s">
        <v>471</v>
      </c>
      <c r="U4" s="669" t="s">
        <v>473</v>
      </c>
      <c r="V4" s="669" t="s">
        <v>475</v>
      </c>
      <c r="W4" s="669" t="s">
        <v>477</v>
      </c>
      <c r="X4" s="670" t="s">
        <v>479</v>
      </c>
      <c r="Y4" s="669" t="s">
        <v>481</v>
      </c>
      <c r="Z4" s="668" t="s">
        <v>483</v>
      </c>
      <c r="AA4" s="668" t="s">
        <v>485</v>
      </c>
      <c r="AB4" s="669" t="s">
        <v>487</v>
      </c>
      <c r="AC4" s="669" t="s">
        <v>489</v>
      </c>
      <c r="AD4" s="668" t="s">
        <v>491</v>
      </c>
      <c r="AE4" s="668" t="s">
        <v>493</v>
      </c>
      <c r="AF4" s="668" t="s">
        <v>8</v>
      </c>
      <c r="AG4" s="670" t="s">
        <v>496</v>
      </c>
      <c r="AH4" s="668" t="s">
        <v>498</v>
      </c>
      <c r="AI4" s="668" t="s">
        <v>500</v>
      </c>
      <c r="AJ4" s="668" t="s">
        <v>502</v>
      </c>
      <c r="AK4" s="668" t="s">
        <v>504</v>
      </c>
      <c r="AL4" s="669" t="s">
        <v>506</v>
      </c>
      <c r="AM4" s="671" t="s">
        <v>508</v>
      </c>
      <c r="AN4" s="669" t="s">
        <v>510</v>
      </c>
      <c r="AO4" s="668" t="s">
        <v>512</v>
      </c>
      <c r="AP4" s="669" t="s">
        <v>514</v>
      </c>
      <c r="AQ4" s="669" t="s">
        <v>516</v>
      </c>
      <c r="AR4" s="668" t="s">
        <v>518</v>
      </c>
      <c r="AS4" s="668" t="s">
        <v>520</v>
      </c>
      <c r="AT4" s="668" t="s">
        <v>522</v>
      </c>
      <c r="AU4" s="669" t="s">
        <v>524</v>
      </c>
      <c r="AV4" s="669" t="s">
        <v>526</v>
      </c>
      <c r="AW4" s="672" t="s">
        <v>528</v>
      </c>
    </row>
    <row r="5" spans="2:49">
      <c r="B5" s="508" t="s">
        <v>438</v>
      </c>
      <c r="C5" s="645" t="s">
        <v>439</v>
      </c>
      <c r="D5" s="509">
        <v>0.11193542369999999</v>
      </c>
      <c r="E5" s="510">
        <v>0</v>
      </c>
      <c r="F5" s="510">
        <v>0.1995493018</v>
      </c>
      <c r="G5" s="510">
        <v>1.22078568E-2</v>
      </c>
      <c r="H5" s="510">
        <v>1.2066608000000001E-3</v>
      </c>
      <c r="I5" s="510">
        <v>0.18014456130000001</v>
      </c>
      <c r="J5" s="510">
        <v>0</v>
      </c>
      <c r="K5" s="510">
        <v>1.0895810000000001E-3</v>
      </c>
      <c r="L5" s="510">
        <v>0</v>
      </c>
      <c r="M5" s="510">
        <v>7.7649879999999998E-4</v>
      </c>
      <c r="N5" s="510">
        <v>0</v>
      </c>
      <c r="O5" s="510">
        <v>0</v>
      </c>
      <c r="P5" s="510">
        <v>2.03954823E-2</v>
      </c>
      <c r="Q5" s="510">
        <v>7.8805474999999996E-3</v>
      </c>
      <c r="R5" s="510">
        <v>2.7488149999999999E-4</v>
      </c>
      <c r="S5" s="510">
        <v>0</v>
      </c>
      <c r="T5" s="510">
        <v>1.31943E-5</v>
      </c>
      <c r="U5" s="510">
        <v>0</v>
      </c>
      <c r="V5" s="510">
        <v>0</v>
      </c>
      <c r="W5" s="510">
        <v>0</v>
      </c>
      <c r="X5" s="510">
        <v>0</v>
      </c>
      <c r="Y5" s="510">
        <v>0</v>
      </c>
      <c r="Z5" s="510">
        <v>0</v>
      </c>
      <c r="AA5" s="510">
        <v>0</v>
      </c>
      <c r="AB5" s="510">
        <v>0</v>
      </c>
      <c r="AC5" s="510">
        <v>4.8138000000000004E-6</v>
      </c>
      <c r="AD5" s="510">
        <v>0</v>
      </c>
      <c r="AE5" s="510">
        <v>1.0017163000000001E-2</v>
      </c>
      <c r="AF5" s="510">
        <v>9.0466479999999996E-4</v>
      </c>
      <c r="AG5" s="510">
        <v>0</v>
      </c>
      <c r="AH5" s="510">
        <v>0</v>
      </c>
      <c r="AI5" s="510">
        <v>0</v>
      </c>
      <c r="AJ5" s="510">
        <v>8.5428100000000003E-5</v>
      </c>
      <c r="AK5" s="510">
        <v>0</v>
      </c>
      <c r="AL5" s="510">
        <v>1.3793000000000001E-6</v>
      </c>
      <c r="AM5" s="510">
        <v>3.5219200000000003E-5</v>
      </c>
      <c r="AN5" s="510">
        <v>0</v>
      </c>
      <c r="AO5" s="510">
        <v>5.7471099999999999E-5</v>
      </c>
      <c r="AP5" s="510">
        <v>2.0127802000000001E-3</v>
      </c>
      <c r="AQ5" s="510">
        <v>2.6145158999999999E-3</v>
      </c>
      <c r="AR5" s="510">
        <v>2.0294671000000001E-3</v>
      </c>
      <c r="AS5" s="510">
        <v>9.2799000000000007E-6</v>
      </c>
      <c r="AT5" s="510">
        <v>2.08506964E-2</v>
      </c>
      <c r="AU5" s="510">
        <v>0</v>
      </c>
      <c r="AV5" s="510">
        <v>0</v>
      </c>
      <c r="AW5" s="511">
        <v>8.5930491999999994E-3</v>
      </c>
    </row>
    <row r="6" spans="2:49">
      <c r="B6" s="512" t="s">
        <v>440</v>
      </c>
      <c r="C6" s="646" t="s">
        <v>441</v>
      </c>
      <c r="D6" s="513">
        <v>2.9162E-5</v>
      </c>
      <c r="E6" s="514">
        <v>2.986412E-4</v>
      </c>
      <c r="F6" s="514">
        <v>3.1791380000000002E-4</v>
      </c>
      <c r="G6" s="514">
        <v>6.7130779999999995E-4</v>
      </c>
      <c r="H6" s="514">
        <v>6.7036699999999995E-5</v>
      </c>
      <c r="I6" s="514">
        <v>6.7932999999999998E-6</v>
      </c>
      <c r="J6" s="514">
        <v>0</v>
      </c>
      <c r="K6" s="514">
        <v>1.4617818600000001E-2</v>
      </c>
      <c r="L6" s="514">
        <v>0</v>
      </c>
      <c r="M6" s="514">
        <v>1.0383341900000001E-2</v>
      </c>
      <c r="N6" s="514">
        <v>0.53028299850000005</v>
      </c>
      <c r="O6" s="514">
        <v>2.9157099999999999E-5</v>
      </c>
      <c r="P6" s="514">
        <v>3.8987780000000001E-4</v>
      </c>
      <c r="Q6" s="514">
        <v>0</v>
      </c>
      <c r="R6" s="514">
        <v>6.9943127999999993E-2</v>
      </c>
      <c r="S6" s="514">
        <v>5.9665956999999999E-2</v>
      </c>
      <c r="T6" s="514">
        <v>0.1240879444</v>
      </c>
      <c r="U6" s="514">
        <v>2.6523470000000001E-4</v>
      </c>
      <c r="V6" s="514">
        <v>9.18024E-5</v>
      </c>
      <c r="W6" s="514">
        <v>4.1488500000000001E-5</v>
      </c>
      <c r="X6" s="514">
        <v>3.8112699999999998E-5</v>
      </c>
      <c r="Y6" s="514">
        <v>1.3232989999999999E-4</v>
      </c>
      <c r="Z6" s="514">
        <v>6.0208999999999999E-5</v>
      </c>
      <c r="AA6" s="514">
        <v>0</v>
      </c>
      <c r="AB6" s="514">
        <v>1.2830860000000001E-4</v>
      </c>
      <c r="AC6" s="514">
        <v>0</v>
      </c>
      <c r="AD6" s="514">
        <v>1.9156110000000001E-4</v>
      </c>
      <c r="AE6" s="514">
        <v>1.0470525999999999E-3</v>
      </c>
      <c r="AF6" s="514">
        <v>8.9670154000000002E-3</v>
      </c>
      <c r="AG6" s="514">
        <v>0.32595680199999999</v>
      </c>
      <c r="AH6" s="514">
        <v>0</v>
      </c>
      <c r="AI6" s="514">
        <v>0</v>
      </c>
      <c r="AJ6" s="514">
        <v>2.7706000000000002E-6</v>
      </c>
      <c r="AK6" s="514">
        <v>1.3801999999999999E-6</v>
      </c>
      <c r="AL6" s="514">
        <v>1.3793000000000001E-6</v>
      </c>
      <c r="AM6" s="514">
        <v>5.6030999999999998E-6</v>
      </c>
      <c r="AN6" s="514">
        <v>0</v>
      </c>
      <c r="AO6" s="514">
        <v>2.0283900000000001E-5</v>
      </c>
      <c r="AP6" s="514">
        <v>3.9083099999999999E-5</v>
      </c>
      <c r="AQ6" s="514">
        <v>9.4545999999999992E-6</v>
      </c>
      <c r="AR6" s="514">
        <v>5.96902E-5</v>
      </c>
      <c r="AS6" s="514">
        <v>7.1384000000000001E-6</v>
      </c>
      <c r="AT6" s="514">
        <v>1.3169299999999999E-5</v>
      </c>
      <c r="AU6" s="514">
        <v>0</v>
      </c>
      <c r="AV6" s="514">
        <v>2.1573809999999999E-4</v>
      </c>
      <c r="AW6" s="515">
        <v>1.6295342500000001E-2</v>
      </c>
    </row>
    <row r="7" spans="2:49">
      <c r="B7" s="512" t="s">
        <v>442</v>
      </c>
      <c r="C7" s="647" t="s">
        <v>443</v>
      </c>
      <c r="D7" s="513">
        <v>9.9675718600000004E-2</v>
      </c>
      <c r="E7" s="514">
        <v>0</v>
      </c>
      <c r="F7" s="514">
        <v>0.17947193780000001</v>
      </c>
      <c r="G7" s="514">
        <v>5.4699149999999999E-4</v>
      </c>
      <c r="H7" s="514">
        <v>2.3194701000000002E-3</v>
      </c>
      <c r="I7" s="514">
        <v>1.2703459000000001E-3</v>
      </c>
      <c r="J7" s="514">
        <v>0</v>
      </c>
      <c r="K7" s="514">
        <v>3.3907759999999999E-3</v>
      </c>
      <c r="L7" s="514">
        <v>0</v>
      </c>
      <c r="M7" s="514">
        <v>3.7271942000000001E-3</v>
      </c>
      <c r="N7" s="514">
        <v>0</v>
      </c>
      <c r="O7" s="514">
        <v>2.0185699999999999E-5</v>
      </c>
      <c r="P7" s="514">
        <v>0</v>
      </c>
      <c r="Q7" s="514">
        <v>2.7789299E-2</v>
      </c>
      <c r="R7" s="514">
        <v>6.7298580000000002E-4</v>
      </c>
      <c r="S7" s="514">
        <v>3.4260000000000001E-7</v>
      </c>
      <c r="T7" s="514">
        <v>0</v>
      </c>
      <c r="U7" s="514">
        <v>0</v>
      </c>
      <c r="V7" s="514">
        <v>0</v>
      </c>
      <c r="W7" s="514">
        <v>0</v>
      </c>
      <c r="X7" s="514">
        <v>0</v>
      </c>
      <c r="Y7" s="514">
        <v>0</v>
      </c>
      <c r="Z7" s="514">
        <v>0</v>
      </c>
      <c r="AA7" s="514">
        <v>0</v>
      </c>
      <c r="AB7" s="514">
        <v>0</v>
      </c>
      <c r="AC7" s="514">
        <v>0</v>
      </c>
      <c r="AD7" s="514">
        <v>0</v>
      </c>
      <c r="AE7" s="514">
        <v>1.8350406E-3</v>
      </c>
      <c r="AF7" s="514">
        <v>1.9445200000000001E-5</v>
      </c>
      <c r="AG7" s="514">
        <v>0</v>
      </c>
      <c r="AH7" s="514">
        <v>0</v>
      </c>
      <c r="AI7" s="514">
        <v>0</v>
      </c>
      <c r="AJ7" s="514">
        <v>9.9281200000000001E-5</v>
      </c>
      <c r="AK7" s="514">
        <v>0</v>
      </c>
      <c r="AL7" s="514">
        <v>0</v>
      </c>
      <c r="AM7" s="514">
        <v>1.184647E-4</v>
      </c>
      <c r="AN7" s="514">
        <v>0</v>
      </c>
      <c r="AO7" s="514">
        <v>3.2679630000000001E-4</v>
      </c>
      <c r="AP7" s="514">
        <v>4.5727238999999998E-3</v>
      </c>
      <c r="AQ7" s="514">
        <v>6.7505941999999996E-3</v>
      </c>
      <c r="AR7" s="514">
        <v>1.2932878E-3</v>
      </c>
      <c r="AS7" s="514">
        <v>4.2830000000000003E-6</v>
      </c>
      <c r="AT7" s="514">
        <v>0.1151566859</v>
      </c>
      <c r="AU7" s="514">
        <v>0</v>
      </c>
      <c r="AV7" s="514">
        <v>2.1573808999999998E-3</v>
      </c>
      <c r="AW7" s="515">
        <v>1.12212927E-2</v>
      </c>
    </row>
    <row r="8" spans="2:49">
      <c r="B8" s="512" t="s">
        <v>444</v>
      </c>
      <c r="C8" s="648" t="s">
        <v>445</v>
      </c>
      <c r="D8" s="513">
        <v>2.3562896999999999E-3</v>
      </c>
      <c r="E8" s="514">
        <v>0</v>
      </c>
      <c r="F8" s="514">
        <v>1.0350700000000001E-5</v>
      </c>
      <c r="G8" s="514">
        <v>0.25648930879999998</v>
      </c>
      <c r="H8" s="514">
        <v>0.20615128839999999</v>
      </c>
      <c r="I8" s="514">
        <v>2.649385E-4</v>
      </c>
      <c r="J8" s="514">
        <v>7.0284407000000002E-3</v>
      </c>
      <c r="K8" s="514">
        <v>2.3534949000000001E-3</v>
      </c>
      <c r="L8" s="514">
        <v>3.6096039999999999E-4</v>
      </c>
      <c r="M8" s="514">
        <v>1.6244355E-3</v>
      </c>
      <c r="N8" s="514">
        <v>0</v>
      </c>
      <c r="O8" s="514">
        <v>5.6071409999999995E-4</v>
      </c>
      <c r="P8" s="514">
        <v>1.2208048500000001E-2</v>
      </c>
      <c r="Q8" s="514">
        <v>1.3687266700000001E-2</v>
      </c>
      <c r="R8" s="514">
        <v>8.7203789999999997E-4</v>
      </c>
      <c r="S8" s="514">
        <v>3.4260000000000001E-7</v>
      </c>
      <c r="T8" s="514">
        <v>3.298574E-4</v>
      </c>
      <c r="U8" s="514">
        <v>1.9988699999999999E-4</v>
      </c>
      <c r="V8" s="514">
        <v>4.91798E-5</v>
      </c>
      <c r="W8" s="514">
        <v>2.677895E-4</v>
      </c>
      <c r="X8" s="514">
        <v>1.3720560000000001E-4</v>
      </c>
      <c r="Y8" s="514">
        <v>1.2327579E-3</v>
      </c>
      <c r="Z8" s="514">
        <v>1.083763E-4</v>
      </c>
      <c r="AA8" s="514">
        <v>1.0445099999999999E-5</v>
      </c>
      <c r="AB8" s="514">
        <v>6.1922859999999998E-4</v>
      </c>
      <c r="AC8" s="514">
        <v>1.8316429E-3</v>
      </c>
      <c r="AD8" s="514">
        <v>5.4914180000000001E-4</v>
      </c>
      <c r="AE8" s="514">
        <v>1.3277059000000001E-3</v>
      </c>
      <c r="AF8" s="514">
        <v>6.5002530000000003E-4</v>
      </c>
      <c r="AG8" s="514">
        <v>0</v>
      </c>
      <c r="AH8" s="514">
        <v>1.2127770000000001E-4</v>
      </c>
      <c r="AI8" s="514">
        <v>3.8598099999999999E-5</v>
      </c>
      <c r="AJ8" s="514">
        <v>2.147246E-4</v>
      </c>
      <c r="AK8" s="514">
        <v>6.9009999999999997E-6</v>
      </c>
      <c r="AL8" s="514">
        <v>0</v>
      </c>
      <c r="AM8" s="514">
        <v>4.946703E-4</v>
      </c>
      <c r="AN8" s="514">
        <v>8.3811800000000003E-5</v>
      </c>
      <c r="AO8" s="514">
        <v>8.2262500000000001E-5</v>
      </c>
      <c r="AP8" s="514">
        <v>2.9312E-6</v>
      </c>
      <c r="AQ8" s="514">
        <v>1.121947E-4</v>
      </c>
      <c r="AR8" s="514">
        <v>1.193804E-4</v>
      </c>
      <c r="AS8" s="514">
        <v>1.7774610000000001E-4</v>
      </c>
      <c r="AT8" s="514">
        <v>3.574513E-4</v>
      </c>
      <c r="AU8" s="514">
        <v>1.59288699E-2</v>
      </c>
      <c r="AV8" s="514">
        <v>8.0901800000000005E-5</v>
      </c>
      <c r="AW8" s="515">
        <v>1.4108183E-3</v>
      </c>
    </row>
    <row r="9" spans="2:49">
      <c r="B9" s="516" t="s">
        <v>446</v>
      </c>
      <c r="C9" s="649" t="s">
        <v>447</v>
      </c>
      <c r="D9" s="591">
        <v>3.7210712999999999E-3</v>
      </c>
      <c r="E9" s="592">
        <v>4.1809765999999996E-3</v>
      </c>
      <c r="F9" s="592">
        <v>1.0927362E-3</v>
      </c>
      <c r="G9" s="592">
        <v>2.3868722E-3</v>
      </c>
      <c r="H9" s="592">
        <v>1.17180168E-2</v>
      </c>
      <c r="I9" s="592">
        <v>1.1141002000000001E-3</v>
      </c>
      <c r="J9" s="592">
        <v>1.7279222999999999E-3</v>
      </c>
      <c r="K9" s="592">
        <v>1.7346129E-3</v>
      </c>
      <c r="L9" s="592">
        <v>2.9109710000000002E-4</v>
      </c>
      <c r="M9" s="592">
        <v>6.6778900000000001E-4</v>
      </c>
      <c r="N9" s="592">
        <v>1.6418229999999999E-4</v>
      </c>
      <c r="O9" s="592">
        <v>3.3418560000000001E-4</v>
      </c>
      <c r="P9" s="592">
        <v>2.1443279E-3</v>
      </c>
      <c r="Q9" s="592">
        <v>1.2442969999999999E-3</v>
      </c>
      <c r="R9" s="592">
        <v>1.478673E-3</v>
      </c>
      <c r="S9" s="592">
        <v>1.8296029999999999E-4</v>
      </c>
      <c r="T9" s="592">
        <v>5.2777179999999996E-4</v>
      </c>
      <c r="U9" s="592">
        <v>8.9949140000000001E-4</v>
      </c>
      <c r="V9" s="592">
        <v>7.6720559999999996E-4</v>
      </c>
      <c r="W9" s="592">
        <v>6.3238539999999998E-4</v>
      </c>
      <c r="X9" s="592">
        <v>1.5168839E-3</v>
      </c>
      <c r="Y9" s="592">
        <v>2.5107865999999999E-3</v>
      </c>
      <c r="Z9" s="592">
        <v>1.5895188000000001E-3</v>
      </c>
      <c r="AA9" s="592">
        <v>2.2561338999999999E-3</v>
      </c>
      <c r="AB9" s="592">
        <v>1.2460282E-3</v>
      </c>
      <c r="AC9" s="592">
        <v>8.9054909999999995E-4</v>
      </c>
      <c r="AD9" s="592">
        <v>3.575807E-4</v>
      </c>
      <c r="AE9" s="592">
        <v>2.633823E-3</v>
      </c>
      <c r="AF9" s="592">
        <v>2.0380422E-3</v>
      </c>
      <c r="AG9" s="592">
        <v>1.422246E-4</v>
      </c>
      <c r="AH9" s="592">
        <v>7.9296960000000002E-4</v>
      </c>
      <c r="AI9" s="592">
        <v>1.6693685E-3</v>
      </c>
      <c r="AJ9" s="592">
        <v>3.1308226999999999E-3</v>
      </c>
      <c r="AK9" s="592">
        <v>1.4975143E-3</v>
      </c>
      <c r="AL9" s="592">
        <v>2.3447799999999999E-5</v>
      </c>
      <c r="AM9" s="592">
        <v>1.2598883999999999E-3</v>
      </c>
      <c r="AN9" s="592">
        <v>6.3607140000000002E-4</v>
      </c>
      <c r="AO9" s="592">
        <v>2.5546454000000001E-3</v>
      </c>
      <c r="AP9" s="592">
        <v>3.5858750000000001E-4</v>
      </c>
      <c r="AQ9" s="592">
        <v>2.366805E-3</v>
      </c>
      <c r="AR9" s="592">
        <v>2.3786547799999998E-2</v>
      </c>
      <c r="AS9" s="592">
        <v>1.4812171E-3</v>
      </c>
      <c r="AT9" s="592">
        <v>2.5049807999999998E-3</v>
      </c>
      <c r="AU9" s="592">
        <v>2.8590279E-3</v>
      </c>
      <c r="AV9" s="592">
        <v>2.6967259999999998E-4</v>
      </c>
      <c r="AW9" s="593">
        <v>1.4659587999999999E-3</v>
      </c>
    </row>
    <row r="10" spans="2:49">
      <c r="B10" s="586" t="s">
        <v>448</v>
      </c>
      <c r="C10" s="650" t="s">
        <v>449</v>
      </c>
      <c r="D10" s="521">
        <v>2.6887364999999999E-3</v>
      </c>
      <c r="E10" s="522">
        <v>8.9592350000000003E-4</v>
      </c>
      <c r="F10" s="522">
        <v>5.8111679999999996E-4</v>
      </c>
      <c r="G10" s="522">
        <v>1.491795E-4</v>
      </c>
      <c r="H10" s="522">
        <v>3.2177619999999998E-4</v>
      </c>
      <c r="I10" s="522">
        <v>0.1836838673</v>
      </c>
      <c r="J10" s="522">
        <v>0.1231728389</v>
      </c>
      <c r="K10" s="522">
        <v>9.4401296999999995E-2</v>
      </c>
      <c r="L10" s="522">
        <v>5.82194E-5</v>
      </c>
      <c r="M10" s="522">
        <v>1.056038E-4</v>
      </c>
      <c r="N10" s="522">
        <v>0</v>
      </c>
      <c r="O10" s="522">
        <v>1.7494280000000001E-4</v>
      </c>
      <c r="P10" s="522">
        <v>4.8734699999999999E-5</v>
      </c>
      <c r="Q10" s="522">
        <v>2.4885939000000002E-3</v>
      </c>
      <c r="R10" s="522">
        <v>1.2890995000000001E-3</v>
      </c>
      <c r="S10" s="522">
        <v>2.3983599999999999E-5</v>
      </c>
      <c r="T10" s="522">
        <v>1.3502162000000001E-3</v>
      </c>
      <c r="U10" s="522">
        <v>8.7258360000000001E-4</v>
      </c>
      <c r="V10" s="522">
        <v>1.04917E-4</v>
      </c>
      <c r="W10" s="522">
        <v>1.558962E-4</v>
      </c>
      <c r="X10" s="522">
        <v>1.4025458999999999E-3</v>
      </c>
      <c r="Y10" s="522">
        <v>8.0094399999999997E-5</v>
      </c>
      <c r="Z10" s="522">
        <v>2.5689190000000001E-4</v>
      </c>
      <c r="AA10" s="522">
        <v>6.2670399999999995E-5</v>
      </c>
      <c r="AB10" s="522">
        <v>1.8250110000000001E-4</v>
      </c>
      <c r="AC10" s="522">
        <v>3.3792727999999998E-3</v>
      </c>
      <c r="AD10" s="522">
        <v>9.7057619999999997E-4</v>
      </c>
      <c r="AE10" s="522">
        <v>1.8728208900000001E-2</v>
      </c>
      <c r="AF10" s="522">
        <v>3.5934730800000002E-2</v>
      </c>
      <c r="AG10" s="522">
        <v>2.7323525000000001E-3</v>
      </c>
      <c r="AH10" s="522">
        <v>0</v>
      </c>
      <c r="AI10" s="522">
        <v>0</v>
      </c>
      <c r="AJ10" s="522">
        <v>6.3355289999999999E-4</v>
      </c>
      <c r="AK10" s="522">
        <v>8.9712799999999999E-5</v>
      </c>
      <c r="AL10" s="522">
        <v>1.3793000000000001E-6</v>
      </c>
      <c r="AM10" s="522">
        <v>1.1254149E-3</v>
      </c>
      <c r="AN10" s="522">
        <v>4.7892400000000002E-5</v>
      </c>
      <c r="AO10" s="522">
        <v>5.07098E-5</v>
      </c>
      <c r="AP10" s="522">
        <v>4.9830999999999998E-5</v>
      </c>
      <c r="AQ10" s="522">
        <v>1.9539500000000002E-5</v>
      </c>
      <c r="AR10" s="522">
        <v>1.2932880000000001E-4</v>
      </c>
      <c r="AS10" s="522">
        <v>1.441956E-4</v>
      </c>
      <c r="AT10" s="522">
        <v>6.3588700000000002E-4</v>
      </c>
      <c r="AU10" s="522">
        <v>0</v>
      </c>
      <c r="AV10" s="522">
        <v>1.79782E-5</v>
      </c>
      <c r="AW10" s="523">
        <v>3.7206193999999998E-3</v>
      </c>
    </row>
    <row r="11" spans="2:49">
      <c r="B11" s="512" t="s">
        <v>450</v>
      </c>
      <c r="C11" s="646" t="s">
        <v>451</v>
      </c>
      <c r="D11" s="513">
        <v>5.8323999999999999E-5</v>
      </c>
      <c r="E11" s="514">
        <v>1.4932058999999999E-3</v>
      </c>
      <c r="F11" s="514">
        <v>3.814965E-4</v>
      </c>
      <c r="G11" s="514">
        <v>8.4535060000000002E-4</v>
      </c>
      <c r="H11" s="514">
        <v>6.7036709999999998E-4</v>
      </c>
      <c r="I11" s="514">
        <v>2.921116E-4</v>
      </c>
      <c r="J11" s="514">
        <v>2.4587867199999999E-2</v>
      </c>
      <c r="K11" s="514">
        <v>1.1070143E-3</v>
      </c>
      <c r="L11" s="514">
        <v>3.7260430000000001E-4</v>
      </c>
      <c r="M11" s="514">
        <v>6.9884890000000005E-4</v>
      </c>
      <c r="N11" s="514">
        <v>1.0369409999999999E-4</v>
      </c>
      <c r="O11" s="514">
        <v>8.6349980000000005E-4</v>
      </c>
      <c r="P11" s="514">
        <v>1.2671028E-3</v>
      </c>
      <c r="Q11" s="514">
        <v>4.1476570000000001E-4</v>
      </c>
      <c r="R11" s="514">
        <v>9.5734599999999998E-4</v>
      </c>
      <c r="S11" s="514">
        <v>1.0073099999999999E-4</v>
      </c>
      <c r="T11" s="514">
        <v>2.8147829999999998E-4</v>
      </c>
      <c r="U11" s="514">
        <v>2.383268E-4</v>
      </c>
      <c r="V11" s="514">
        <v>2.590138E-4</v>
      </c>
      <c r="W11" s="514">
        <v>2.9796290000000001E-4</v>
      </c>
      <c r="X11" s="514">
        <v>3.4301390000000001E-4</v>
      </c>
      <c r="Y11" s="514">
        <v>1.0481925E-3</v>
      </c>
      <c r="Z11" s="514">
        <v>8.027873E-4</v>
      </c>
      <c r="AA11" s="514">
        <v>1.3578583000000001E-3</v>
      </c>
      <c r="AB11" s="514">
        <v>2.9247989999999998E-4</v>
      </c>
      <c r="AC11" s="514">
        <v>4.8619168000000003E-3</v>
      </c>
      <c r="AD11" s="514">
        <v>5.3637110000000004E-4</v>
      </c>
      <c r="AE11" s="514">
        <v>2.2776093E-3</v>
      </c>
      <c r="AF11" s="514">
        <v>8.7105238999999994E-3</v>
      </c>
      <c r="AG11" s="514">
        <v>5.9077890000000001E-4</v>
      </c>
      <c r="AH11" s="514">
        <v>2.8826778E-3</v>
      </c>
      <c r="AI11" s="514">
        <v>2.3737841999999999E-3</v>
      </c>
      <c r="AJ11" s="514">
        <v>9.8958009999999992E-4</v>
      </c>
      <c r="AK11" s="514">
        <v>2.3711792999999998E-3</v>
      </c>
      <c r="AL11" s="514">
        <v>2.6551189999999999E-4</v>
      </c>
      <c r="AM11" s="514">
        <v>6.5635859999999999E-4</v>
      </c>
      <c r="AN11" s="514">
        <v>2.1401930999999999E-3</v>
      </c>
      <c r="AO11" s="514">
        <v>7.6740779999999995E-4</v>
      </c>
      <c r="AP11" s="514">
        <v>2.3811384999999998E-3</v>
      </c>
      <c r="AQ11" s="514">
        <v>2.3025136000000002E-3</v>
      </c>
      <c r="AR11" s="514">
        <v>1.34302968E-2</v>
      </c>
      <c r="AS11" s="514">
        <v>1.2135272999999999E-3</v>
      </c>
      <c r="AT11" s="514">
        <v>2.5482512000000001E-3</v>
      </c>
      <c r="AU11" s="514">
        <v>0</v>
      </c>
      <c r="AV11" s="514">
        <v>2.3371629999999999E-4</v>
      </c>
      <c r="AW11" s="515">
        <v>1.4485016E-3</v>
      </c>
    </row>
    <row r="12" spans="2:49">
      <c r="B12" s="512" t="s">
        <v>452</v>
      </c>
      <c r="C12" s="646" t="s">
        <v>453</v>
      </c>
      <c r="D12" s="513">
        <v>1.55258492E-2</v>
      </c>
      <c r="E12" s="514">
        <v>0</v>
      </c>
      <c r="F12" s="514">
        <v>1.3248871799999999E-2</v>
      </c>
      <c r="G12" s="514">
        <v>2.2128294000000001E-3</v>
      </c>
      <c r="H12" s="514">
        <v>5.2959000000000001E-3</v>
      </c>
      <c r="I12" s="514">
        <v>8.4508572999999997E-3</v>
      </c>
      <c r="J12" s="514">
        <v>1.9777705100000001E-2</v>
      </c>
      <c r="K12" s="514">
        <v>0.23686619070000001</v>
      </c>
      <c r="L12" s="514">
        <v>0.1170908922</v>
      </c>
      <c r="M12" s="514">
        <v>8.1221773999999997E-3</v>
      </c>
      <c r="N12" s="514">
        <v>1.7282399999999999E-5</v>
      </c>
      <c r="O12" s="514">
        <v>5.6138697999999999E-3</v>
      </c>
      <c r="P12" s="514">
        <v>4.7638193000000004E-3</v>
      </c>
      <c r="Q12" s="514">
        <v>7.8805474999999996E-3</v>
      </c>
      <c r="R12" s="514">
        <v>5.9620853000000003E-3</v>
      </c>
      <c r="S12" s="514">
        <v>4.14573E-5</v>
      </c>
      <c r="T12" s="514">
        <v>7.3888049999999998E-4</v>
      </c>
      <c r="U12" s="514">
        <v>1.4184288000000001E-3</v>
      </c>
      <c r="V12" s="514">
        <v>6.1966600000000005E-4</v>
      </c>
      <c r="W12" s="514">
        <v>3.8345440000000001E-4</v>
      </c>
      <c r="X12" s="514">
        <v>1.6617120000000001E-3</v>
      </c>
      <c r="Y12" s="514">
        <v>3.2525307999999998E-3</v>
      </c>
      <c r="Z12" s="514">
        <v>6.2577268000000002E-3</v>
      </c>
      <c r="AA12" s="514">
        <v>3.1648544000000001E-3</v>
      </c>
      <c r="AB12" s="514">
        <v>4.36329E-4</v>
      </c>
      <c r="AC12" s="514">
        <v>4.8137799999999998E-5</v>
      </c>
      <c r="AD12" s="514">
        <v>1.2770739999999999E-4</v>
      </c>
      <c r="AE12" s="514">
        <v>9.5638000000000008E-3</v>
      </c>
      <c r="AF12" s="514">
        <v>2.4213905E-3</v>
      </c>
      <c r="AG12" s="514">
        <v>0</v>
      </c>
      <c r="AH12" s="514">
        <v>4.6645299999999999E-5</v>
      </c>
      <c r="AI12" s="514">
        <v>6.7546700000000002E-4</v>
      </c>
      <c r="AJ12" s="514">
        <v>4.6348181999999998E-3</v>
      </c>
      <c r="AK12" s="514">
        <v>1.7376685999999999E-3</v>
      </c>
      <c r="AL12" s="514">
        <v>3.6551000000000003E-5</v>
      </c>
      <c r="AM12" s="514">
        <v>2.108352E-3</v>
      </c>
      <c r="AN12" s="514">
        <v>7.7915003000000004E-3</v>
      </c>
      <c r="AO12" s="514">
        <v>2.9073599999999999E-4</v>
      </c>
      <c r="AP12" s="514">
        <v>3.3210873E-3</v>
      </c>
      <c r="AQ12" s="514">
        <v>1.9797960999999998E-3</v>
      </c>
      <c r="AR12" s="514">
        <v>3.5316706E-3</v>
      </c>
      <c r="AS12" s="514">
        <v>1.4355314E-3</v>
      </c>
      <c r="AT12" s="514">
        <v>1.832408E-3</v>
      </c>
      <c r="AU12" s="514">
        <v>0.42888560749999999</v>
      </c>
      <c r="AV12" s="514">
        <v>6.2923609999999996E-4</v>
      </c>
      <c r="AW12" s="515">
        <v>4.433513E-3</v>
      </c>
    </row>
    <row r="13" spans="2:49">
      <c r="B13" s="512" t="s">
        <v>454</v>
      </c>
      <c r="C13" s="647" t="s">
        <v>455</v>
      </c>
      <c r="D13" s="513">
        <v>1.108156E-4</v>
      </c>
      <c r="E13" s="514">
        <v>2.986412E-4</v>
      </c>
      <c r="F13" s="514">
        <v>8.1844314000000008E-3</v>
      </c>
      <c r="G13" s="514">
        <v>2.486325E-4</v>
      </c>
      <c r="H13" s="514">
        <v>4.0892393000000003E-3</v>
      </c>
      <c r="I13" s="514">
        <v>7.40469E-4</v>
      </c>
      <c r="J13" s="514">
        <v>2.9187877000000002E-3</v>
      </c>
      <c r="K13" s="514">
        <v>2.1268620999999998E-3</v>
      </c>
      <c r="L13" s="514">
        <v>4.3140588200000003E-2</v>
      </c>
      <c r="M13" s="514">
        <v>2.0654867999999999E-3</v>
      </c>
      <c r="N13" s="514">
        <v>8.6411799999999998E-5</v>
      </c>
      <c r="O13" s="514">
        <v>3.5437130000000002E-4</v>
      </c>
      <c r="P13" s="514">
        <v>1.0356129000000001E-3</v>
      </c>
      <c r="Q13" s="514">
        <v>4.1476570000000001E-4</v>
      </c>
      <c r="R13" s="514">
        <v>3.033175E-4</v>
      </c>
      <c r="S13" s="514">
        <v>5.1050700000000002E-5</v>
      </c>
      <c r="T13" s="514">
        <v>6.0253949999999998E-4</v>
      </c>
      <c r="U13" s="514">
        <v>5.9197299999999998E-4</v>
      </c>
      <c r="V13" s="514">
        <v>1.0327767E-3</v>
      </c>
      <c r="W13" s="514">
        <v>1.3766640999999999E-3</v>
      </c>
      <c r="X13" s="514">
        <v>1.9513682000000001E-3</v>
      </c>
      <c r="Y13" s="514">
        <v>5.3280215999999998E-3</v>
      </c>
      <c r="Z13" s="514">
        <v>1.2362924000000001E-3</v>
      </c>
      <c r="AA13" s="514">
        <v>4.8465098E-3</v>
      </c>
      <c r="AB13" s="514">
        <v>8.4277250000000005E-4</v>
      </c>
      <c r="AC13" s="514">
        <v>1.0638452E-3</v>
      </c>
      <c r="AD13" s="514">
        <v>3.6779730000000002E-3</v>
      </c>
      <c r="AE13" s="514">
        <v>4.8358717999999997E-3</v>
      </c>
      <c r="AF13" s="514">
        <v>5.5742910000000005E-4</v>
      </c>
      <c r="AG13" s="514">
        <v>1.6219069999999999E-3</v>
      </c>
      <c r="AH13" s="514">
        <v>2.919994E-3</v>
      </c>
      <c r="AI13" s="514">
        <v>2.8755597E-3</v>
      </c>
      <c r="AJ13" s="514">
        <v>4.5355368999999996E-3</v>
      </c>
      <c r="AK13" s="514">
        <v>1.51573287E-2</v>
      </c>
      <c r="AL13" s="514">
        <v>5.17231E-5</v>
      </c>
      <c r="AM13" s="514">
        <v>1.7025302999999999E-3</v>
      </c>
      <c r="AN13" s="514">
        <v>1.34787268E-2</v>
      </c>
      <c r="AO13" s="514">
        <v>6.8277885000000002E-3</v>
      </c>
      <c r="AP13" s="514">
        <v>1.0128388E-2</v>
      </c>
      <c r="AQ13" s="514">
        <v>2.5766973999999999E-3</v>
      </c>
      <c r="AR13" s="514">
        <v>3.8112197700000003E-2</v>
      </c>
      <c r="AS13" s="514">
        <v>3.4671188000000002E-3</v>
      </c>
      <c r="AT13" s="514">
        <v>1.6913089E-3</v>
      </c>
      <c r="AU13" s="514">
        <v>0</v>
      </c>
      <c r="AV13" s="514">
        <v>4.4945399999999998E-5</v>
      </c>
      <c r="AW13" s="515">
        <v>3.352093E-3</v>
      </c>
    </row>
    <row r="14" spans="2:49">
      <c r="B14" s="524" t="s">
        <v>456</v>
      </c>
      <c r="C14" s="651" t="s">
        <v>457</v>
      </c>
      <c r="D14" s="591">
        <v>3.9252053000000002E-2</v>
      </c>
      <c r="E14" s="592">
        <v>1.09004032E-2</v>
      </c>
      <c r="F14" s="592">
        <v>9.1381727000000006E-3</v>
      </c>
      <c r="G14" s="592">
        <v>0.2212083541</v>
      </c>
      <c r="H14" s="592">
        <v>6.7438929600000003E-2</v>
      </c>
      <c r="I14" s="592">
        <v>2.3858047300000001E-2</v>
      </c>
      <c r="J14" s="592">
        <v>2.2182786199999999E-2</v>
      </c>
      <c r="K14" s="592">
        <v>4.0915945400000001E-2</v>
      </c>
      <c r="L14" s="592">
        <v>2.6035723399999999E-2</v>
      </c>
      <c r="M14" s="592">
        <v>0.44147683859999998</v>
      </c>
      <c r="N14" s="592">
        <v>6.1438756000000002E-3</v>
      </c>
      <c r="O14" s="592">
        <v>0.2030211277</v>
      </c>
      <c r="P14" s="592">
        <v>0.1299511434</v>
      </c>
      <c r="Q14" s="592">
        <v>9.5396101000000001E-3</v>
      </c>
      <c r="R14" s="592">
        <v>3.6454976299999997E-2</v>
      </c>
      <c r="S14" s="592">
        <v>2.6207178000000001E-3</v>
      </c>
      <c r="T14" s="592">
        <v>8.2596284999999995E-3</v>
      </c>
      <c r="U14" s="592">
        <v>8.5528567E-3</v>
      </c>
      <c r="V14" s="592">
        <v>2.0819467000000001E-3</v>
      </c>
      <c r="W14" s="592">
        <v>3.1028373999999999E-3</v>
      </c>
      <c r="X14" s="592">
        <v>2.6846558400000001E-2</v>
      </c>
      <c r="Y14" s="592">
        <v>1.9950480699999999E-2</v>
      </c>
      <c r="Z14" s="592">
        <v>1.39082896E-2</v>
      </c>
      <c r="AA14" s="592">
        <v>9.0140904000000008E-3</v>
      </c>
      <c r="AB14" s="592">
        <v>7.8399760000000002E-3</v>
      </c>
      <c r="AC14" s="592">
        <v>1.5360768699999999E-2</v>
      </c>
      <c r="AD14" s="592">
        <v>5.6191254999999997E-3</v>
      </c>
      <c r="AE14" s="592">
        <v>2.34669315E-2</v>
      </c>
      <c r="AF14" s="592">
        <v>4.3946152999999998E-3</v>
      </c>
      <c r="AG14" s="592">
        <v>5.3334210000000005E-4</v>
      </c>
      <c r="AH14" s="592">
        <v>8.7226659000000008E-3</v>
      </c>
      <c r="AI14" s="592">
        <v>1.1965416099999999E-2</v>
      </c>
      <c r="AJ14" s="592">
        <v>4.6176999999999999E-6</v>
      </c>
      <c r="AK14" s="592">
        <v>1.6562399999999999E-5</v>
      </c>
      <c r="AL14" s="592">
        <v>2.2068500000000001E-5</v>
      </c>
      <c r="AM14" s="592">
        <v>3.217758E-4</v>
      </c>
      <c r="AN14" s="592">
        <v>7.5729910000000005E-4</v>
      </c>
      <c r="AO14" s="592">
        <v>7.9107240000000001E-4</v>
      </c>
      <c r="AP14" s="592">
        <v>6.6509682999999998E-3</v>
      </c>
      <c r="AQ14" s="592">
        <v>0.1237552213</v>
      </c>
      <c r="AR14" s="592">
        <v>1.6016871999999999E-3</v>
      </c>
      <c r="AS14" s="592">
        <v>2.9474435999999999E-3</v>
      </c>
      <c r="AT14" s="592">
        <v>4.7926688999999998E-3</v>
      </c>
      <c r="AU14" s="592">
        <v>6.6291746999999996E-3</v>
      </c>
      <c r="AV14" s="592">
        <v>6.9845208000000004E-3</v>
      </c>
      <c r="AW14" s="593">
        <v>2.2698703800000001E-2</v>
      </c>
    </row>
    <row r="15" spans="2:49">
      <c r="B15" s="520" t="s">
        <v>458</v>
      </c>
      <c r="C15" s="652" t="s">
        <v>459</v>
      </c>
      <c r="D15" s="521">
        <v>1.2726297100000001E-2</v>
      </c>
      <c r="E15" s="522">
        <v>2.97147977E-2</v>
      </c>
      <c r="F15" s="522">
        <v>4.5779584000000002E-3</v>
      </c>
      <c r="G15" s="522">
        <v>1.0392839399999999E-2</v>
      </c>
      <c r="H15" s="522">
        <v>2.0513233E-3</v>
      </c>
      <c r="I15" s="522">
        <v>1.7934295E-3</v>
      </c>
      <c r="J15" s="522">
        <v>1.6111707999999999E-3</v>
      </c>
      <c r="K15" s="522">
        <v>6.0232037000000002E-3</v>
      </c>
      <c r="L15" s="522">
        <v>1.5137048999999999E-3</v>
      </c>
      <c r="M15" s="522">
        <v>9.8335808E-3</v>
      </c>
      <c r="N15" s="522">
        <v>0.1427954202</v>
      </c>
      <c r="O15" s="522">
        <v>1.0137710999999999E-3</v>
      </c>
      <c r="P15" s="522">
        <v>4.2886558E-3</v>
      </c>
      <c r="Q15" s="522">
        <v>1.6590626E-3</v>
      </c>
      <c r="R15" s="522">
        <v>1.9393364900000001E-2</v>
      </c>
      <c r="S15" s="522">
        <v>2.3622778399999999E-2</v>
      </c>
      <c r="T15" s="522">
        <v>2.3793712E-3</v>
      </c>
      <c r="U15" s="522">
        <v>2.7023183000000001E-3</v>
      </c>
      <c r="V15" s="522">
        <v>1.1245790999999999E-3</v>
      </c>
      <c r="W15" s="522">
        <v>8.762876E-4</v>
      </c>
      <c r="X15" s="522">
        <v>8.9945879999999995E-4</v>
      </c>
      <c r="Y15" s="522">
        <v>1.5357239E-3</v>
      </c>
      <c r="Z15" s="522">
        <v>1.2162226999999999E-3</v>
      </c>
      <c r="AA15" s="522">
        <v>6.1625880000000001E-4</v>
      </c>
      <c r="AB15" s="522">
        <v>1.540102E-3</v>
      </c>
      <c r="AC15" s="522">
        <v>3.4755483999999999E-3</v>
      </c>
      <c r="AD15" s="522">
        <v>8.0455660000000005E-3</v>
      </c>
      <c r="AE15" s="522">
        <v>3.3354562000000002E-3</v>
      </c>
      <c r="AF15" s="522">
        <v>1.4681126500000001E-2</v>
      </c>
      <c r="AG15" s="522">
        <v>5.54156102E-2</v>
      </c>
      <c r="AH15" s="522">
        <v>1.18572282E-2</v>
      </c>
      <c r="AI15" s="522">
        <v>1.0546935299999999E-2</v>
      </c>
      <c r="AJ15" s="522">
        <v>1.2712617999999999E-3</v>
      </c>
      <c r="AK15" s="522">
        <v>4.306216E-4</v>
      </c>
      <c r="AL15" s="522">
        <v>3.227522E-4</v>
      </c>
      <c r="AM15" s="522">
        <v>8.4908794199999998E-2</v>
      </c>
      <c r="AN15" s="522">
        <v>6.5403100000000001E-4</v>
      </c>
      <c r="AO15" s="522">
        <v>1.2190628199999999E-2</v>
      </c>
      <c r="AP15" s="522">
        <v>2.8120298E-3</v>
      </c>
      <c r="AQ15" s="522">
        <v>2.1071182999999999E-3</v>
      </c>
      <c r="AR15" s="522">
        <v>3.3824451E-3</v>
      </c>
      <c r="AS15" s="522">
        <v>2.0558578999999998E-3</v>
      </c>
      <c r="AT15" s="522">
        <v>4.4766067E-3</v>
      </c>
      <c r="AU15" s="522">
        <v>0</v>
      </c>
      <c r="AV15" s="522">
        <v>1.45353541E-2</v>
      </c>
      <c r="AW15" s="523">
        <v>1.1369618200000001E-2</v>
      </c>
    </row>
    <row r="16" spans="2:49">
      <c r="B16" s="512" t="s">
        <v>460</v>
      </c>
      <c r="C16" s="646" t="s">
        <v>461</v>
      </c>
      <c r="D16" s="513">
        <v>6.339819E-3</v>
      </c>
      <c r="E16" s="514">
        <v>0</v>
      </c>
      <c r="F16" s="514">
        <v>1.7199874600000001E-2</v>
      </c>
      <c r="G16" s="514">
        <v>3.3068124999999999E-3</v>
      </c>
      <c r="H16" s="514">
        <v>8.5538841000000008E-3</v>
      </c>
      <c r="I16" s="514">
        <v>5.4550147999999996E-3</v>
      </c>
      <c r="J16" s="514">
        <v>2.8137112999999998E-2</v>
      </c>
      <c r="K16" s="514">
        <v>7.0081848999999996E-3</v>
      </c>
      <c r="L16" s="514">
        <v>3.9437833300000003E-2</v>
      </c>
      <c r="M16" s="514">
        <v>8.3302791000000008E-3</v>
      </c>
      <c r="N16" s="514">
        <v>0</v>
      </c>
      <c r="O16" s="514">
        <v>0.2326918764</v>
      </c>
      <c r="P16" s="514">
        <v>4.86250716E-2</v>
      </c>
      <c r="Q16" s="514">
        <v>2.9033595999999998E-2</v>
      </c>
      <c r="R16" s="514">
        <v>2.2274882000000002E-3</v>
      </c>
      <c r="S16" s="514">
        <v>8.2229000000000005E-6</v>
      </c>
      <c r="T16" s="514">
        <v>5.1413769000000003E-3</v>
      </c>
      <c r="U16" s="514">
        <v>1.4991524E-3</v>
      </c>
      <c r="V16" s="514">
        <v>2.5081721E-3</v>
      </c>
      <c r="W16" s="514">
        <v>4.7435193000000004E-3</v>
      </c>
      <c r="X16" s="514">
        <v>1.66094977E-2</v>
      </c>
      <c r="Y16" s="514">
        <v>1.7192446E-2</v>
      </c>
      <c r="Z16" s="514">
        <v>3.44957693E-2</v>
      </c>
      <c r="AA16" s="514">
        <v>3.9440562399999997E-2</v>
      </c>
      <c r="AB16" s="514">
        <v>2.45105345E-2</v>
      </c>
      <c r="AC16" s="514">
        <v>4.5634624999999996E-3</v>
      </c>
      <c r="AD16" s="514">
        <v>1.77130159E-2</v>
      </c>
      <c r="AE16" s="514">
        <v>3.9680055300000003E-2</v>
      </c>
      <c r="AF16" s="514">
        <v>1.0190211100000001E-2</v>
      </c>
      <c r="AG16" s="514">
        <v>0</v>
      </c>
      <c r="AH16" s="514">
        <v>3.5133218899999999E-2</v>
      </c>
      <c r="AI16" s="514">
        <v>1.4377798E-3</v>
      </c>
      <c r="AJ16" s="514">
        <v>3.7080391999999998E-3</v>
      </c>
      <c r="AK16" s="514">
        <v>2.4664129000000002E-3</v>
      </c>
      <c r="AL16" s="514">
        <v>3.7930279999999998E-4</v>
      </c>
      <c r="AM16" s="514">
        <v>7.0918749999999997E-4</v>
      </c>
      <c r="AN16" s="514">
        <v>1.9336570000000001E-3</v>
      </c>
      <c r="AO16" s="514">
        <v>5.3526979999999995E-4</v>
      </c>
      <c r="AP16" s="514">
        <v>3.0074453000000002E-3</v>
      </c>
      <c r="AQ16" s="514">
        <v>7.9355720000000003E-4</v>
      </c>
      <c r="AR16" s="514">
        <v>2.2781762999999999E-3</v>
      </c>
      <c r="AS16" s="514">
        <v>2.2278933E-3</v>
      </c>
      <c r="AT16" s="514">
        <v>1.6329878999999999E-3</v>
      </c>
      <c r="AU16" s="514">
        <v>3.6287662200000001E-2</v>
      </c>
      <c r="AV16" s="514">
        <v>2.5439117000000001E-3</v>
      </c>
      <c r="AW16" s="515">
        <v>1.0566308599999999E-2</v>
      </c>
    </row>
    <row r="17" spans="2:49">
      <c r="B17" s="512" t="s">
        <v>462</v>
      </c>
      <c r="C17" s="646" t="s">
        <v>463</v>
      </c>
      <c r="D17" s="513">
        <v>1.4231056E-3</v>
      </c>
      <c r="E17" s="514">
        <v>3.1357324000000002E-3</v>
      </c>
      <c r="F17" s="514">
        <v>2.528524E-4</v>
      </c>
      <c r="G17" s="514">
        <v>2.7349580000000001E-4</v>
      </c>
      <c r="H17" s="514">
        <v>2.2792480999999998E-3</v>
      </c>
      <c r="I17" s="514">
        <v>2.7173170000000001E-4</v>
      </c>
      <c r="J17" s="514">
        <v>1.0274132999999999E-3</v>
      </c>
      <c r="K17" s="514">
        <v>2.266328E-4</v>
      </c>
      <c r="L17" s="514">
        <v>4.6575529999999998E-4</v>
      </c>
      <c r="M17" s="514">
        <v>5.4665520000000002E-4</v>
      </c>
      <c r="N17" s="514">
        <v>2.0738819999999999E-4</v>
      </c>
      <c r="O17" s="514">
        <v>6.7061409999999997E-4</v>
      </c>
      <c r="P17" s="514">
        <v>4.57984575E-2</v>
      </c>
      <c r="Q17" s="514">
        <v>5.8067191999999997E-2</v>
      </c>
      <c r="R17" s="514">
        <v>1.507109E-3</v>
      </c>
      <c r="S17" s="514">
        <v>3.857927E-4</v>
      </c>
      <c r="T17" s="514">
        <v>1.143506E-4</v>
      </c>
      <c r="U17" s="514">
        <v>1.1608821000000001E-3</v>
      </c>
      <c r="V17" s="514">
        <v>8.7179470000000002E-3</v>
      </c>
      <c r="W17" s="514">
        <v>1.8561706599999998E-2</v>
      </c>
      <c r="X17" s="514">
        <v>8.3390501999999998E-3</v>
      </c>
      <c r="Y17" s="514">
        <v>3.4649552000000001E-3</v>
      </c>
      <c r="Z17" s="514">
        <v>6.1493505000000002E-3</v>
      </c>
      <c r="AA17" s="514">
        <v>8.0009191999999996E-3</v>
      </c>
      <c r="AB17" s="514">
        <v>1.4014330700000001E-2</v>
      </c>
      <c r="AC17" s="514">
        <v>8.8092155000000002E-3</v>
      </c>
      <c r="AD17" s="514">
        <v>5.7085206000000001E-3</v>
      </c>
      <c r="AE17" s="514">
        <v>4.9977872000000001E-3</v>
      </c>
      <c r="AF17" s="514">
        <v>1.2870870999999999E-3</v>
      </c>
      <c r="AG17" s="514">
        <v>0</v>
      </c>
      <c r="AH17" s="514">
        <v>1.2500933E-3</v>
      </c>
      <c r="AI17" s="514">
        <v>1.00162112E-2</v>
      </c>
      <c r="AJ17" s="514">
        <v>8.4966300000000007E-5</v>
      </c>
      <c r="AK17" s="514">
        <v>9.6614000000000004E-6</v>
      </c>
      <c r="AL17" s="514">
        <v>0</v>
      </c>
      <c r="AM17" s="514">
        <v>1.7929796999999999E-3</v>
      </c>
      <c r="AN17" s="514">
        <v>9.72815E-5</v>
      </c>
      <c r="AO17" s="514">
        <v>1.2564754000000001E-3</v>
      </c>
      <c r="AP17" s="514">
        <v>1.5144710000000001E-4</v>
      </c>
      <c r="AQ17" s="514">
        <v>1.0217285999999999E-3</v>
      </c>
      <c r="AR17" s="514">
        <v>4.5961459999999997E-3</v>
      </c>
      <c r="AS17" s="514">
        <v>7.8936379000000001E-3</v>
      </c>
      <c r="AT17" s="514">
        <v>5.2865159999999998E-4</v>
      </c>
      <c r="AU17" s="514">
        <v>9.9594708999999997E-3</v>
      </c>
      <c r="AV17" s="514">
        <v>1.977599E-4</v>
      </c>
      <c r="AW17" s="515">
        <v>3.5595722000000001E-3</v>
      </c>
    </row>
    <row r="18" spans="2:49">
      <c r="B18" s="512" t="s">
        <v>464</v>
      </c>
      <c r="C18" s="647" t="s">
        <v>465</v>
      </c>
      <c r="D18" s="513">
        <v>7.5821200000000005E-5</v>
      </c>
      <c r="E18" s="514">
        <v>3.1357324000000002E-3</v>
      </c>
      <c r="F18" s="514">
        <v>3.1052E-5</v>
      </c>
      <c r="G18" s="514">
        <v>1.2431629999999999E-4</v>
      </c>
      <c r="H18" s="514">
        <v>1.9842865999999998E-3</v>
      </c>
      <c r="I18" s="514">
        <v>2.241787E-4</v>
      </c>
      <c r="J18" s="514">
        <v>8.8731140000000003E-4</v>
      </c>
      <c r="K18" s="514">
        <v>8.7166500000000006E-5</v>
      </c>
      <c r="L18" s="514">
        <v>8.1507200000000005E-5</v>
      </c>
      <c r="M18" s="514">
        <v>8.0755900000000004E-5</v>
      </c>
      <c r="N18" s="514">
        <v>2.0738819999999999E-4</v>
      </c>
      <c r="O18" s="514">
        <v>1.099E-4</v>
      </c>
      <c r="P18" s="514">
        <v>2.071226E-4</v>
      </c>
      <c r="Q18" s="514">
        <v>0.1841559519</v>
      </c>
      <c r="R18" s="514">
        <v>1.232227E-4</v>
      </c>
      <c r="S18" s="514">
        <v>1.67885E-5</v>
      </c>
      <c r="T18" s="514">
        <v>3.9582899999999997E-5</v>
      </c>
      <c r="U18" s="514">
        <v>1.6529119999999999E-4</v>
      </c>
      <c r="V18" s="514">
        <v>2.9507899999999999E-5</v>
      </c>
      <c r="W18" s="514">
        <v>1.5715339999999999E-4</v>
      </c>
      <c r="X18" s="514">
        <v>1.1662473999999999E-3</v>
      </c>
      <c r="Y18" s="514">
        <v>2.9600120000000001E-4</v>
      </c>
      <c r="Z18" s="514">
        <v>9.2320500000000005E-5</v>
      </c>
      <c r="AA18" s="514">
        <v>4.5958279999999999E-4</v>
      </c>
      <c r="AB18" s="514">
        <v>1.099788E-4</v>
      </c>
      <c r="AC18" s="514">
        <v>4.3324000000000001E-5</v>
      </c>
      <c r="AD18" s="514">
        <v>1.021659E-4</v>
      </c>
      <c r="AE18" s="514">
        <v>1.3061171999999999E-3</v>
      </c>
      <c r="AF18" s="514">
        <v>1.20375E-5</v>
      </c>
      <c r="AG18" s="514">
        <v>6.5368589999999997E-4</v>
      </c>
      <c r="AH18" s="514">
        <v>1.399358E-4</v>
      </c>
      <c r="AI18" s="514">
        <v>1.6404200000000001E-4</v>
      </c>
      <c r="AJ18" s="514">
        <v>7.6654400000000003E-5</v>
      </c>
      <c r="AK18" s="514">
        <v>1.090356E-4</v>
      </c>
      <c r="AL18" s="514">
        <v>0</v>
      </c>
      <c r="AM18" s="514">
        <v>5.3629299999999998E-5</v>
      </c>
      <c r="AN18" s="514">
        <v>1.3709209E-3</v>
      </c>
      <c r="AO18" s="514">
        <v>2.4791439999999999E-4</v>
      </c>
      <c r="AP18" s="514">
        <v>2.120259E-4</v>
      </c>
      <c r="AQ18" s="514">
        <v>4.0970000000000002E-5</v>
      </c>
      <c r="AR18" s="514">
        <v>1.5519454E-3</v>
      </c>
      <c r="AS18" s="514">
        <v>1.4490940000000001E-4</v>
      </c>
      <c r="AT18" s="514">
        <v>2.5021590000000001E-4</v>
      </c>
      <c r="AU18" s="514">
        <v>0</v>
      </c>
      <c r="AV18" s="514">
        <v>8.3598509999999995E-4</v>
      </c>
      <c r="AW18" s="515">
        <v>1.831596E-4</v>
      </c>
    </row>
    <row r="19" spans="2:49">
      <c r="B19" s="516" t="s">
        <v>466</v>
      </c>
      <c r="C19" s="653" t="s">
        <v>467</v>
      </c>
      <c r="D19" s="591">
        <v>1.8197088E-3</v>
      </c>
      <c r="E19" s="592">
        <v>0</v>
      </c>
      <c r="F19" s="592">
        <v>1.4875407000000001E-3</v>
      </c>
      <c r="G19" s="592">
        <v>2.7349580000000001E-4</v>
      </c>
      <c r="H19" s="592">
        <v>5.8992300000000001E-4</v>
      </c>
      <c r="I19" s="592">
        <v>1.5624580000000001E-4</v>
      </c>
      <c r="J19" s="592">
        <v>1.3333022E-2</v>
      </c>
      <c r="K19" s="592">
        <v>1.3162137999999999E-3</v>
      </c>
      <c r="L19" s="592">
        <v>3.4931700000000003E-5</v>
      </c>
      <c r="M19" s="592">
        <v>5.0969381000000001E-3</v>
      </c>
      <c r="N19" s="592">
        <v>3.2058759999999999E-3</v>
      </c>
      <c r="O19" s="592">
        <v>3.1781277E-3</v>
      </c>
      <c r="P19" s="592">
        <v>1.0356129000000001E-3</v>
      </c>
      <c r="Q19" s="592">
        <v>0</v>
      </c>
      <c r="R19" s="592">
        <v>6.7052132700000003E-2</v>
      </c>
      <c r="S19" s="592">
        <v>3.8373694999999999E-3</v>
      </c>
      <c r="T19" s="592">
        <v>7.3976012999999998E-3</v>
      </c>
      <c r="U19" s="592">
        <v>3.2135676999999999E-3</v>
      </c>
      <c r="V19" s="592">
        <v>3.36718E-3</v>
      </c>
      <c r="W19" s="592">
        <v>3.5189797E-3</v>
      </c>
      <c r="X19" s="592">
        <v>4.5658968000000001E-3</v>
      </c>
      <c r="Y19" s="592">
        <v>2.5863540000000001E-2</v>
      </c>
      <c r="Z19" s="592">
        <v>1.10463529E-2</v>
      </c>
      <c r="AA19" s="592">
        <v>3.0708489E-3</v>
      </c>
      <c r="AB19" s="592">
        <v>6.5142530000000002E-3</v>
      </c>
      <c r="AC19" s="592">
        <v>1.699264E-3</v>
      </c>
      <c r="AD19" s="592">
        <v>1.30772374E-2</v>
      </c>
      <c r="AE19" s="592">
        <v>6.4226422000000002E-3</v>
      </c>
      <c r="AF19" s="592">
        <v>5.15733019E-2</v>
      </c>
      <c r="AG19" s="592">
        <v>4.6496499999999998E-5</v>
      </c>
      <c r="AH19" s="592">
        <v>4.7858049000000001E-3</v>
      </c>
      <c r="AI19" s="592">
        <v>4.4387829999999997E-4</v>
      </c>
      <c r="AJ19" s="592">
        <v>1.5146159999999999E-4</v>
      </c>
      <c r="AK19" s="592">
        <v>9.6614000000000004E-6</v>
      </c>
      <c r="AL19" s="592">
        <v>4.9654200000000003E-5</v>
      </c>
      <c r="AM19" s="592">
        <v>4.0822299999999997E-5</v>
      </c>
      <c r="AN19" s="592">
        <v>1.04765E-5</v>
      </c>
      <c r="AO19" s="592">
        <v>1.3522600000000001E-4</v>
      </c>
      <c r="AP19" s="592">
        <v>1.4392355E-3</v>
      </c>
      <c r="AQ19" s="592">
        <v>6.4291369999999997E-4</v>
      </c>
      <c r="AR19" s="592">
        <v>3.7803799999999997E-4</v>
      </c>
      <c r="AS19" s="592">
        <v>7.3739629999999997E-4</v>
      </c>
      <c r="AT19" s="592">
        <v>1.1090396E-3</v>
      </c>
      <c r="AU19" s="592">
        <v>5.4667127000000001E-3</v>
      </c>
      <c r="AV19" s="592">
        <v>3.3888859000000002E-3</v>
      </c>
      <c r="AW19" s="593">
        <v>4.9020467999999996E-3</v>
      </c>
    </row>
    <row r="20" spans="2:49">
      <c r="B20" s="520" t="s">
        <v>468</v>
      </c>
      <c r="C20" s="654" t="s">
        <v>469</v>
      </c>
      <c r="D20" s="521">
        <v>6.4156400000000001E-5</v>
      </c>
      <c r="E20" s="522">
        <v>1.1945647E-3</v>
      </c>
      <c r="F20" s="522">
        <v>0</v>
      </c>
      <c r="G20" s="522">
        <v>9.9452999999999998E-5</v>
      </c>
      <c r="H20" s="522">
        <v>1.2066610000000001E-4</v>
      </c>
      <c r="I20" s="522">
        <v>5.1629029999999997E-4</v>
      </c>
      <c r="J20" s="522">
        <v>5.8632606400000002E-2</v>
      </c>
      <c r="K20" s="522">
        <v>0</v>
      </c>
      <c r="L20" s="522">
        <v>0</v>
      </c>
      <c r="M20" s="522">
        <v>5.59079E-5</v>
      </c>
      <c r="N20" s="522">
        <v>0</v>
      </c>
      <c r="O20" s="522">
        <v>1.9580137E-3</v>
      </c>
      <c r="P20" s="522">
        <v>6.4451672999999996E-3</v>
      </c>
      <c r="Q20" s="522">
        <v>0</v>
      </c>
      <c r="R20" s="522">
        <v>9.0710900000000004E-3</v>
      </c>
      <c r="S20" s="522">
        <v>0.55287141449999999</v>
      </c>
      <c r="T20" s="522">
        <v>1.5701211000000001E-3</v>
      </c>
      <c r="U20" s="522">
        <v>0.25012012439999998</v>
      </c>
      <c r="V20" s="522">
        <v>0.1197266912</v>
      </c>
      <c r="W20" s="522">
        <v>9.81328915E-2</v>
      </c>
      <c r="X20" s="522">
        <v>2.9194298300000001E-2</v>
      </c>
      <c r="Y20" s="522">
        <v>4.0151691999999999E-3</v>
      </c>
      <c r="Z20" s="522">
        <v>5.4328629000000003E-2</v>
      </c>
      <c r="AA20" s="522">
        <v>1.0841976600000001E-2</v>
      </c>
      <c r="AB20" s="522">
        <v>5.5322138299999997E-2</v>
      </c>
      <c r="AC20" s="522">
        <v>0.2018273105</v>
      </c>
      <c r="AD20" s="522">
        <v>3.7699223499999997E-2</v>
      </c>
      <c r="AE20" s="522">
        <v>5.6562428999999996E-3</v>
      </c>
      <c r="AF20" s="522">
        <v>2.5900081299999999E-2</v>
      </c>
      <c r="AG20" s="522">
        <v>0</v>
      </c>
      <c r="AH20" s="522">
        <v>2.7987199999999999E-5</v>
      </c>
      <c r="AI20" s="522">
        <v>0</v>
      </c>
      <c r="AJ20" s="522">
        <v>0</v>
      </c>
      <c r="AK20" s="522">
        <v>0</v>
      </c>
      <c r="AL20" s="522">
        <v>0</v>
      </c>
      <c r="AM20" s="522">
        <v>2.6494479999999998E-4</v>
      </c>
      <c r="AN20" s="522">
        <v>0</v>
      </c>
      <c r="AO20" s="522">
        <v>4.1694699999999999E-5</v>
      </c>
      <c r="AP20" s="522">
        <v>0</v>
      </c>
      <c r="AQ20" s="522">
        <v>2.5212000000000001E-6</v>
      </c>
      <c r="AR20" s="522">
        <v>0</v>
      </c>
      <c r="AS20" s="522">
        <v>1.5775850000000001E-4</v>
      </c>
      <c r="AT20" s="522">
        <v>2.82198E-5</v>
      </c>
      <c r="AU20" s="522">
        <v>3.1417900000000003E-5</v>
      </c>
      <c r="AV20" s="522">
        <v>4.2698164000000002E-3</v>
      </c>
      <c r="AW20" s="523">
        <v>8.3209745399999993E-2</v>
      </c>
    </row>
    <row r="21" spans="2:49">
      <c r="B21" s="512" t="s">
        <v>470</v>
      </c>
      <c r="C21" s="647" t="s">
        <v>471</v>
      </c>
      <c r="D21" s="513">
        <v>0</v>
      </c>
      <c r="E21" s="514">
        <v>0</v>
      </c>
      <c r="F21" s="514">
        <v>1.2258163999999999E-3</v>
      </c>
      <c r="G21" s="514">
        <v>0</v>
      </c>
      <c r="H21" s="514">
        <v>0</v>
      </c>
      <c r="I21" s="514">
        <v>6.2498299999999996E-4</v>
      </c>
      <c r="J21" s="514">
        <v>1.1161444E-2</v>
      </c>
      <c r="K21" s="514">
        <v>1.220331E-4</v>
      </c>
      <c r="L21" s="514">
        <v>1.4321977000000001E-3</v>
      </c>
      <c r="M21" s="514">
        <v>7.0599271000000002E-3</v>
      </c>
      <c r="N21" s="514">
        <v>0</v>
      </c>
      <c r="O21" s="514">
        <v>2.2338851000000002E-3</v>
      </c>
      <c r="P21" s="514">
        <v>1.3402049000000001E-3</v>
      </c>
      <c r="Q21" s="514">
        <v>4.1476570000000001E-4</v>
      </c>
      <c r="R21" s="514">
        <v>7.1563981E-3</v>
      </c>
      <c r="S21" s="514">
        <v>5.6991790000000004E-3</v>
      </c>
      <c r="T21" s="514">
        <v>0.4003720791</v>
      </c>
      <c r="U21" s="514">
        <v>4.5797183900000003E-2</v>
      </c>
      <c r="V21" s="514">
        <v>2.8793159400000001E-2</v>
      </c>
      <c r="W21" s="514">
        <v>1.4710818800000001E-2</v>
      </c>
      <c r="X21" s="514">
        <v>5.7481515400000002E-2</v>
      </c>
      <c r="Y21" s="514">
        <v>3.1539798199999997E-2</v>
      </c>
      <c r="Z21" s="514">
        <v>6.9866576799999996E-2</v>
      </c>
      <c r="AA21" s="514">
        <v>5.8847491600000003E-2</v>
      </c>
      <c r="AB21" s="514">
        <v>2.3007889E-2</v>
      </c>
      <c r="AC21" s="514">
        <v>1.7252583799999999E-2</v>
      </c>
      <c r="AD21" s="514">
        <v>1.4188291800000001E-2</v>
      </c>
      <c r="AE21" s="514">
        <v>1.6504571400000001E-2</v>
      </c>
      <c r="AF21" s="514">
        <v>7.6845580999999998E-3</v>
      </c>
      <c r="AG21" s="514">
        <v>2.4889299999999998E-4</v>
      </c>
      <c r="AH21" s="514">
        <v>2.5188450000000002E-4</v>
      </c>
      <c r="AI21" s="514">
        <v>0</v>
      </c>
      <c r="AJ21" s="514">
        <v>9.6971999999999992E-6</v>
      </c>
      <c r="AK21" s="514">
        <v>0</v>
      </c>
      <c r="AL21" s="514">
        <v>0</v>
      </c>
      <c r="AM21" s="514">
        <v>2.0010899999999998E-5</v>
      </c>
      <c r="AN21" s="514">
        <v>4.7892400000000002E-5</v>
      </c>
      <c r="AO21" s="514">
        <v>2.456607E-4</v>
      </c>
      <c r="AP21" s="514">
        <v>8.3051600000000003E-5</v>
      </c>
      <c r="AQ21" s="514">
        <v>1.1061898000000001E-3</v>
      </c>
      <c r="AR21" s="514">
        <v>1.8901899999999999E-4</v>
      </c>
      <c r="AS21" s="514">
        <v>4.5257430000000001E-4</v>
      </c>
      <c r="AT21" s="514">
        <v>2.7937639999999999E-4</v>
      </c>
      <c r="AU21" s="514">
        <v>9.1111879999999999E-4</v>
      </c>
      <c r="AV21" s="514">
        <v>2.6967262000000001E-3</v>
      </c>
      <c r="AW21" s="515">
        <v>1.06249004E-2</v>
      </c>
    </row>
    <row r="22" spans="2:49">
      <c r="B22" s="512" t="s">
        <v>472</v>
      </c>
      <c r="C22" s="647" t="s">
        <v>473</v>
      </c>
      <c r="D22" s="513">
        <v>1.1723123999999999E-3</v>
      </c>
      <c r="E22" s="514">
        <v>2.13528446E-2</v>
      </c>
      <c r="F22" s="514">
        <v>7.0148043999999996E-3</v>
      </c>
      <c r="G22" s="514">
        <v>1.2431629999999999E-4</v>
      </c>
      <c r="H22" s="514">
        <v>4.3171640999999997E-3</v>
      </c>
      <c r="I22" s="514">
        <v>5.8354393000000001E-3</v>
      </c>
      <c r="J22" s="514">
        <v>5.2771680799999998E-2</v>
      </c>
      <c r="K22" s="514">
        <v>1.8915125999999999E-3</v>
      </c>
      <c r="L22" s="514">
        <v>5.0068699999999999E-4</v>
      </c>
      <c r="M22" s="514">
        <v>7.1996969000000001E-3</v>
      </c>
      <c r="N22" s="514">
        <v>1.0023763E-3</v>
      </c>
      <c r="O22" s="514">
        <v>1.7942851999999999E-3</v>
      </c>
      <c r="P22" s="514">
        <v>2.61218124E-2</v>
      </c>
      <c r="Q22" s="514">
        <v>6.6362505000000004E-3</v>
      </c>
      <c r="R22" s="514">
        <v>8.2938388999999994E-3</v>
      </c>
      <c r="S22" s="514">
        <v>2.5148480000000001E-4</v>
      </c>
      <c r="T22" s="514">
        <v>1.6580830000000001E-3</v>
      </c>
      <c r="U22" s="514">
        <v>4.9479717200000002E-2</v>
      </c>
      <c r="V22" s="514">
        <v>3.56848949E-2</v>
      </c>
      <c r="W22" s="514">
        <v>2.91123597E-2</v>
      </c>
      <c r="X22" s="514">
        <v>2.3050537400000001E-2</v>
      </c>
      <c r="Y22" s="514">
        <v>1.62765835E-2</v>
      </c>
      <c r="Z22" s="514">
        <v>2.7250614100000001E-2</v>
      </c>
      <c r="AA22" s="514">
        <v>2.55799622E-2</v>
      </c>
      <c r="AB22" s="514">
        <v>7.5331510000000001E-3</v>
      </c>
      <c r="AC22" s="514">
        <v>4.0115627000000001E-2</v>
      </c>
      <c r="AD22" s="514">
        <v>7.6752145000000003E-3</v>
      </c>
      <c r="AE22" s="514">
        <v>1.6536954499999999E-2</v>
      </c>
      <c r="AF22" s="514">
        <v>8.3089342400000002E-2</v>
      </c>
      <c r="AG22" s="514">
        <v>4.6222979999999998E-4</v>
      </c>
      <c r="AH22" s="514">
        <v>8.0229870000000003E-4</v>
      </c>
      <c r="AI22" s="514">
        <v>1.350934E-4</v>
      </c>
      <c r="AJ22" s="514">
        <v>2.2843923000000002E-3</v>
      </c>
      <c r="AK22" s="514">
        <v>1.090356E-4</v>
      </c>
      <c r="AL22" s="514">
        <v>2.0827169999999999E-4</v>
      </c>
      <c r="AM22" s="514">
        <v>1.3743509E-3</v>
      </c>
      <c r="AN22" s="514">
        <v>3.39737E-4</v>
      </c>
      <c r="AO22" s="514">
        <v>4.9661766000000003E-3</v>
      </c>
      <c r="AP22" s="514">
        <v>1.5730949999999999E-4</v>
      </c>
      <c r="AQ22" s="514">
        <v>2.8552930000000002E-4</v>
      </c>
      <c r="AR22" s="514">
        <v>2.2085376999999998E-3</v>
      </c>
      <c r="AS22" s="514">
        <v>1.2242348999999999E-3</v>
      </c>
      <c r="AT22" s="514">
        <v>2.1287162999999998E-3</v>
      </c>
      <c r="AU22" s="514">
        <v>3.7701469999999997E-4</v>
      </c>
      <c r="AV22" s="514">
        <v>4.1979037E-3</v>
      </c>
      <c r="AW22" s="515">
        <v>9.0175588000000004E-3</v>
      </c>
    </row>
    <row r="23" spans="2:49">
      <c r="B23" s="512" t="s">
        <v>474</v>
      </c>
      <c r="C23" s="647" t="s">
        <v>475</v>
      </c>
      <c r="D23" s="513">
        <v>0</v>
      </c>
      <c r="E23" s="514">
        <v>2.6877706000000001E-3</v>
      </c>
      <c r="F23" s="514">
        <v>0</v>
      </c>
      <c r="G23" s="514">
        <v>0</v>
      </c>
      <c r="H23" s="514">
        <v>0</v>
      </c>
      <c r="I23" s="514">
        <v>7.4726200000000003E-5</v>
      </c>
      <c r="J23" s="514">
        <v>6.1411291999999996E-3</v>
      </c>
      <c r="K23" s="514">
        <v>0</v>
      </c>
      <c r="L23" s="514">
        <v>0</v>
      </c>
      <c r="M23" s="514">
        <v>1.8635999999999999E-5</v>
      </c>
      <c r="N23" s="514">
        <v>0</v>
      </c>
      <c r="O23" s="514">
        <v>4.6875699999999998E-4</v>
      </c>
      <c r="P23" s="514">
        <v>0</v>
      </c>
      <c r="Q23" s="514">
        <v>0</v>
      </c>
      <c r="R23" s="514">
        <v>8.909953E-4</v>
      </c>
      <c r="S23" s="514">
        <v>2.84376E-5</v>
      </c>
      <c r="T23" s="514">
        <v>1.7592400000000001E-5</v>
      </c>
      <c r="U23" s="514">
        <v>9.1486740000000001E-4</v>
      </c>
      <c r="V23" s="514">
        <v>0.14414940179999999</v>
      </c>
      <c r="W23" s="514">
        <v>3.5736691299999998E-2</v>
      </c>
      <c r="X23" s="514">
        <v>9.9169144000000008E-3</v>
      </c>
      <c r="Y23" s="514">
        <v>2.0232551999999999E-3</v>
      </c>
      <c r="Z23" s="514">
        <v>8.8868552E-3</v>
      </c>
      <c r="AA23" s="514">
        <v>2.3710296E-3</v>
      </c>
      <c r="AB23" s="514">
        <v>5.7914211999999998E-3</v>
      </c>
      <c r="AC23" s="514">
        <v>3.1852775399999998E-2</v>
      </c>
      <c r="AD23" s="514">
        <v>6.6024724E-3</v>
      </c>
      <c r="AE23" s="514">
        <v>8.203711E-4</v>
      </c>
      <c r="AF23" s="514">
        <v>6.7604481000000001E-3</v>
      </c>
      <c r="AG23" s="514">
        <v>0</v>
      </c>
      <c r="AH23" s="514">
        <v>1.0140682099999999E-2</v>
      </c>
      <c r="AI23" s="514">
        <v>0</v>
      </c>
      <c r="AJ23" s="514">
        <v>3.2324000000000002E-6</v>
      </c>
      <c r="AK23" s="514">
        <v>0</v>
      </c>
      <c r="AL23" s="514">
        <v>0</v>
      </c>
      <c r="AM23" s="514">
        <v>5.1227999999999998E-5</v>
      </c>
      <c r="AN23" s="514">
        <v>5.9866000000000004E-6</v>
      </c>
      <c r="AO23" s="514">
        <v>4.0229749999999998E-4</v>
      </c>
      <c r="AP23" s="514">
        <v>0</v>
      </c>
      <c r="AQ23" s="514">
        <v>0</v>
      </c>
      <c r="AR23" s="514">
        <v>0</v>
      </c>
      <c r="AS23" s="514">
        <v>9.9980368999999999E-3</v>
      </c>
      <c r="AT23" s="514">
        <v>5.6439999999999997E-6</v>
      </c>
      <c r="AU23" s="514">
        <v>0</v>
      </c>
      <c r="AV23" s="514">
        <v>0</v>
      </c>
      <c r="AW23" s="515">
        <v>5.1702446999999999E-3</v>
      </c>
    </row>
    <row r="24" spans="2:49">
      <c r="B24" s="516" t="s">
        <v>476</v>
      </c>
      <c r="C24" s="649" t="s">
        <v>477</v>
      </c>
      <c r="D24" s="517">
        <v>0</v>
      </c>
      <c r="E24" s="518">
        <v>2.3891295E-3</v>
      </c>
      <c r="F24" s="518">
        <v>0</v>
      </c>
      <c r="G24" s="518">
        <v>0</v>
      </c>
      <c r="H24" s="518">
        <v>0</v>
      </c>
      <c r="I24" s="518">
        <v>2.0379900000000001E-5</v>
      </c>
      <c r="J24" s="518">
        <v>5.3705690000000004E-4</v>
      </c>
      <c r="K24" s="518">
        <v>0</v>
      </c>
      <c r="L24" s="518">
        <v>0</v>
      </c>
      <c r="M24" s="518">
        <v>0</v>
      </c>
      <c r="N24" s="518">
        <v>3.4564699999999998E-5</v>
      </c>
      <c r="O24" s="518">
        <v>3.2880276E-3</v>
      </c>
      <c r="P24" s="518">
        <v>0</v>
      </c>
      <c r="Q24" s="518">
        <v>0</v>
      </c>
      <c r="R24" s="518">
        <v>1.1848341000000001E-3</v>
      </c>
      <c r="S24" s="518">
        <v>3.4604899999999998E-5</v>
      </c>
      <c r="T24" s="518">
        <v>1.407391E-4</v>
      </c>
      <c r="U24" s="518">
        <v>5.0356140000000005E-4</v>
      </c>
      <c r="V24" s="518">
        <v>4.6556918999999999E-3</v>
      </c>
      <c r="W24" s="518">
        <v>0.15252935309999999</v>
      </c>
      <c r="X24" s="518">
        <v>3.1633509E-3</v>
      </c>
      <c r="Y24" s="518">
        <v>3.5624615E-3</v>
      </c>
      <c r="Z24" s="518">
        <v>2.5729332E-3</v>
      </c>
      <c r="AA24" s="518">
        <v>9.1916559999999999E-4</v>
      </c>
      <c r="AB24" s="518">
        <v>7.3000440000000005E-4</v>
      </c>
      <c r="AC24" s="518">
        <v>3.1626528E-3</v>
      </c>
      <c r="AD24" s="518">
        <v>9.0672249999999995E-4</v>
      </c>
      <c r="AE24" s="518">
        <v>1.835041E-4</v>
      </c>
      <c r="AF24" s="518">
        <v>7.2224999999999994E-5</v>
      </c>
      <c r="AG24" s="518">
        <v>5.4701999999999997E-6</v>
      </c>
      <c r="AH24" s="518">
        <v>2.612135E-4</v>
      </c>
      <c r="AI24" s="518">
        <v>0</v>
      </c>
      <c r="AJ24" s="518">
        <v>2.7706000000000002E-6</v>
      </c>
      <c r="AK24" s="518">
        <v>0</v>
      </c>
      <c r="AL24" s="518">
        <v>0</v>
      </c>
      <c r="AM24" s="518">
        <v>5.2828899999999998E-5</v>
      </c>
      <c r="AN24" s="518">
        <v>1.4966E-6</v>
      </c>
      <c r="AO24" s="518">
        <v>1.8030099999999999E-5</v>
      </c>
      <c r="AP24" s="518">
        <v>0</v>
      </c>
      <c r="AQ24" s="518">
        <v>0</v>
      </c>
      <c r="AR24" s="518">
        <v>0</v>
      </c>
      <c r="AS24" s="518">
        <v>1.46836798E-2</v>
      </c>
      <c r="AT24" s="518">
        <v>7.5252999999999998E-6</v>
      </c>
      <c r="AU24" s="518">
        <v>0</v>
      </c>
      <c r="AV24" s="518">
        <v>0</v>
      </c>
      <c r="AW24" s="519">
        <v>6.0525730000000003E-3</v>
      </c>
    </row>
    <row r="25" spans="2:49">
      <c r="B25" s="586" t="s">
        <v>478</v>
      </c>
      <c r="C25" s="655" t="s">
        <v>479</v>
      </c>
      <c r="D25" s="594">
        <v>3.3827919999999999E-4</v>
      </c>
      <c r="E25" s="595">
        <v>0</v>
      </c>
      <c r="F25" s="595">
        <v>0</v>
      </c>
      <c r="G25" s="595">
        <v>0</v>
      </c>
      <c r="H25" s="595">
        <v>0</v>
      </c>
      <c r="I25" s="595">
        <v>0</v>
      </c>
      <c r="J25" s="595">
        <v>0</v>
      </c>
      <c r="K25" s="595">
        <v>0</v>
      </c>
      <c r="L25" s="595">
        <v>0</v>
      </c>
      <c r="M25" s="595">
        <v>3.106E-6</v>
      </c>
      <c r="N25" s="595">
        <v>0</v>
      </c>
      <c r="O25" s="595">
        <v>0</v>
      </c>
      <c r="P25" s="595">
        <v>0</v>
      </c>
      <c r="Q25" s="595">
        <v>0</v>
      </c>
      <c r="R25" s="595">
        <v>0</v>
      </c>
      <c r="S25" s="595">
        <v>0</v>
      </c>
      <c r="T25" s="595">
        <v>0</v>
      </c>
      <c r="U25" s="595">
        <v>1.15319E-5</v>
      </c>
      <c r="V25" s="595">
        <v>1.7016226000000001E-3</v>
      </c>
      <c r="W25" s="595">
        <v>4.7611205000000004E-3</v>
      </c>
      <c r="X25" s="595">
        <v>6.8633280000000005E-2</v>
      </c>
      <c r="Y25" s="595">
        <v>2.0197729999999999E-4</v>
      </c>
      <c r="Z25" s="595">
        <v>7.4257819999999999E-4</v>
      </c>
      <c r="AA25" s="595">
        <v>1.984562E-4</v>
      </c>
      <c r="AB25" s="595">
        <v>2.0362019999999999E-4</v>
      </c>
      <c r="AC25" s="595">
        <v>1.3839614999999999E-3</v>
      </c>
      <c r="AD25" s="595">
        <v>1.2515325E-3</v>
      </c>
      <c r="AE25" s="595">
        <v>3.1303629999999998E-4</v>
      </c>
      <c r="AF25" s="595">
        <v>1.166712E-4</v>
      </c>
      <c r="AG25" s="595">
        <v>0</v>
      </c>
      <c r="AH25" s="595">
        <v>7.4632400000000001E-5</v>
      </c>
      <c r="AI25" s="595">
        <v>1.92991E-5</v>
      </c>
      <c r="AJ25" s="595">
        <v>6.3770890000000005E-4</v>
      </c>
      <c r="AK25" s="595">
        <v>8.2811999999999996E-6</v>
      </c>
      <c r="AL25" s="595">
        <v>0</v>
      </c>
      <c r="AM25" s="595">
        <v>2.0811399999999999E-5</v>
      </c>
      <c r="AN25" s="595">
        <v>1.5265710000000001E-4</v>
      </c>
      <c r="AO25" s="595">
        <v>3.7130818999999999E-3</v>
      </c>
      <c r="AP25" s="595">
        <v>0</v>
      </c>
      <c r="AQ25" s="595">
        <v>9.7363611999999999E-3</v>
      </c>
      <c r="AR25" s="595">
        <v>0</v>
      </c>
      <c r="AS25" s="595">
        <v>5.3630765999999998E-3</v>
      </c>
      <c r="AT25" s="595">
        <v>1.2736552999999999E-3</v>
      </c>
      <c r="AU25" s="595">
        <v>2.4757296799999998E-2</v>
      </c>
      <c r="AV25" s="595">
        <v>0</v>
      </c>
      <c r="AW25" s="596">
        <v>1.8016977999999999E-3</v>
      </c>
    </row>
    <row r="26" spans="2:49">
      <c r="B26" s="512" t="s">
        <v>480</v>
      </c>
      <c r="C26" s="647" t="s">
        <v>481</v>
      </c>
      <c r="D26" s="513">
        <v>0</v>
      </c>
      <c r="E26" s="514">
        <v>0</v>
      </c>
      <c r="F26" s="514">
        <v>0</v>
      </c>
      <c r="G26" s="514">
        <v>0</v>
      </c>
      <c r="H26" s="514">
        <v>0</v>
      </c>
      <c r="I26" s="514">
        <v>0</v>
      </c>
      <c r="J26" s="514">
        <v>2.3350299999999999E-5</v>
      </c>
      <c r="K26" s="514">
        <v>0</v>
      </c>
      <c r="L26" s="514">
        <v>6.6370139999999997E-4</v>
      </c>
      <c r="M26" s="514">
        <v>0</v>
      </c>
      <c r="N26" s="514">
        <v>0</v>
      </c>
      <c r="O26" s="514">
        <v>0</v>
      </c>
      <c r="P26" s="514">
        <v>0</v>
      </c>
      <c r="Q26" s="514">
        <v>0</v>
      </c>
      <c r="R26" s="514">
        <v>0</v>
      </c>
      <c r="S26" s="514">
        <v>1.0278999999999999E-6</v>
      </c>
      <c r="T26" s="514">
        <v>1.275448E-4</v>
      </c>
      <c r="U26" s="514">
        <v>7.6879599999999995E-5</v>
      </c>
      <c r="V26" s="514">
        <v>5.9212531999999997E-3</v>
      </c>
      <c r="W26" s="514">
        <v>5.3407024000000003E-3</v>
      </c>
      <c r="X26" s="514">
        <v>8.0021343100000003E-2</v>
      </c>
      <c r="Y26" s="514">
        <v>0.2811454202</v>
      </c>
      <c r="Z26" s="514">
        <v>0.1141282533</v>
      </c>
      <c r="AA26" s="514">
        <v>0.2905712406</v>
      </c>
      <c r="AB26" s="514">
        <v>1.0930540399999999E-2</v>
      </c>
      <c r="AC26" s="514">
        <v>8.3519059999999997E-4</v>
      </c>
      <c r="AD26" s="514">
        <v>4.6357784999999999E-3</v>
      </c>
      <c r="AE26" s="514">
        <v>8.3440376999999993E-3</v>
      </c>
      <c r="AF26" s="514">
        <v>2.370463E-4</v>
      </c>
      <c r="AG26" s="514">
        <v>5.4701999999999997E-6</v>
      </c>
      <c r="AH26" s="514">
        <v>1.86581E-5</v>
      </c>
      <c r="AI26" s="514">
        <v>0</v>
      </c>
      <c r="AJ26" s="514">
        <v>1.80092E-5</v>
      </c>
      <c r="AK26" s="514">
        <v>4.1405900000000003E-5</v>
      </c>
      <c r="AL26" s="514">
        <v>0</v>
      </c>
      <c r="AM26" s="514">
        <v>3.2017000000000002E-6</v>
      </c>
      <c r="AN26" s="514">
        <v>9.0546629999999995E-4</v>
      </c>
      <c r="AO26" s="514">
        <v>2.4723828999999998E-3</v>
      </c>
      <c r="AP26" s="514">
        <v>1.2330721E-3</v>
      </c>
      <c r="AQ26" s="514">
        <v>2.5212000000000001E-6</v>
      </c>
      <c r="AR26" s="514">
        <v>0</v>
      </c>
      <c r="AS26" s="514">
        <v>1.23058803E-2</v>
      </c>
      <c r="AT26" s="514">
        <v>8.4659999999999999E-6</v>
      </c>
      <c r="AU26" s="514">
        <v>3.3397216399999999E-2</v>
      </c>
      <c r="AV26" s="514">
        <v>0</v>
      </c>
      <c r="AW26" s="515">
        <v>8.2378063000000008E-3</v>
      </c>
    </row>
    <row r="27" spans="2:49">
      <c r="B27" s="512" t="s">
        <v>482</v>
      </c>
      <c r="C27" s="647" t="s">
        <v>483</v>
      </c>
      <c r="D27" s="513">
        <v>2.2163120000000001E-4</v>
      </c>
      <c r="E27" s="514">
        <v>0</v>
      </c>
      <c r="F27" s="514">
        <v>0</v>
      </c>
      <c r="G27" s="514">
        <v>0</v>
      </c>
      <c r="H27" s="514">
        <v>0</v>
      </c>
      <c r="I27" s="514">
        <v>1.35866E-5</v>
      </c>
      <c r="J27" s="514">
        <v>5.8375750000000002E-4</v>
      </c>
      <c r="K27" s="514">
        <v>0</v>
      </c>
      <c r="L27" s="514">
        <v>1.16439E-5</v>
      </c>
      <c r="M27" s="514">
        <v>3.106E-6</v>
      </c>
      <c r="N27" s="514">
        <v>0</v>
      </c>
      <c r="O27" s="514">
        <v>2.0185699999999999E-5</v>
      </c>
      <c r="P27" s="514">
        <v>0</v>
      </c>
      <c r="Q27" s="514">
        <v>0</v>
      </c>
      <c r="R27" s="514">
        <v>5.6872E-5</v>
      </c>
      <c r="S27" s="514">
        <v>0</v>
      </c>
      <c r="T27" s="514">
        <v>1.7592400000000001E-5</v>
      </c>
      <c r="U27" s="514">
        <v>3.6133420000000001E-4</v>
      </c>
      <c r="V27" s="514">
        <v>1.6583443400000002E-2</v>
      </c>
      <c r="W27" s="514">
        <v>1.4630356299999999E-2</v>
      </c>
      <c r="X27" s="514">
        <v>1.0168458E-2</v>
      </c>
      <c r="Y27" s="514">
        <v>1.7638188999999999E-2</v>
      </c>
      <c r="Z27" s="514">
        <v>9.8000256899999999E-2</v>
      </c>
      <c r="AA27" s="514">
        <v>1.8811560599999999E-2</v>
      </c>
      <c r="AB27" s="514">
        <v>3.1686254300000001E-2</v>
      </c>
      <c r="AC27" s="514">
        <v>1.5767533E-2</v>
      </c>
      <c r="AD27" s="514">
        <v>6.4619943000000001E-3</v>
      </c>
      <c r="AE27" s="514">
        <v>1.3816777E-3</v>
      </c>
      <c r="AF27" s="514">
        <v>5.6650351000000002E-3</v>
      </c>
      <c r="AG27" s="514">
        <v>2.7350999999999999E-6</v>
      </c>
      <c r="AH27" s="514">
        <v>1.3060679999999999E-4</v>
      </c>
      <c r="AI27" s="514">
        <v>0</v>
      </c>
      <c r="AJ27" s="514">
        <v>1.228317E-4</v>
      </c>
      <c r="AK27" s="514">
        <v>1.3801999999999999E-6</v>
      </c>
      <c r="AL27" s="514">
        <v>6.8963999999999997E-6</v>
      </c>
      <c r="AM27" s="514">
        <v>1.216665E-4</v>
      </c>
      <c r="AN27" s="514">
        <v>1.4667059999999999E-4</v>
      </c>
      <c r="AO27" s="514">
        <v>1.5235468E-3</v>
      </c>
      <c r="AP27" s="514">
        <v>2.7260469999999999E-4</v>
      </c>
      <c r="AQ27" s="514">
        <v>4.53821E-5</v>
      </c>
      <c r="AR27" s="514">
        <v>0</v>
      </c>
      <c r="AS27" s="514">
        <v>6.5173551999999999E-3</v>
      </c>
      <c r="AT27" s="514">
        <v>1.034727E-4</v>
      </c>
      <c r="AU27" s="514">
        <v>0</v>
      </c>
      <c r="AV27" s="514">
        <v>6.1125790000000001E-4</v>
      </c>
      <c r="AW27" s="515">
        <v>6.1748131E-3</v>
      </c>
    </row>
    <row r="28" spans="2:49">
      <c r="B28" s="512" t="s">
        <v>484</v>
      </c>
      <c r="C28" s="647" t="s">
        <v>485</v>
      </c>
      <c r="D28" s="513">
        <v>0</v>
      </c>
      <c r="E28" s="514">
        <v>0</v>
      </c>
      <c r="F28" s="514">
        <v>5.9147000000000003E-6</v>
      </c>
      <c r="G28" s="514">
        <v>0</v>
      </c>
      <c r="H28" s="514">
        <v>0</v>
      </c>
      <c r="I28" s="514">
        <v>0</v>
      </c>
      <c r="J28" s="514">
        <v>0</v>
      </c>
      <c r="K28" s="514">
        <v>0</v>
      </c>
      <c r="L28" s="514">
        <v>0</v>
      </c>
      <c r="M28" s="514">
        <v>6.212E-6</v>
      </c>
      <c r="N28" s="514">
        <v>0</v>
      </c>
      <c r="O28" s="514">
        <v>0</v>
      </c>
      <c r="P28" s="514">
        <v>0</v>
      </c>
      <c r="Q28" s="514">
        <v>0</v>
      </c>
      <c r="R28" s="514">
        <v>9.4786999999999996E-6</v>
      </c>
      <c r="S28" s="514">
        <v>0</v>
      </c>
      <c r="T28" s="514">
        <v>0</v>
      </c>
      <c r="U28" s="514">
        <v>2.3063900000000001E-5</v>
      </c>
      <c r="V28" s="514">
        <v>5.1147040000000001E-4</v>
      </c>
      <c r="W28" s="514">
        <v>2.6401780000000002E-4</v>
      </c>
      <c r="X28" s="514">
        <v>3.0490100000000001E-5</v>
      </c>
      <c r="Y28" s="514">
        <v>3.1341299999999998E-5</v>
      </c>
      <c r="Z28" s="514">
        <v>2.4083600000000001E-5</v>
      </c>
      <c r="AA28" s="514">
        <v>5.5985543999999996E-3</v>
      </c>
      <c r="AB28" s="514">
        <v>5.5344054000000002E-3</v>
      </c>
      <c r="AC28" s="514">
        <v>3.0615633999999999E-3</v>
      </c>
      <c r="AD28" s="514">
        <v>5.1082959999999996E-4</v>
      </c>
      <c r="AE28" s="514">
        <v>2.1588699999999999E-5</v>
      </c>
      <c r="AF28" s="514">
        <v>7.5188109999999996E-4</v>
      </c>
      <c r="AG28" s="514">
        <v>5.4701999999999997E-6</v>
      </c>
      <c r="AH28" s="514">
        <v>0</v>
      </c>
      <c r="AI28" s="514">
        <v>9.6494999999999997E-6</v>
      </c>
      <c r="AJ28" s="514">
        <v>1.1128739999999999E-4</v>
      </c>
      <c r="AK28" s="514">
        <v>6.6249500000000003E-5</v>
      </c>
      <c r="AL28" s="514">
        <v>2.41374E-5</v>
      </c>
      <c r="AM28" s="514">
        <v>4.6425399999999998E-5</v>
      </c>
      <c r="AN28" s="514">
        <v>1.212277E-4</v>
      </c>
      <c r="AO28" s="514">
        <v>9.6235869999999999E-4</v>
      </c>
      <c r="AP28" s="514">
        <v>4.7876800000000002E-5</v>
      </c>
      <c r="AQ28" s="514">
        <v>9.4545999999999992E-6</v>
      </c>
      <c r="AR28" s="514">
        <v>2.98451E-5</v>
      </c>
      <c r="AS28" s="514">
        <v>1.1521370999999999E-3</v>
      </c>
      <c r="AT28" s="514">
        <v>6.3965000000000002E-5</v>
      </c>
      <c r="AU28" s="514">
        <v>0</v>
      </c>
      <c r="AV28" s="514">
        <v>0</v>
      </c>
      <c r="AW28" s="515">
        <v>8.0334969999999999E-4</v>
      </c>
    </row>
    <row r="29" spans="2:49">
      <c r="B29" s="516" t="s">
        <v>486</v>
      </c>
      <c r="C29" s="649" t="s">
        <v>487</v>
      </c>
      <c r="D29" s="517">
        <v>0</v>
      </c>
      <c r="E29" s="518">
        <v>0</v>
      </c>
      <c r="F29" s="518">
        <v>0</v>
      </c>
      <c r="G29" s="518">
        <v>0</v>
      </c>
      <c r="H29" s="518">
        <v>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0</v>
      </c>
      <c r="W29" s="518">
        <v>8.0714000000000003E-4</v>
      </c>
      <c r="X29" s="518">
        <v>0</v>
      </c>
      <c r="Y29" s="518">
        <v>0</v>
      </c>
      <c r="Z29" s="518">
        <v>0</v>
      </c>
      <c r="AA29" s="518">
        <v>0</v>
      </c>
      <c r="AB29" s="518">
        <v>0.44461729360000002</v>
      </c>
      <c r="AC29" s="518">
        <v>0</v>
      </c>
      <c r="AD29" s="518">
        <v>1.7827952599999999E-2</v>
      </c>
      <c r="AE29" s="518">
        <v>0</v>
      </c>
      <c r="AF29" s="518">
        <v>0</v>
      </c>
      <c r="AG29" s="518">
        <v>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1.6809200000000002E-5</v>
      </c>
      <c r="AN29" s="518">
        <v>0</v>
      </c>
      <c r="AO29" s="518">
        <v>1.6553922E-3</v>
      </c>
      <c r="AP29" s="518">
        <v>0</v>
      </c>
      <c r="AQ29" s="518">
        <v>0</v>
      </c>
      <c r="AR29" s="518">
        <v>0</v>
      </c>
      <c r="AS29" s="518">
        <v>2.8468635700000001E-2</v>
      </c>
      <c r="AT29" s="518">
        <v>0</v>
      </c>
      <c r="AU29" s="518">
        <v>0</v>
      </c>
      <c r="AV29" s="518">
        <v>0</v>
      </c>
      <c r="AW29" s="519">
        <v>4.6520644399999998E-2</v>
      </c>
    </row>
    <row r="30" spans="2:49">
      <c r="B30" s="586" t="s">
        <v>488</v>
      </c>
      <c r="C30" s="655" t="s">
        <v>489</v>
      </c>
      <c r="D30" s="594">
        <v>6.9697181999999998E-3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595">
        <v>0</v>
      </c>
      <c r="K30" s="595">
        <v>0</v>
      </c>
      <c r="L30" s="595">
        <v>0</v>
      </c>
      <c r="M30" s="595">
        <v>0</v>
      </c>
      <c r="N30" s="595">
        <v>0</v>
      </c>
      <c r="O30" s="595">
        <v>0</v>
      </c>
      <c r="P30" s="595">
        <v>0</v>
      </c>
      <c r="Q30" s="595">
        <v>0</v>
      </c>
      <c r="R30" s="595">
        <v>0</v>
      </c>
      <c r="S30" s="595">
        <v>0</v>
      </c>
      <c r="T30" s="595">
        <v>0</v>
      </c>
      <c r="U30" s="595">
        <v>0</v>
      </c>
      <c r="V30" s="595">
        <v>0</v>
      </c>
      <c r="W30" s="595">
        <v>0</v>
      </c>
      <c r="X30" s="595">
        <v>0</v>
      </c>
      <c r="Y30" s="595">
        <v>0</v>
      </c>
      <c r="Z30" s="595">
        <v>0</v>
      </c>
      <c r="AA30" s="595">
        <v>0</v>
      </c>
      <c r="AB30" s="595">
        <v>0</v>
      </c>
      <c r="AC30" s="595">
        <v>0.1046443339</v>
      </c>
      <c r="AD30" s="595">
        <v>0</v>
      </c>
      <c r="AE30" s="595">
        <v>0</v>
      </c>
      <c r="AF30" s="595">
        <v>0</v>
      </c>
      <c r="AG30" s="595">
        <v>0</v>
      </c>
      <c r="AH30" s="595">
        <v>0</v>
      </c>
      <c r="AI30" s="595">
        <v>0</v>
      </c>
      <c r="AJ30" s="595">
        <v>0</v>
      </c>
      <c r="AK30" s="595">
        <v>0</v>
      </c>
      <c r="AL30" s="595">
        <v>0</v>
      </c>
      <c r="AM30" s="595">
        <v>3.4714968E-3</v>
      </c>
      <c r="AN30" s="595">
        <v>0</v>
      </c>
      <c r="AO30" s="595">
        <v>1.4818520999999999E-3</v>
      </c>
      <c r="AP30" s="595">
        <v>5.6670499999999999E-5</v>
      </c>
      <c r="AQ30" s="595">
        <v>0</v>
      </c>
      <c r="AR30" s="595">
        <v>0</v>
      </c>
      <c r="AS30" s="595">
        <v>1.4276999999999999E-6</v>
      </c>
      <c r="AT30" s="595">
        <v>1.8813000000000001E-6</v>
      </c>
      <c r="AU30" s="595">
        <v>0</v>
      </c>
      <c r="AV30" s="595">
        <v>0</v>
      </c>
      <c r="AW30" s="596">
        <v>2.0220592000000002E-3</v>
      </c>
    </row>
    <row r="31" spans="2:49">
      <c r="B31" s="512" t="s">
        <v>490</v>
      </c>
      <c r="C31" s="647" t="s">
        <v>491</v>
      </c>
      <c r="D31" s="513">
        <v>0</v>
      </c>
      <c r="E31" s="514">
        <v>0</v>
      </c>
      <c r="F31" s="514">
        <v>0</v>
      </c>
      <c r="G31" s="514">
        <v>0</v>
      </c>
      <c r="H31" s="514">
        <v>0</v>
      </c>
      <c r="I31" s="514">
        <v>0</v>
      </c>
      <c r="J31" s="514">
        <v>0</v>
      </c>
      <c r="K31" s="514">
        <v>0</v>
      </c>
      <c r="L31" s="514">
        <v>0</v>
      </c>
      <c r="M31" s="514">
        <v>0</v>
      </c>
      <c r="N31" s="514">
        <v>0</v>
      </c>
      <c r="O31" s="514">
        <v>0</v>
      </c>
      <c r="P31" s="514">
        <v>0</v>
      </c>
      <c r="Q31" s="514">
        <v>0</v>
      </c>
      <c r="R31" s="514">
        <v>0</v>
      </c>
      <c r="S31" s="514">
        <v>0</v>
      </c>
      <c r="T31" s="514">
        <v>0</v>
      </c>
      <c r="U31" s="514">
        <v>0</v>
      </c>
      <c r="V31" s="514">
        <v>0</v>
      </c>
      <c r="W31" s="514">
        <v>0</v>
      </c>
      <c r="X31" s="514">
        <v>0</v>
      </c>
      <c r="Y31" s="514">
        <v>0</v>
      </c>
      <c r="Z31" s="514">
        <v>0</v>
      </c>
      <c r="AA31" s="514">
        <v>0</v>
      </c>
      <c r="AB31" s="514">
        <v>0</v>
      </c>
      <c r="AC31" s="514">
        <v>0</v>
      </c>
      <c r="AD31" s="514">
        <v>0.30500357579999998</v>
      </c>
      <c r="AE31" s="514">
        <v>0</v>
      </c>
      <c r="AF31" s="514">
        <v>0</v>
      </c>
      <c r="AG31" s="514">
        <v>0</v>
      </c>
      <c r="AH31" s="514">
        <v>0</v>
      </c>
      <c r="AI31" s="514">
        <v>0</v>
      </c>
      <c r="AJ31" s="514">
        <v>0</v>
      </c>
      <c r="AK31" s="514">
        <v>0</v>
      </c>
      <c r="AL31" s="514">
        <v>0</v>
      </c>
      <c r="AM31" s="514">
        <v>4.6873612000000002E-3</v>
      </c>
      <c r="AN31" s="514">
        <v>0</v>
      </c>
      <c r="AO31" s="514">
        <v>9.9008003999999997E-3</v>
      </c>
      <c r="AP31" s="514">
        <v>0</v>
      </c>
      <c r="AQ31" s="514">
        <v>0</v>
      </c>
      <c r="AR31" s="514">
        <v>0</v>
      </c>
      <c r="AS31" s="514">
        <v>5.8035159999999999E-4</v>
      </c>
      <c r="AT31" s="514">
        <v>5.6439999999999997E-6</v>
      </c>
      <c r="AU31" s="514">
        <v>0</v>
      </c>
      <c r="AV31" s="514">
        <v>0</v>
      </c>
      <c r="AW31" s="515">
        <v>1.5789286E-3</v>
      </c>
    </row>
    <row r="32" spans="2:49">
      <c r="B32" s="512" t="s">
        <v>492</v>
      </c>
      <c r="C32" s="647" t="s">
        <v>493</v>
      </c>
      <c r="D32" s="513">
        <v>2.5895857E-3</v>
      </c>
      <c r="E32" s="514">
        <v>1.6425265E-3</v>
      </c>
      <c r="F32" s="514">
        <v>5.5450080000000004E-4</v>
      </c>
      <c r="G32" s="514">
        <v>5.2212829999999995E-4</v>
      </c>
      <c r="H32" s="514">
        <v>2.2081891999999999E-2</v>
      </c>
      <c r="I32" s="514">
        <v>6.7661205000000002E-3</v>
      </c>
      <c r="J32" s="514">
        <v>8.4294586999999997E-3</v>
      </c>
      <c r="K32" s="514">
        <v>2.3229866700000001E-2</v>
      </c>
      <c r="L32" s="514">
        <v>4.6575500000000002E-5</v>
      </c>
      <c r="M32" s="514">
        <v>7.8271079999999999E-4</v>
      </c>
      <c r="N32" s="514">
        <v>1.3981421500000001E-2</v>
      </c>
      <c r="O32" s="514">
        <v>1.9153995000000001E-3</v>
      </c>
      <c r="P32" s="514">
        <v>2.802247E-4</v>
      </c>
      <c r="Q32" s="514">
        <v>1.3687266700000001E-2</v>
      </c>
      <c r="R32" s="514">
        <v>3.2322275E-3</v>
      </c>
      <c r="S32" s="514">
        <v>6.8065341999999996E-3</v>
      </c>
      <c r="T32" s="514">
        <v>3.0487617200000001E-2</v>
      </c>
      <c r="U32" s="514">
        <v>4.574337E-4</v>
      </c>
      <c r="V32" s="514">
        <v>4.91798E-5</v>
      </c>
      <c r="W32" s="514">
        <v>9.2154770000000001E-4</v>
      </c>
      <c r="X32" s="514">
        <v>2.7288665000000001E-3</v>
      </c>
      <c r="Y32" s="514">
        <v>8.7059180000000004E-4</v>
      </c>
      <c r="Z32" s="514">
        <v>1.3005154000000001E-3</v>
      </c>
      <c r="AA32" s="514">
        <v>1.8696665E-3</v>
      </c>
      <c r="AB32" s="514">
        <v>7.5749910000000005E-4</v>
      </c>
      <c r="AC32" s="514">
        <v>4.8378480000000002E-4</v>
      </c>
      <c r="AD32" s="514">
        <v>1.5324889999999999E-4</v>
      </c>
      <c r="AE32" s="514">
        <v>2.4967347099999999E-2</v>
      </c>
      <c r="AF32" s="514">
        <v>2.6482510999999999E-3</v>
      </c>
      <c r="AG32" s="514">
        <v>7.5050804E-3</v>
      </c>
      <c r="AH32" s="514">
        <v>6.4370479999999999E-4</v>
      </c>
      <c r="AI32" s="514">
        <v>4.5352789999999999E-4</v>
      </c>
      <c r="AJ32" s="514">
        <v>2.6782850000000002E-4</v>
      </c>
      <c r="AK32" s="514">
        <v>2.1945140000000001E-4</v>
      </c>
      <c r="AL32" s="514">
        <v>6.2067999999999996E-6</v>
      </c>
      <c r="AM32" s="514">
        <v>2.9536139999999998E-4</v>
      </c>
      <c r="AN32" s="514">
        <v>2.8271502000000001E-3</v>
      </c>
      <c r="AO32" s="514">
        <v>1.3218346E-3</v>
      </c>
      <c r="AP32" s="514">
        <v>4.5551365000000002E-3</v>
      </c>
      <c r="AQ32" s="514">
        <v>6.4417439999999999E-4</v>
      </c>
      <c r="AR32" s="514">
        <v>4.6558362000000001E-3</v>
      </c>
      <c r="AS32" s="514">
        <v>2.9688586999999998E-3</v>
      </c>
      <c r="AT32" s="514">
        <v>3.1596810000000001E-3</v>
      </c>
      <c r="AU32" s="514">
        <v>0.15177982340000001</v>
      </c>
      <c r="AV32" s="514">
        <v>2.8765079999999997E-4</v>
      </c>
      <c r="AW32" s="515">
        <v>2.8605639999999999E-3</v>
      </c>
    </row>
    <row r="33" spans="2:49">
      <c r="B33" s="512" t="s">
        <v>494</v>
      </c>
      <c r="C33" s="647" t="s">
        <v>8</v>
      </c>
      <c r="D33" s="513">
        <v>8.3986559999999996E-4</v>
      </c>
      <c r="E33" s="514">
        <v>1.3438853000000001E-3</v>
      </c>
      <c r="F33" s="514">
        <v>1.9074829999999999E-4</v>
      </c>
      <c r="G33" s="514">
        <v>1.0442565999999999E-3</v>
      </c>
      <c r="H33" s="514">
        <v>8.178479E-4</v>
      </c>
      <c r="I33" s="514">
        <v>2.5135190000000001E-4</v>
      </c>
      <c r="J33" s="514">
        <v>6.7715869999999999E-4</v>
      </c>
      <c r="K33" s="514">
        <v>2.6411442999999999E-3</v>
      </c>
      <c r="L33" s="514">
        <v>5.5890639999999999E-4</v>
      </c>
      <c r="M33" s="514">
        <v>1.7642052999999999E-3</v>
      </c>
      <c r="N33" s="514">
        <v>7.6042340000000001E-4</v>
      </c>
      <c r="O33" s="514">
        <v>1.3614139E-3</v>
      </c>
      <c r="P33" s="514">
        <v>6.8228609999999997E-4</v>
      </c>
      <c r="Q33" s="514">
        <v>0</v>
      </c>
      <c r="R33" s="514">
        <v>2.1516588000000001E-3</v>
      </c>
      <c r="S33" s="514">
        <v>1.1669715000000001E-3</v>
      </c>
      <c r="T33" s="514">
        <v>1.1083207999999999E-3</v>
      </c>
      <c r="U33" s="514">
        <v>1.2915775000000001E-3</v>
      </c>
      <c r="V33" s="514">
        <v>5.1147040000000001E-4</v>
      </c>
      <c r="W33" s="514">
        <v>6.2609929999999996E-4</v>
      </c>
      <c r="X33" s="514">
        <v>7.3938560000000005E-4</v>
      </c>
      <c r="Y33" s="514">
        <v>1.0238159000000001E-3</v>
      </c>
      <c r="Z33" s="514">
        <v>7.2250850000000002E-4</v>
      </c>
      <c r="AA33" s="514">
        <v>8.4605019999999995E-4</v>
      </c>
      <c r="AB33" s="514">
        <v>1.6935149999999999E-4</v>
      </c>
      <c r="AC33" s="514">
        <v>4.1639189999999999E-4</v>
      </c>
      <c r="AD33" s="514">
        <v>1.5580302E-3</v>
      </c>
      <c r="AE33" s="514">
        <v>3.8859680000000001E-4</v>
      </c>
      <c r="AF33" s="514">
        <v>2.305645E-4</v>
      </c>
      <c r="AG33" s="514">
        <v>5.8777033000000003E-3</v>
      </c>
      <c r="AH33" s="514">
        <v>1.21557579E-2</v>
      </c>
      <c r="AI33" s="514">
        <v>1.0421491000000001E-3</v>
      </c>
      <c r="AJ33" s="514">
        <v>9.4848230000000005E-4</v>
      </c>
      <c r="AK33" s="514">
        <v>9.7994019999999996E-4</v>
      </c>
      <c r="AL33" s="514">
        <v>2.4185723E-3</v>
      </c>
      <c r="AM33" s="514">
        <v>1.949065E-3</v>
      </c>
      <c r="AN33" s="514">
        <v>1.3110553999999999E-3</v>
      </c>
      <c r="AO33" s="514">
        <v>2.5816906E-3</v>
      </c>
      <c r="AP33" s="514">
        <v>1.9453618000000001E-3</v>
      </c>
      <c r="AQ33" s="514">
        <v>8.023816E-4</v>
      </c>
      <c r="AR33" s="514">
        <v>6.3669560000000004E-4</v>
      </c>
      <c r="AS33" s="514">
        <v>4.1831000000000003E-4</v>
      </c>
      <c r="AT33" s="514">
        <v>7.3465640000000001E-4</v>
      </c>
      <c r="AU33" s="514">
        <v>0</v>
      </c>
      <c r="AV33" s="514">
        <v>0</v>
      </c>
      <c r="AW33" s="515">
        <v>1.1550209E-3</v>
      </c>
    </row>
    <row r="34" spans="2:49">
      <c r="B34" s="524" t="s">
        <v>495</v>
      </c>
      <c r="C34" s="656" t="s">
        <v>496</v>
      </c>
      <c r="D34" s="517">
        <v>5.7099196999999997E-3</v>
      </c>
      <c r="E34" s="518">
        <v>1.4633417900000001E-2</v>
      </c>
      <c r="F34" s="518">
        <v>9.4989679000000004E-3</v>
      </c>
      <c r="G34" s="518">
        <v>3.2123321699999999E-2</v>
      </c>
      <c r="H34" s="518">
        <v>1.4520151199999999E-2</v>
      </c>
      <c r="I34" s="518">
        <v>9.4970244999999995E-3</v>
      </c>
      <c r="J34" s="518">
        <v>7.0984916000000004E-3</v>
      </c>
      <c r="K34" s="518">
        <v>6.4686244300000001E-2</v>
      </c>
      <c r="L34" s="518">
        <v>1.3460329300000001E-2</v>
      </c>
      <c r="M34" s="518">
        <v>2.5357344699999999E-2</v>
      </c>
      <c r="N34" s="518">
        <v>7.8980340999999996E-3</v>
      </c>
      <c r="O34" s="518">
        <v>2.14731082E-2</v>
      </c>
      <c r="P34" s="518">
        <v>1.7581051899999998E-2</v>
      </c>
      <c r="Q34" s="518">
        <v>5.8067192000000002E-3</v>
      </c>
      <c r="R34" s="518">
        <v>2.8350710899999999E-2</v>
      </c>
      <c r="S34" s="518">
        <v>1.9135797E-2</v>
      </c>
      <c r="T34" s="518">
        <v>2.06886542E-2</v>
      </c>
      <c r="U34" s="518">
        <v>1.4783949100000001E-2</v>
      </c>
      <c r="V34" s="518">
        <v>7.0622256000000003E-3</v>
      </c>
      <c r="W34" s="518">
        <v>5.8071338000000002E-3</v>
      </c>
      <c r="X34" s="518">
        <v>4.4972939999999998E-3</v>
      </c>
      <c r="Y34" s="518">
        <v>2.09011669E-2</v>
      </c>
      <c r="Z34" s="518">
        <v>7.1207231999999999E-3</v>
      </c>
      <c r="AA34" s="518">
        <v>3.9064540000000002E-3</v>
      </c>
      <c r="AB34" s="518">
        <v>7.9300311999999998E-3</v>
      </c>
      <c r="AC34" s="518">
        <v>1.14158768E-2</v>
      </c>
      <c r="AD34" s="518">
        <v>2.25275848E-2</v>
      </c>
      <c r="AE34" s="518">
        <v>1.0934683299999999E-2</v>
      </c>
      <c r="AF34" s="518">
        <v>1.9926700999999998E-3</v>
      </c>
      <c r="AG34" s="518">
        <v>5.5700059400000002E-2</v>
      </c>
      <c r="AH34" s="518">
        <v>2.8229718599999998E-2</v>
      </c>
      <c r="AI34" s="518">
        <v>4.3712366799999999E-2</v>
      </c>
      <c r="AJ34" s="518">
        <v>1.2028731500000001E-2</v>
      </c>
      <c r="AK34" s="518">
        <v>2.9936482999999999E-3</v>
      </c>
      <c r="AL34" s="518">
        <v>2.1275437000000002E-3</v>
      </c>
      <c r="AM34" s="518">
        <v>5.1564174999999997E-3</v>
      </c>
      <c r="AN34" s="518">
        <v>3.6712543999999998E-3</v>
      </c>
      <c r="AO34" s="518">
        <v>7.4847617000000002E-3</v>
      </c>
      <c r="AP34" s="518">
        <v>1.1786489000000001E-2</v>
      </c>
      <c r="AQ34" s="518">
        <v>7.4300657999999999E-3</v>
      </c>
      <c r="AR34" s="518">
        <v>3.0541489999999999E-3</v>
      </c>
      <c r="AS34" s="518">
        <v>3.2972248999999999E-3</v>
      </c>
      <c r="AT34" s="518">
        <v>2.2476158900000001E-2</v>
      </c>
      <c r="AU34" s="518">
        <v>0</v>
      </c>
      <c r="AV34" s="518">
        <v>2.0944573000000002E-3</v>
      </c>
      <c r="AW34" s="519">
        <v>1.12531169E-2</v>
      </c>
    </row>
    <row r="35" spans="2:49">
      <c r="B35" s="520" t="s">
        <v>497</v>
      </c>
      <c r="C35" s="654" t="s">
        <v>498</v>
      </c>
      <c r="D35" s="594">
        <v>6.8239080000000001E-4</v>
      </c>
      <c r="E35" s="595">
        <v>1.9411677E-3</v>
      </c>
      <c r="F35" s="595">
        <v>1.9666293999999998E-3</v>
      </c>
      <c r="G35" s="595">
        <v>1.9641969E-3</v>
      </c>
      <c r="H35" s="595">
        <v>1.2602901000000001E-3</v>
      </c>
      <c r="I35" s="595">
        <v>4.483574E-4</v>
      </c>
      <c r="J35" s="595">
        <v>5.8375750000000002E-4</v>
      </c>
      <c r="K35" s="595">
        <v>4.6285400000000004E-3</v>
      </c>
      <c r="L35" s="595">
        <v>5.0068699999999999E-4</v>
      </c>
      <c r="M35" s="595">
        <v>3.0500873E-3</v>
      </c>
      <c r="N35" s="595">
        <v>1.9961114999999998E-3</v>
      </c>
      <c r="O35" s="595">
        <v>1.1034854000000001E-3</v>
      </c>
      <c r="P35" s="595">
        <v>6.5791880000000001E-4</v>
      </c>
      <c r="Q35" s="595">
        <v>0</v>
      </c>
      <c r="R35" s="595">
        <v>1.0142180000000001E-3</v>
      </c>
      <c r="S35" s="595">
        <v>7.1299700000000004E-4</v>
      </c>
      <c r="T35" s="595">
        <v>7.4767669999999998E-4</v>
      </c>
      <c r="U35" s="595">
        <v>6.9191649999999995E-4</v>
      </c>
      <c r="V35" s="595">
        <v>5.1147040000000001E-4</v>
      </c>
      <c r="W35" s="595">
        <v>5.280355E-4</v>
      </c>
      <c r="X35" s="595">
        <v>1.8294076999999999E-3</v>
      </c>
      <c r="Y35" s="595">
        <v>2.1486205000000001E-3</v>
      </c>
      <c r="Z35" s="595">
        <v>7.0645280000000005E-4</v>
      </c>
      <c r="AA35" s="595">
        <v>2.7157169999999999E-4</v>
      </c>
      <c r="AB35" s="595">
        <v>3.5145409999999999E-4</v>
      </c>
      <c r="AC35" s="595">
        <v>6.6911529999999996E-4</v>
      </c>
      <c r="AD35" s="595">
        <v>8.5563960000000004E-4</v>
      </c>
      <c r="AE35" s="595">
        <v>1.6947139999999999E-3</v>
      </c>
      <c r="AF35" s="595">
        <v>7.1762050000000004E-4</v>
      </c>
      <c r="AG35" s="595">
        <v>6.318052E-4</v>
      </c>
      <c r="AH35" s="595">
        <v>9.83468916E-2</v>
      </c>
      <c r="AI35" s="595">
        <v>8.7521228999999992E-3</v>
      </c>
      <c r="AJ35" s="595">
        <v>1.9135884000000001E-3</v>
      </c>
      <c r="AK35" s="595">
        <v>1.2918648E-3</v>
      </c>
      <c r="AL35" s="595">
        <v>3.5654460000000002E-4</v>
      </c>
      <c r="AM35" s="595">
        <v>2.9488112E-3</v>
      </c>
      <c r="AN35" s="595">
        <v>2.1297167000000001E-3</v>
      </c>
      <c r="AO35" s="595">
        <v>3.8190089999999999E-3</v>
      </c>
      <c r="AP35" s="595">
        <v>8.3002755000000008E-3</v>
      </c>
      <c r="AQ35" s="595">
        <v>4.5999847000000003E-3</v>
      </c>
      <c r="AR35" s="595">
        <v>2.2682279000000001E-3</v>
      </c>
      <c r="AS35" s="595">
        <v>7.0741499999999998E-4</v>
      </c>
      <c r="AT35" s="595">
        <v>8.3577748000000004E-3</v>
      </c>
      <c r="AU35" s="595">
        <v>0</v>
      </c>
      <c r="AV35" s="595">
        <v>1.1056576999999999E-3</v>
      </c>
      <c r="AW35" s="596">
        <v>2.4954488000000002E-3</v>
      </c>
    </row>
    <row r="36" spans="2:49">
      <c r="B36" s="512" t="s">
        <v>499</v>
      </c>
      <c r="C36" s="647" t="s">
        <v>500</v>
      </c>
      <c r="D36" s="513">
        <v>4.549272E-4</v>
      </c>
      <c r="E36" s="514">
        <v>1.9411677E-3</v>
      </c>
      <c r="F36" s="514">
        <v>7.8960909999999996E-4</v>
      </c>
      <c r="G36" s="514">
        <v>9.9452999999999998E-5</v>
      </c>
      <c r="H36" s="514">
        <v>3.0836889999999998E-4</v>
      </c>
      <c r="I36" s="514">
        <v>3.1928479999999998E-4</v>
      </c>
      <c r="J36" s="514">
        <v>2.1015270000000001E-4</v>
      </c>
      <c r="K36" s="514">
        <v>1.5428467000000001E-3</v>
      </c>
      <c r="L36" s="514">
        <v>5.1233089999999995E-4</v>
      </c>
      <c r="M36" s="514">
        <v>2.0872287999999998E-3</v>
      </c>
      <c r="N36" s="514">
        <v>1.209765E-4</v>
      </c>
      <c r="O36" s="514">
        <v>4.2614300000000003E-5</v>
      </c>
      <c r="P36" s="514">
        <v>1.096531E-4</v>
      </c>
      <c r="Q36" s="514">
        <v>0</v>
      </c>
      <c r="R36" s="514">
        <v>2.7203790999999998E-3</v>
      </c>
      <c r="S36" s="514">
        <v>1.147785E-4</v>
      </c>
      <c r="T36" s="514">
        <v>1.8032200000000001E-4</v>
      </c>
      <c r="U36" s="514">
        <v>8.0723599999999994E-5</v>
      </c>
      <c r="V36" s="514">
        <v>1.9016209999999999E-4</v>
      </c>
      <c r="W36" s="514">
        <v>2.2630099999999999E-5</v>
      </c>
      <c r="X36" s="514">
        <v>2.5154356000000001E-3</v>
      </c>
      <c r="Y36" s="514">
        <v>7.8701490000000003E-4</v>
      </c>
      <c r="Z36" s="514">
        <v>2.448501E-4</v>
      </c>
      <c r="AA36" s="514">
        <v>1.8801120000000001E-4</v>
      </c>
      <c r="AB36" s="514">
        <v>3.6261099999999997E-5</v>
      </c>
      <c r="AC36" s="514">
        <v>8.3278379999999997E-4</v>
      </c>
      <c r="AD36" s="514">
        <v>2.7967920000000002E-3</v>
      </c>
      <c r="AE36" s="514">
        <v>5.3971799999999997E-5</v>
      </c>
      <c r="AF36" s="514">
        <v>1.7871065000000001E-3</v>
      </c>
      <c r="AG36" s="514">
        <v>1.0272989099999999E-2</v>
      </c>
      <c r="AH36" s="514">
        <v>2.0057466999999999E-3</v>
      </c>
      <c r="AI36" s="514">
        <v>0</v>
      </c>
      <c r="AJ36" s="514">
        <v>1.0625402999999999E-3</v>
      </c>
      <c r="AK36" s="514">
        <v>3.0157315E-3</v>
      </c>
      <c r="AL36" s="514">
        <v>1.10343E-5</v>
      </c>
      <c r="AM36" s="514">
        <v>3.1489206000000001E-3</v>
      </c>
      <c r="AN36" s="514">
        <v>3.9167031000000001E-3</v>
      </c>
      <c r="AO36" s="514">
        <v>2.09138351E-2</v>
      </c>
      <c r="AP36" s="514">
        <v>4.2629902000000004E-3</v>
      </c>
      <c r="AQ36" s="514">
        <v>3.3059633E-3</v>
      </c>
      <c r="AR36" s="514">
        <v>3.9793499999999998E-5</v>
      </c>
      <c r="AS36" s="514">
        <v>3.0124029999999998E-4</v>
      </c>
      <c r="AT36" s="514">
        <v>1.50355288E-2</v>
      </c>
      <c r="AU36" s="514">
        <v>0</v>
      </c>
      <c r="AV36" s="514">
        <v>1.06340902E-2</v>
      </c>
      <c r="AW36" s="515">
        <v>2.6652446E-3</v>
      </c>
    </row>
    <row r="37" spans="2:49">
      <c r="B37" s="512" t="s">
        <v>501</v>
      </c>
      <c r="C37" s="647" t="s">
        <v>502</v>
      </c>
      <c r="D37" s="513">
        <v>5.8959733100000002E-2</v>
      </c>
      <c r="E37" s="514">
        <v>2.3294012199999999E-2</v>
      </c>
      <c r="F37" s="514">
        <v>7.7607928000000007E-2</v>
      </c>
      <c r="G37" s="514">
        <v>5.62406763E-2</v>
      </c>
      <c r="H37" s="514">
        <v>8.1637304600000002E-2</v>
      </c>
      <c r="I37" s="514">
        <v>4.9849188900000001E-2</v>
      </c>
      <c r="J37" s="514">
        <v>6.4820436199999998E-2</v>
      </c>
      <c r="K37" s="514">
        <v>7.0866347600000004E-2</v>
      </c>
      <c r="L37" s="514">
        <v>5.8801611500000003E-2</v>
      </c>
      <c r="M37" s="514">
        <v>3.8477068400000002E-2</v>
      </c>
      <c r="N37" s="514">
        <v>2.6658025500000002E-2</v>
      </c>
      <c r="O37" s="514">
        <v>5.53424842E-2</v>
      </c>
      <c r="P37" s="514">
        <v>4.5615702299999998E-2</v>
      </c>
      <c r="Q37" s="514">
        <v>8.7930319399999998E-2</v>
      </c>
      <c r="R37" s="514">
        <v>2.96208531E-2</v>
      </c>
      <c r="S37" s="514">
        <v>1.18937898E-2</v>
      </c>
      <c r="T37" s="514">
        <v>3.7977578499999998E-2</v>
      </c>
      <c r="U37" s="514">
        <v>3.8977962499999998E-2</v>
      </c>
      <c r="V37" s="514">
        <v>3.61012842E-2</v>
      </c>
      <c r="W37" s="514">
        <v>3.55531361E-2</v>
      </c>
      <c r="X37" s="514">
        <v>4.0765302199999999E-2</v>
      </c>
      <c r="Y37" s="514">
        <v>4.4156413999999998E-2</v>
      </c>
      <c r="Z37" s="514">
        <v>4.9560072599999998E-2</v>
      </c>
      <c r="AA37" s="514">
        <v>4.4464638200000003E-2</v>
      </c>
      <c r="AB37" s="514">
        <v>3.7062067099999998E-2</v>
      </c>
      <c r="AC37" s="514">
        <v>5.0231783500000002E-2</v>
      </c>
      <c r="AD37" s="514">
        <v>3.4289436E-2</v>
      </c>
      <c r="AE37" s="514">
        <v>4.9189883500000003E-2</v>
      </c>
      <c r="AF37" s="514">
        <v>4.8426883300000001E-2</v>
      </c>
      <c r="AG37" s="514">
        <v>1.71982309E-2</v>
      </c>
      <c r="AH37" s="514">
        <v>1.7687887199999999E-2</v>
      </c>
      <c r="AI37" s="514">
        <v>1.2968967099999999E-2</v>
      </c>
      <c r="AJ37" s="514">
        <v>8.5335697999999998E-3</v>
      </c>
      <c r="AK37" s="514">
        <v>5.0598040000000002E-3</v>
      </c>
      <c r="AL37" s="514">
        <v>8.6136209999999999E-4</v>
      </c>
      <c r="AM37" s="514">
        <v>2.3671333999999999E-2</v>
      </c>
      <c r="AN37" s="514">
        <v>8.1701498000000001E-3</v>
      </c>
      <c r="AO37" s="514">
        <v>9.3328509999999996E-3</v>
      </c>
      <c r="AP37" s="514">
        <v>1.63494421E-2</v>
      </c>
      <c r="AQ37" s="514">
        <v>4.6060357000000003E-2</v>
      </c>
      <c r="AR37" s="514">
        <v>3.5207274199999999E-2</v>
      </c>
      <c r="AS37" s="514">
        <v>1.9542071899999999E-2</v>
      </c>
      <c r="AT37" s="514">
        <v>7.0321950699999997E-2</v>
      </c>
      <c r="AU37" s="514">
        <v>0.230544472</v>
      </c>
      <c r="AV37" s="514">
        <v>7.2452043000000004E-3</v>
      </c>
      <c r="AW37" s="515">
        <v>2.89876505E-2</v>
      </c>
    </row>
    <row r="38" spans="2:49">
      <c r="B38" s="512" t="s">
        <v>503</v>
      </c>
      <c r="C38" s="647" t="s">
        <v>504</v>
      </c>
      <c r="D38" s="513">
        <v>7.0513718000000001E-3</v>
      </c>
      <c r="E38" s="514">
        <v>5.2262206999999998E-2</v>
      </c>
      <c r="F38" s="514">
        <v>5.3291221E-3</v>
      </c>
      <c r="G38" s="514">
        <v>2.2899055200000001E-2</v>
      </c>
      <c r="H38" s="514">
        <v>2.03121229E-2</v>
      </c>
      <c r="I38" s="514">
        <v>7.3707236000000002E-3</v>
      </c>
      <c r="J38" s="514">
        <v>1.51076449E-2</v>
      </c>
      <c r="K38" s="514">
        <v>1.05907272E-2</v>
      </c>
      <c r="L38" s="514">
        <v>8.9774342000000003E-3</v>
      </c>
      <c r="M38" s="514">
        <v>8.2153573000000001E-3</v>
      </c>
      <c r="N38" s="514">
        <v>4.9945993000000003E-3</v>
      </c>
      <c r="O38" s="514">
        <v>4.1021844999999998E-3</v>
      </c>
      <c r="P38" s="514">
        <v>5.7263302E-3</v>
      </c>
      <c r="Q38" s="514">
        <v>5.3919535000000003E-3</v>
      </c>
      <c r="R38" s="514">
        <v>9.8483411999999992E-3</v>
      </c>
      <c r="S38" s="514">
        <v>3.1017595000000001E-3</v>
      </c>
      <c r="T38" s="514">
        <v>8.3168037999999996E-3</v>
      </c>
      <c r="U38" s="514">
        <v>1.0828493099999999E-2</v>
      </c>
      <c r="V38" s="514">
        <v>6.3737078000000004E-3</v>
      </c>
      <c r="W38" s="514">
        <v>6.9248089999999997E-3</v>
      </c>
      <c r="X38" s="514">
        <v>1.5740529E-2</v>
      </c>
      <c r="Y38" s="514">
        <v>7.0169695999999998E-3</v>
      </c>
      <c r="Z38" s="514">
        <v>6.9601656999999997E-3</v>
      </c>
      <c r="AA38" s="514">
        <v>7.3324350999999996E-3</v>
      </c>
      <c r="AB38" s="514">
        <v>4.2019084E-3</v>
      </c>
      <c r="AC38" s="514">
        <v>1.5086383300000001E-2</v>
      </c>
      <c r="AD38" s="514">
        <v>1.13531876E-2</v>
      </c>
      <c r="AE38" s="514">
        <v>1.74868579E-2</v>
      </c>
      <c r="AF38" s="514">
        <v>1.25504881E-2</v>
      </c>
      <c r="AG38" s="514">
        <v>1.7931234399999999E-2</v>
      </c>
      <c r="AH38" s="514">
        <v>2.6056049000000001E-2</v>
      </c>
      <c r="AI38" s="514">
        <v>2.6275667700000001E-2</v>
      </c>
      <c r="AJ38" s="514">
        <v>1.52265113E-2</v>
      </c>
      <c r="AK38" s="514">
        <v>5.2012742000000001E-2</v>
      </c>
      <c r="AL38" s="514">
        <v>5.8665033599999999E-2</v>
      </c>
      <c r="AM38" s="514">
        <v>2.6251944100000001E-2</v>
      </c>
      <c r="AN38" s="514">
        <v>6.0314534000000001E-3</v>
      </c>
      <c r="AO38" s="514">
        <v>2.2653743600000002E-2</v>
      </c>
      <c r="AP38" s="514">
        <v>7.5576964000000002E-3</v>
      </c>
      <c r="AQ38" s="514">
        <v>7.7672803999999998E-3</v>
      </c>
      <c r="AR38" s="514">
        <v>2.64626588E-2</v>
      </c>
      <c r="AS38" s="514">
        <v>8.9865263000000004E-3</v>
      </c>
      <c r="AT38" s="514">
        <v>7.0276799000000001E-3</v>
      </c>
      <c r="AU38" s="514">
        <v>0</v>
      </c>
      <c r="AV38" s="514">
        <v>2.2742391E-3</v>
      </c>
      <c r="AW38" s="515">
        <v>1.38956471E-2</v>
      </c>
    </row>
    <row r="39" spans="2:49">
      <c r="B39" s="516" t="s">
        <v>505</v>
      </c>
      <c r="C39" s="649" t="s">
        <v>506</v>
      </c>
      <c r="D39" s="591">
        <v>2.0063456999999999E-3</v>
      </c>
      <c r="E39" s="592">
        <v>6.4207854000000002E-3</v>
      </c>
      <c r="F39" s="592">
        <v>2.5714049000000001E-3</v>
      </c>
      <c r="G39" s="592">
        <v>2.8592740000000002E-3</v>
      </c>
      <c r="H39" s="592">
        <v>5.2020486000000001E-3</v>
      </c>
      <c r="I39" s="592">
        <v>1.4673513999999999E-3</v>
      </c>
      <c r="J39" s="592">
        <v>4.8335124E-3</v>
      </c>
      <c r="K39" s="592">
        <v>2.2750450999999999E-3</v>
      </c>
      <c r="L39" s="592">
        <v>4.5760462000000003E-3</v>
      </c>
      <c r="M39" s="592">
        <v>2.5935060000000002E-3</v>
      </c>
      <c r="N39" s="592">
        <v>9.5917039999999999E-4</v>
      </c>
      <c r="O39" s="592">
        <v>3.6984703999999998E-3</v>
      </c>
      <c r="P39" s="592">
        <v>3.1190224000000001E-3</v>
      </c>
      <c r="Q39" s="592">
        <v>1.6590626E-3</v>
      </c>
      <c r="R39" s="592">
        <v>2.8436019000000002E-3</v>
      </c>
      <c r="S39" s="592">
        <v>8.4250820000000002E-4</v>
      </c>
      <c r="T39" s="592">
        <v>1.0775341E-3</v>
      </c>
      <c r="U39" s="592">
        <v>4.6550604000000001E-3</v>
      </c>
      <c r="V39" s="592">
        <v>2.9737411999999999E-3</v>
      </c>
      <c r="W39" s="592">
        <v>2.2743245E-3</v>
      </c>
      <c r="X39" s="592">
        <v>2.4315878000000001E-3</v>
      </c>
      <c r="Y39" s="592">
        <v>1.8038660999999999E-3</v>
      </c>
      <c r="Z39" s="592">
        <v>3.0024244000000002E-3</v>
      </c>
      <c r="AA39" s="592">
        <v>2.0994579000000002E-3</v>
      </c>
      <c r="AB39" s="592">
        <v>8.3799079999999999E-4</v>
      </c>
      <c r="AC39" s="592">
        <v>2.0530766999999998E-3</v>
      </c>
      <c r="AD39" s="592">
        <v>1.0727421E-3</v>
      </c>
      <c r="AE39" s="592">
        <v>1.09023E-3</v>
      </c>
      <c r="AF39" s="592">
        <v>4.4122086000000001E-3</v>
      </c>
      <c r="AG39" s="592">
        <v>6.1484770000000003E-3</v>
      </c>
      <c r="AH39" s="592">
        <v>1.5952683E-3</v>
      </c>
      <c r="AI39" s="592">
        <v>1.8623591000000001E-3</v>
      </c>
      <c r="AJ39" s="592">
        <v>2.5425235399999999E-2</v>
      </c>
      <c r="AK39" s="592">
        <v>1.7085464599999999E-2</v>
      </c>
      <c r="AL39" s="592">
        <v>2.4134000100000001E-2</v>
      </c>
      <c r="AM39" s="592">
        <v>2.1667038900000001E-2</v>
      </c>
      <c r="AN39" s="592">
        <v>1.60499518E-2</v>
      </c>
      <c r="AO39" s="592">
        <v>2.0836079999999998E-3</v>
      </c>
      <c r="AP39" s="592">
        <v>8.0667540000000006E-3</v>
      </c>
      <c r="AQ39" s="592">
        <v>1.7417919800000001E-2</v>
      </c>
      <c r="AR39" s="592">
        <v>1.9429162600000001E-2</v>
      </c>
      <c r="AS39" s="592">
        <v>7.4075132000000002E-3</v>
      </c>
      <c r="AT39" s="592">
        <v>1.28522541E-2</v>
      </c>
      <c r="AU39" s="592">
        <v>0</v>
      </c>
      <c r="AV39" s="592">
        <v>2.62840911E-2</v>
      </c>
      <c r="AW39" s="593">
        <v>9.3377268999999992E-3</v>
      </c>
    </row>
    <row r="40" spans="2:49">
      <c r="B40" s="586" t="s">
        <v>507</v>
      </c>
      <c r="C40" s="655" t="s">
        <v>508</v>
      </c>
      <c r="D40" s="521">
        <v>5.7694102300000001E-2</v>
      </c>
      <c r="E40" s="522">
        <v>0.28744213829999998</v>
      </c>
      <c r="F40" s="522">
        <v>3.3015715299999998E-2</v>
      </c>
      <c r="G40" s="522">
        <v>2.7871705600000001E-2</v>
      </c>
      <c r="H40" s="522">
        <v>2.6600166299999999E-2</v>
      </c>
      <c r="I40" s="522">
        <v>3.83345561E-2</v>
      </c>
      <c r="J40" s="522">
        <v>3.1079250900000001E-2</v>
      </c>
      <c r="K40" s="522">
        <v>4.1264611299999997E-2</v>
      </c>
      <c r="L40" s="522">
        <v>3.0087794899999999E-2</v>
      </c>
      <c r="M40" s="522">
        <v>2.3571397500000001E-2</v>
      </c>
      <c r="N40" s="522">
        <v>4.4718081700000002E-2</v>
      </c>
      <c r="O40" s="522">
        <v>1.9322208800000001E-2</v>
      </c>
      <c r="P40" s="522">
        <v>1.6935316799999999E-2</v>
      </c>
      <c r="Q40" s="522">
        <v>3.2766486900000003E-2</v>
      </c>
      <c r="R40" s="522">
        <v>5.0540284400000003E-2</v>
      </c>
      <c r="S40" s="522">
        <v>1.2552309899999999E-2</v>
      </c>
      <c r="T40" s="522">
        <v>2.6445764900000002E-2</v>
      </c>
      <c r="U40" s="522">
        <v>2.7876546700000001E-2</v>
      </c>
      <c r="V40" s="522">
        <v>1.8953911899999999E-2</v>
      </c>
      <c r="W40" s="522">
        <v>1.68154176E-2</v>
      </c>
      <c r="X40" s="522">
        <v>2.7105724500000001E-2</v>
      </c>
      <c r="Y40" s="522">
        <v>1.9365443100000001E-2</v>
      </c>
      <c r="Z40" s="522">
        <v>2.0639660899999999E-2</v>
      </c>
      <c r="AA40" s="522">
        <v>1.66389872E-2</v>
      </c>
      <c r="AB40" s="522">
        <v>1.63282693E-2</v>
      </c>
      <c r="AC40" s="522">
        <v>1.79914989E-2</v>
      </c>
      <c r="AD40" s="522">
        <v>1.05103188E-2</v>
      </c>
      <c r="AE40" s="522">
        <v>0.24263555010000001</v>
      </c>
      <c r="AF40" s="522">
        <v>4.2733143299999998E-2</v>
      </c>
      <c r="AG40" s="522">
        <v>3.8181823199999999E-2</v>
      </c>
      <c r="AH40" s="522">
        <v>2.0309351400000002E-2</v>
      </c>
      <c r="AI40" s="522">
        <v>5.9730585099999997E-2</v>
      </c>
      <c r="AJ40" s="522">
        <v>4.9217640700000002E-2</v>
      </c>
      <c r="AK40" s="522">
        <v>3.45642855E-2</v>
      </c>
      <c r="AL40" s="522">
        <v>2.2799544E-3</v>
      </c>
      <c r="AM40" s="522">
        <v>0.1155159179</v>
      </c>
      <c r="AN40" s="522">
        <v>2.3670835300000002E-2</v>
      </c>
      <c r="AO40" s="522">
        <v>3.78272329E-2</v>
      </c>
      <c r="AP40" s="522">
        <v>2.4934047300000001E-2</v>
      </c>
      <c r="AQ40" s="522">
        <v>1.50057326E-2</v>
      </c>
      <c r="AR40" s="522">
        <v>3.9843213699999998E-2</v>
      </c>
      <c r="AS40" s="522">
        <v>1.53561167E-2</v>
      </c>
      <c r="AT40" s="522">
        <v>3.6431808599999997E-2</v>
      </c>
      <c r="AU40" s="522">
        <v>5.1556756400000001E-2</v>
      </c>
      <c r="AV40" s="522">
        <v>6.66720601E-2</v>
      </c>
      <c r="AW40" s="523">
        <v>3.03443316E-2</v>
      </c>
    </row>
    <row r="41" spans="2:49">
      <c r="B41" s="512" t="s">
        <v>509</v>
      </c>
      <c r="C41" s="647" t="s">
        <v>510</v>
      </c>
      <c r="D41" s="513">
        <v>3.3886245E-3</v>
      </c>
      <c r="E41" s="514">
        <v>4.1809765999999996E-3</v>
      </c>
      <c r="F41" s="514">
        <v>3.9598747999999998E-3</v>
      </c>
      <c r="G41" s="514">
        <v>4.7240179000000004E-3</v>
      </c>
      <c r="H41" s="514">
        <v>5.9260451E-3</v>
      </c>
      <c r="I41" s="514">
        <v>2.8395968000000001E-3</v>
      </c>
      <c r="J41" s="514">
        <v>6.3512819000000002E-3</v>
      </c>
      <c r="K41" s="514">
        <v>6.5026194000000004E-3</v>
      </c>
      <c r="L41" s="514">
        <v>5.9267367E-3</v>
      </c>
      <c r="M41" s="514">
        <v>6.7120556E-3</v>
      </c>
      <c r="N41" s="514">
        <v>9.764528E-4</v>
      </c>
      <c r="O41" s="514">
        <v>4.3466559000000004E-3</v>
      </c>
      <c r="P41" s="514">
        <v>7.5173313E-3</v>
      </c>
      <c r="Q41" s="514">
        <v>4.5624222000000001E-3</v>
      </c>
      <c r="R41" s="514">
        <v>4.7393365E-3</v>
      </c>
      <c r="S41" s="514">
        <v>1.3077892E-3</v>
      </c>
      <c r="T41" s="514">
        <v>2.819181E-3</v>
      </c>
      <c r="U41" s="514">
        <v>5.1470899000000004E-3</v>
      </c>
      <c r="V41" s="514">
        <v>5.8065002999999997E-3</v>
      </c>
      <c r="W41" s="514">
        <v>8.024883E-3</v>
      </c>
      <c r="X41" s="514">
        <v>8.5524811000000003E-3</v>
      </c>
      <c r="Y41" s="514">
        <v>6.7070389000000001E-3</v>
      </c>
      <c r="Z41" s="514">
        <v>1.0600806000000001E-2</v>
      </c>
      <c r="AA41" s="514">
        <v>1.2022268900000001E-2</v>
      </c>
      <c r="AB41" s="514">
        <v>2.2987964999999998E-3</v>
      </c>
      <c r="AC41" s="514">
        <v>3.3744590999999998E-3</v>
      </c>
      <c r="AD41" s="514">
        <v>5.7851450999999998E-3</v>
      </c>
      <c r="AE41" s="514">
        <v>4.5660129000000002E-3</v>
      </c>
      <c r="AF41" s="514">
        <v>9.4948137000000002E-3</v>
      </c>
      <c r="AG41" s="514">
        <v>7.5980733999999996E-3</v>
      </c>
      <c r="AH41" s="514">
        <v>2.7968505099999999E-2</v>
      </c>
      <c r="AI41" s="514">
        <v>8.9740620999999993E-3</v>
      </c>
      <c r="AJ41" s="514">
        <v>2.9939530799999999E-2</v>
      </c>
      <c r="AK41" s="514">
        <v>4.9050838200000002E-2</v>
      </c>
      <c r="AL41" s="514">
        <v>2.9530443999999999E-3</v>
      </c>
      <c r="AM41" s="514">
        <v>9.6316626999999998E-3</v>
      </c>
      <c r="AN41" s="514">
        <v>0.1829490963</v>
      </c>
      <c r="AO41" s="514">
        <v>2.74914554E-2</v>
      </c>
      <c r="AP41" s="514">
        <v>2.40664022E-2</v>
      </c>
      <c r="AQ41" s="514">
        <v>9.7836342999999999E-3</v>
      </c>
      <c r="AR41" s="514">
        <v>6.0844218499999998E-2</v>
      </c>
      <c r="AS41" s="514">
        <v>4.0071384000000002E-2</v>
      </c>
      <c r="AT41" s="514">
        <v>1.8072923800000001E-2</v>
      </c>
      <c r="AU41" s="514">
        <v>0</v>
      </c>
      <c r="AV41" s="514">
        <v>7.2802617599999994E-2</v>
      </c>
      <c r="AW41" s="515">
        <v>1.8060881899999999E-2</v>
      </c>
    </row>
    <row r="42" spans="2:49">
      <c r="B42" s="512" t="s">
        <v>511</v>
      </c>
      <c r="C42" s="647" t="s">
        <v>512</v>
      </c>
      <c r="D42" s="513">
        <v>0</v>
      </c>
      <c r="E42" s="514">
        <v>0</v>
      </c>
      <c r="F42" s="514">
        <v>0</v>
      </c>
      <c r="G42" s="514">
        <v>0</v>
      </c>
      <c r="H42" s="514">
        <v>0</v>
      </c>
      <c r="I42" s="514">
        <v>0</v>
      </c>
      <c r="J42" s="514">
        <v>0</v>
      </c>
      <c r="K42" s="514">
        <v>0</v>
      </c>
      <c r="L42" s="514">
        <v>0</v>
      </c>
      <c r="M42" s="514">
        <v>0</v>
      </c>
      <c r="N42" s="514">
        <v>0</v>
      </c>
      <c r="O42" s="514">
        <v>0</v>
      </c>
      <c r="P42" s="514">
        <v>0</v>
      </c>
      <c r="Q42" s="514">
        <v>0</v>
      </c>
      <c r="R42" s="514">
        <v>0</v>
      </c>
      <c r="S42" s="514">
        <v>0</v>
      </c>
      <c r="T42" s="514">
        <v>0</v>
      </c>
      <c r="U42" s="514">
        <v>0</v>
      </c>
      <c r="V42" s="514">
        <v>0</v>
      </c>
      <c r="W42" s="514">
        <v>0</v>
      </c>
      <c r="X42" s="514">
        <v>0</v>
      </c>
      <c r="Y42" s="514">
        <v>0</v>
      </c>
      <c r="Z42" s="514">
        <v>0</v>
      </c>
      <c r="AA42" s="514">
        <v>0</v>
      </c>
      <c r="AB42" s="514">
        <v>0</v>
      </c>
      <c r="AC42" s="514">
        <v>0</v>
      </c>
      <c r="AD42" s="514">
        <v>0</v>
      </c>
      <c r="AE42" s="514">
        <v>0</v>
      </c>
      <c r="AF42" s="514">
        <v>0</v>
      </c>
      <c r="AG42" s="514">
        <v>0</v>
      </c>
      <c r="AH42" s="514">
        <v>0</v>
      </c>
      <c r="AI42" s="514">
        <v>0</v>
      </c>
      <c r="AJ42" s="514">
        <v>0</v>
      </c>
      <c r="AK42" s="514">
        <v>0</v>
      </c>
      <c r="AL42" s="514">
        <v>0</v>
      </c>
      <c r="AM42" s="514">
        <v>0</v>
      </c>
      <c r="AN42" s="514">
        <v>0</v>
      </c>
      <c r="AO42" s="514">
        <v>0</v>
      </c>
      <c r="AP42" s="514">
        <v>0</v>
      </c>
      <c r="AQ42" s="514">
        <v>0</v>
      </c>
      <c r="AR42" s="514">
        <v>0</v>
      </c>
      <c r="AS42" s="514">
        <v>0</v>
      </c>
      <c r="AT42" s="514">
        <v>0</v>
      </c>
      <c r="AU42" s="514">
        <v>0</v>
      </c>
      <c r="AV42" s="514">
        <v>0.14341189800000001</v>
      </c>
      <c r="AW42" s="515">
        <v>6.4025590000000004E-4</v>
      </c>
    </row>
    <row r="43" spans="2:49">
      <c r="B43" s="512" t="s">
        <v>513</v>
      </c>
      <c r="C43" s="647" t="s">
        <v>514</v>
      </c>
      <c r="D43" s="513">
        <v>4.6659200000000002E-5</v>
      </c>
      <c r="E43" s="514">
        <v>0</v>
      </c>
      <c r="F43" s="514">
        <v>5.3379939999999998E-4</v>
      </c>
      <c r="G43" s="514">
        <v>0</v>
      </c>
      <c r="H43" s="514">
        <v>5.3629399999999999E-5</v>
      </c>
      <c r="I43" s="514">
        <v>9.5106100000000001E-5</v>
      </c>
      <c r="J43" s="514">
        <v>3.0355390000000001E-4</v>
      </c>
      <c r="K43" s="514">
        <v>2.7893269999999999E-4</v>
      </c>
      <c r="L43" s="514">
        <v>2.3287800000000001E-5</v>
      </c>
      <c r="M43" s="514">
        <v>4.4105130000000002E-4</v>
      </c>
      <c r="N43" s="514">
        <v>0</v>
      </c>
      <c r="O43" s="514">
        <v>1.9064280000000001E-4</v>
      </c>
      <c r="P43" s="514">
        <v>9.7469399999999999E-5</v>
      </c>
      <c r="Q43" s="514">
        <v>0</v>
      </c>
      <c r="R43" s="514">
        <v>2.4644549999999998E-4</v>
      </c>
      <c r="S43" s="514">
        <v>4.14573E-5</v>
      </c>
      <c r="T43" s="514">
        <v>2.63886E-5</v>
      </c>
      <c r="U43" s="514">
        <v>5.6506510000000005E-4</v>
      </c>
      <c r="V43" s="514">
        <v>6.5573129999999999E-4</v>
      </c>
      <c r="W43" s="514">
        <v>6.2232759999999998E-4</v>
      </c>
      <c r="X43" s="514">
        <v>5.9455749999999996E-4</v>
      </c>
      <c r="Y43" s="514">
        <v>1.2327579E-3</v>
      </c>
      <c r="Z43" s="514">
        <v>1.2443203E-3</v>
      </c>
      <c r="AA43" s="514">
        <v>3.6871077E-3</v>
      </c>
      <c r="AB43" s="514">
        <v>2.3111489999999999E-4</v>
      </c>
      <c r="AC43" s="514">
        <v>7.2447370000000002E-4</v>
      </c>
      <c r="AD43" s="514">
        <v>1.7879039999999999E-4</v>
      </c>
      <c r="AE43" s="514">
        <v>9.7149200000000002E-5</v>
      </c>
      <c r="AF43" s="514">
        <v>1.7963659999999999E-4</v>
      </c>
      <c r="AG43" s="514">
        <v>7.4120869999999995E-4</v>
      </c>
      <c r="AH43" s="514">
        <v>1.399358E-4</v>
      </c>
      <c r="AI43" s="514">
        <v>1.736915E-4</v>
      </c>
      <c r="AJ43" s="514">
        <v>2.2395999999999999E-4</v>
      </c>
      <c r="AK43" s="514">
        <v>2.7879990000000002E-4</v>
      </c>
      <c r="AL43" s="514">
        <v>1.3793000000000001E-6</v>
      </c>
      <c r="AM43" s="514">
        <v>8.4045919999999996E-4</v>
      </c>
      <c r="AN43" s="514">
        <v>4.5213451E-3</v>
      </c>
      <c r="AO43" s="514">
        <v>2.1861539999999999E-4</v>
      </c>
      <c r="AP43" s="514">
        <v>9.7709999999999993E-7</v>
      </c>
      <c r="AQ43" s="514">
        <v>1.121947E-4</v>
      </c>
      <c r="AR43" s="514">
        <v>0</v>
      </c>
      <c r="AS43" s="514">
        <v>5.1182300000000001E-4</v>
      </c>
      <c r="AT43" s="514">
        <v>5.211263E-4</v>
      </c>
      <c r="AU43" s="514">
        <v>0</v>
      </c>
      <c r="AV43" s="514">
        <v>1.6180360000000001E-4</v>
      </c>
      <c r="AW43" s="515">
        <v>4.2471030000000001E-4</v>
      </c>
    </row>
    <row r="44" spans="2:49">
      <c r="B44" s="524" t="s">
        <v>515</v>
      </c>
      <c r="C44" s="656" t="s">
        <v>516</v>
      </c>
      <c r="D44" s="517">
        <v>4.1993279999999998E-4</v>
      </c>
      <c r="E44" s="518">
        <v>0</v>
      </c>
      <c r="F44" s="518">
        <v>0</v>
      </c>
      <c r="G44" s="518">
        <v>0</v>
      </c>
      <c r="H44" s="518">
        <v>0</v>
      </c>
      <c r="I44" s="518">
        <v>0</v>
      </c>
      <c r="J44" s="518">
        <v>0</v>
      </c>
      <c r="K44" s="518">
        <v>0</v>
      </c>
      <c r="L44" s="518">
        <v>2.3287800000000001E-5</v>
      </c>
      <c r="M44" s="518">
        <v>6.212E-6</v>
      </c>
      <c r="N44" s="518">
        <v>0</v>
      </c>
      <c r="O44" s="518">
        <v>2.2429000000000002E-6</v>
      </c>
      <c r="P44" s="518">
        <v>0</v>
      </c>
      <c r="Q44" s="518">
        <v>0</v>
      </c>
      <c r="R44" s="518">
        <v>0</v>
      </c>
      <c r="S44" s="518">
        <v>1.3705E-6</v>
      </c>
      <c r="T44" s="518">
        <v>0</v>
      </c>
      <c r="U44" s="518">
        <v>0</v>
      </c>
      <c r="V44" s="518">
        <v>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0</v>
      </c>
      <c r="AD44" s="518">
        <v>0</v>
      </c>
      <c r="AE44" s="518">
        <v>0</v>
      </c>
      <c r="AF44" s="518">
        <v>0</v>
      </c>
      <c r="AG44" s="518">
        <v>2.7350899999999999E-5</v>
      </c>
      <c r="AH44" s="518">
        <v>2.9852969999999998E-4</v>
      </c>
      <c r="AI44" s="518">
        <v>0</v>
      </c>
      <c r="AJ44" s="518">
        <v>2.0779800000000001E-5</v>
      </c>
      <c r="AK44" s="518">
        <v>1.518217E-4</v>
      </c>
      <c r="AL44" s="518">
        <v>4.8274999999999999E-6</v>
      </c>
      <c r="AM44" s="518">
        <v>9.2770690000000002E-4</v>
      </c>
      <c r="AN44" s="518">
        <v>6.1362180000000001E-4</v>
      </c>
      <c r="AO44" s="518">
        <v>2.8172100000000001E-5</v>
      </c>
      <c r="AP44" s="518">
        <v>2.3449900000000001E-5</v>
      </c>
      <c r="AQ44" s="518">
        <v>1.50725453E-2</v>
      </c>
      <c r="AR44" s="518">
        <v>9.9483999999999995E-6</v>
      </c>
      <c r="AS44" s="518">
        <v>3.1408899999999997E-5</v>
      </c>
      <c r="AT44" s="518">
        <v>6.9608899999999997E-5</v>
      </c>
      <c r="AU44" s="518">
        <v>0</v>
      </c>
      <c r="AV44" s="518">
        <v>1.7978174000000001E-3</v>
      </c>
      <c r="AW44" s="519">
        <v>1.0488333E-3</v>
      </c>
    </row>
    <row r="45" spans="2:49">
      <c r="B45" s="587" t="s">
        <v>517</v>
      </c>
      <c r="C45" s="657" t="s">
        <v>518</v>
      </c>
      <c r="D45" s="594">
        <v>1.1081559999999999E-3</v>
      </c>
      <c r="E45" s="595">
        <v>1.7918471000000001E-3</v>
      </c>
      <c r="F45" s="595">
        <v>5.3232069999999999E-4</v>
      </c>
      <c r="G45" s="595">
        <v>2.9835899999999999E-4</v>
      </c>
      <c r="H45" s="595">
        <v>8.312552E-4</v>
      </c>
      <c r="I45" s="595">
        <v>5.7063670000000004E-4</v>
      </c>
      <c r="J45" s="595">
        <v>1.5878204999999999E-3</v>
      </c>
      <c r="K45" s="595">
        <v>7.844983E-4</v>
      </c>
      <c r="L45" s="595">
        <v>4.6575529999999998E-4</v>
      </c>
      <c r="M45" s="595">
        <v>1.3448958999999999E-3</v>
      </c>
      <c r="N45" s="595">
        <v>3.715705E-4</v>
      </c>
      <c r="O45" s="595">
        <v>3.8352850000000001E-4</v>
      </c>
      <c r="P45" s="595">
        <v>3.6551040000000002E-4</v>
      </c>
      <c r="Q45" s="595">
        <v>0</v>
      </c>
      <c r="R45" s="595">
        <v>5.8767770000000001E-4</v>
      </c>
      <c r="S45" s="595">
        <v>3.9058940000000002E-4</v>
      </c>
      <c r="T45" s="595">
        <v>2.8587639999999999E-4</v>
      </c>
      <c r="U45" s="595">
        <v>6.8807250000000003E-4</v>
      </c>
      <c r="V45" s="595">
        <v>1.3999862000000001E-3</v>
      </c>
      <c r="W45" s="595">
        <v>1.2433979999999999E-3</v>
      </c>
      <c r="X45" s="595">
        <v>6.7840540000000001E-4</v>
      </c>
      <c r="Y45" s="595">
        <v>6.1637900000000002E-4</v>
      </c>
      <c r="Z45" s="595">
        <v>6.0209049999999996E-4</v>
      </c>
      <c r="AA45" s="595">
        <v>8.1471500000000004E-4</v>
      </c>
      <c r="AB45" s="595">
        <v>1.2950409999999999E-4</v>
      </c>
      <c r="AC45" s="595">
        <v>4.717503E-4</v>
      </c>
      <c r="AD45" s="595">
        <v>8.4286880000000004E-4</v>
      </c>
      <c r="AE45" s="595">
        <v>9.3910900000000004E-4</v>
      </c>
      <c r="AF45" s="595">
        <v>8.2132820000000004E-4</v>
      </c>
      <c r="AG45" s="595">
        <v>1.1924982E-3</v>
      </c>
      <c r="AH45" s="595">
        <v>7.5845212000000004E-3</v>
      </c>
      <c r="AI45" s="595">
        <v>1.4184808E-3</v>
      </c>
      <c r="AJ45" s="595">
        <v>3.721892E-4</v>
      </c>
      <c r="AK45" s="595">
        <v>2.3090704E-3</v>
      </c>
      <c r="AL45" s="595">
        <v>2.0344420000000001E-4</v>
      </c>
      <c r="AM45" s="595">
        <v>9.0049200000000002E-4</v>
      </c>
      <c r="AN45" s="595">
        <v>8.6954700000000003E-4</v>
      </c>
      <c r="AO45" s="595">
        <v>2.2537999999999999E-6</v>
      </c>
      <c r="AP45" s="595">
        <v>1.4392355E-3</v>
      </c>
      <c r="AQ45" s="595">
        <v>7.8536320000000004E-4</v>
      </c>
      <c r="AR45" s="595">
        <v>0</v>
      </c>
      <c r="AS45" s="595">
        <v>1.3919872E-3</v>
      </c>
      <c r="AT45" s="595">
        <v>1.8719158000000001E-3</v>
      </c>
      <c r="AU45" s="595">
        <v>0</v>
      </c>
      <c r="AV45" s="595">
        <v>2.9124643000000001E-3</v>
      </c>
      <c r="AW45" s="596">
        <v>7.7746499999999997E-4</v>
      </c>
    </row>
    <row r="46" spans="2:49">
      <c r="B46" s="524" t="s">
        <v>519</v>
      </c>
      <c r="C46" s="656" t="s">
        <v>520</v>
      </c>
      <c r="D46" s="513">
        <v>2.1801511799999999E-2</v>
      </c>
      <c r="E46" s="514">
        <v>3.4194415399999997E-2</v>
      </c>
      <c r="F46" s="514">
        <v>3.1868268399999997E-2</v>
      </c>
      <c r="G46" s="514">
        <v>2.23769269E-2</v>
      </c>
      <c r="H46" s="514">
        <v>4.3734749099999998E-2</v>
      </c>
      <c r="I46" s="514">
        <v>2.20714111E-2</v>
      </c>
      <c r="J46" s="514">
        <v>3.2737122299999998E-2</v>
      </c>
      <c r="K46" s="514">
        <v>1.9481708100000002E-2</v>
      </c>
      <c r="L46" s="514">
        <v>3.7120700499999999E-2</v>
      </c>
      <c r="M46" s="514">
        <v>3.4423744700000002E-2</v>
      </c>
      <c r="N46" s="514">
        <v>1.7783538599999999E-2</v>
      </c>
      <c r="O46" s="514">
        <v>3.91400888E-2</v>
      </c>
      <c r="P46" s="514">
        <v>4.3702864399999999E-2</v>
      </c>
      <c r="Q46" s="514">
        <v>1.7005392000000001E-2</v>
      </c>
      <c r="R46" s="514">
        <v>5.3260663499999999E-2</v>
      </c>
      <c r="S46" s="514">
        <v>8.1472152000000003E-3</v>
      </c>
      <c r="T46" s="514">
        <v>1.7882667500000001E-2</v>
      </c>
      <c r="U46" s="514">
        <v>2.9806224900000001E-2</v>
      </c>
      <c r="V46" s="514">
        <v>4.1383199500000002E-2</v>
      </c>
      <c r="W46" s="514">
        <v>3.39740584E-2</v>
      </c>
      <c r="X46" s="514">
        <v>3.2456742099999998E-2</v>
      </c>
      <c r="Y46" s="514">
        <v>5.2301670500000001E-2</v>
      </c>
      <c r="Z46" s="514">
        <v>4.2411251900000002E-2</v>
      </c>
      <c r="AA46" s="514">
        <v>3.9409227200000001E-2</v>
      </c>
      <c r="AB46" s="514">
        <v>2.7262794399999998E-2</v>
      </c>
      <c r="AC46" s="514">
        <v>2.27234436E-2</v>
      </c>
      <c r="AD46" s="514">
        <v>5.0610441399999997E-2</v>
      </c>
      <c r="AE46" s="514">
        <v>4.4947701299999997E-2</v>
      </c>
      <c r="AF46" s="514">
        <v>8.7652482800000001E-2</v>
      </c>
      <c r="AG46" s="514">
        <v>7.2786151699999996E-2</v>
      </c>
      <c r="AH46" s="514">
        <v>0.14624225690000001</v>
      </c>
      <c r="AI46" s="514">
        <v>6.2403504700000001E-2</v>
      </c>
      <c r="AJ46" s="514">
        <v>6.7530644400000006E-2</v>
      </c>
      <c r="AK46" s="514">
        <v>0.1114081603</v>
      </c>
      <c r="AL46" s="514">
        <v>2.1509225E-2</v>
      </c>
      <c r="AM46" s="514">
        <v>0.1127512073</v>
      </c>
      <c r="AN46" s="514">
        <v>0.1183841093</v>
      </c>
      <c r="AO46" s="514">
        <v>9.0903456499999993E-2</v>
      </c>
      <c r="AP46" s="514">
        <v>6.2955074E-2</v>
      </c>
      <c r="AQ46" s="514">
        <v>4.2774563600000003E-2</v>
      </c>
      <c r="AR46" s="514">
        <v>7.5498164500000006E-2</v>
      </c>
      <c r="AS46" s="514">
        <v>0.1203262247</v>
      </c>
      <c r="AT46" s="514">
        <v>3.2402015999999999E-2</v>
      </c>
      <c r="AU46" s="514">
        <v>0</v>
      </c>
      <c r="AV46" s="514">
        <v>3.0895492900000002E-2</v>
      </c>
      <c r="AW46" s="515">
        <v>5.3092396899999998E-2</v>
      </c>
    </row>
    <row r="47" spans="2:49">
      <c r="B47" s="524" t="s">
        <v>521</v>
      </c>
      <c r="C47" s="656" t="s">
        <v>522</v>
      </c>
      <c r="D47" s="513">
        <v>3.0328480000000002E-4</v>
      </c>
      <c r="E47" s="514">
        <v>1.493206E-4</v>
      </c>
      <c r="F47" s="514">
        <v>1.523029E-4</v>
      </c>
      <c r="G47" s="514">
        <v>9.9452999999999998E-5</v>
      </c>
      <c r="H47" s="514">
        <v>1.7429540000000001E-4</v>
      </c>
      <c r="I47" s="514">
        <v>5.4346299999999998E-5</v>
      </c>
      <c r="J47" s="514">
        <v>1.167515E-4</v>
      </c>
      <c r="K47" s="514">
        <v>6.9733200000000005E-5</v>
      </c>
      <c r="L47" s="514">
        <v>1.397266E-4</v>
      </c>
      <c r="M47" s="514">
        <v>9.9391799999999999E-5</v>
      </c>
      <c r="N47" s="514">
        <v>6.0488200000000001E-5</v>
      </c>
      <c r="O47" s="514">
        <v>7.8499999999999997E-5</v>
      </c>
      <c r="P47" s="514">
        <v>7.3102099999999999E-5</v>
      </c>
      <c r="Q47" s="514">
        <v>0</v>
      </c>
      <c r="R47" s="514">
        <v>4.7393399999999999E-5</v>
      </c>
      <c r="S47" s="514">
        <v>4.2827799999999997E-5</v>
      </c>
      <c r="T47" s="514">
        <v>1.055544E-4</v>
      </c>
      <c r="U47" s="514">
        <v>8.8411600000000006E-5</v>
      </c>
      <c r="V47" s="514">
        <v>1.016383E-4</v>
      </c>
      <c r="W47" s="514">
        <v>2.4893099999999998E-4</v>
      </c>
      <c r="X47" s="514">
        <v>9.9092900000000001E-5</v>
      </c>
      <c r="Y47" s="514">
        <v>1.601889E-4</v>
      </c>
      <c r="Z47" s="514">
        <v>1.4851560000000001E-4</v>
      </c>
      <c r="AA47" s="514">
        <v>1.2534079999999999E-4</v>
      </c>
      <c r="AB47" s="514">
        <v>9.5235299999999999E-5</v>
      </c>
      <c r="AC47" s="514">
        <v>1.781098E-4</v>
      </c>
      <c r="AD47" s="514">
        <v>1.7879039999999999E-4</v>
      </c>
      <c r="AE47" s="514">
        <v>4.7495170000000001E-4</v>
      </c>
      <c r="AF47" s="514">
        <v>2.9908570000000001E-4</v>
      </c>
      <c r="AG47" s="514">
        <v>6.56421E-5</v>
      </c>
      <c r="AH47" s="514">
        <v>3.4517499999999997E-4</v>
      </c>
      <c r="AI47" s="514">
        <v>1.92991E-5</v>
      </c>
      <c r="AJ47" s="514">
        <v>8.9260770000000004E-4</v>
      </c>
      <c r="AK47" s="514">
        <v>2.153108E-4</v>
      </c>
      <c r="AL47" s="514">
        <v>5.2136890000000001E-4</v>
      </c>
      <c r="AM47" s="514">
        <v>3.7060249999999999E-4</v>
      </c>
      <c r="AN47" s="514">
        <v>6.7318802000000001E-3</v>
      </c>
      <c r="AO47" s="514">
        <v>5.9837530000000005E-4</v>
      </c>
      <c r="AP47" s="514">
        <v>3.7197350000000001E-3</v>
      </c>
      <c r="AQ47" s="514">
        <v>7.7458498999999998E-3</v>
      </c>
      <c r="AR47" s="514">
        <v>3.3128064999999999E-3</v>
      </c>
      <c r="AS47" s="514">
        <v>1.2306594E-3</v>
      </c>
      <c r="AT47" s="514">
        <v>1.3413828799999999E-2</v>
      </c>
      <c r="AU47" s="514">
        <v>0</v>
      </c>
      <c r="AV47" s="514">
        <v>9.6183230000000002E-4</v>
      </c>
      <c r="AW47" s="515">
        <v>1.7021319E-3</v>
      </c>
    </row>
    <row r="48" spans="2:49">
      <c r="B48" s="512" t="s">
        <v>523</v>
      </c>
      <c r="C48" s="646" t="s">
        <v>524</v>
      </c>
      <c r="D48" s="513">
        <v>8.1653599999999998E-4</v>
      </c>
      <c r="E48" s="514">
        <v>7.4660299999999998E-4</v>
      </c>
      <c r="F48" s="514">
        <v>8.221398E-4</v>
      </c>
      <c r="G48" s="514">
        <v>9.9453010000000001E-4</v>
      </c>
      <c r="H48" s="514">
        <v>1.4748076000000001E-3</v>
      </c>
      <c r="I48" s="514">
        <v>6.2498299999999996E-4</v>
      </c>
      <c r="J48" s="514">
        <v>1.2375660000000001E-3</v>
      </c>
      <c r="K48" s="514">
        <v>8.1064829999999996E-4</v>
      </c>
      <c r="L48" s="514">
        <v>9.6644229999999997E-4</v>
      </c>
      <c r="M48" s="514">
        <v>5.6218510000000002E-4</v>
      </c>
      <c r="N48" s="514">
        <v>1.209765E-4</v>
      </c>
      <c r="O48" s="514">
        <v>1.390571E-4</v>
      </c>
      <c r="P48" s="514">
        <v>3.7769410000000001E-4</v>
      </c>
      <c r="Q48" s="514">
        <v>8.2953129999999999E-4</v>
      </c>
      <c r="R48" s="514">
        <v>9.4786730000000002E-4</v>
      </c>
      <c r="S48" s="514">
        <v>9.0452300000000001E-5</v>
      </c>
      <c r="T48" s="514">
        <v>4.1342119999999998E-4</v>
      </c>
      <c r="U48" s="514">
        <v>4.228379E-4</v>
      </c>
      <c r="V48" s="514">
        <v>8.2950000000000005E-4</v>
      </c>
      <c r="W48" s="514">
        <v>8.2851289999999998E-4</v>
      </c>
      <c r="X48" s="514">
        <v>5.4119979999999997E-4</v>
      </c>
      <c r="Y48" s="514">
        <v>9.6461569999999996E-4</v>
      </c>
      <c r="Z48" s="514">
        <v>1.0797489E-3</v>
      </c>
      <c r="AA48" s="514">
        <v>1.1594020999999999E-3</v>
      </c>
      <c r="AB48" s="514">
        <v>2.769394E-4</v>
      </c>
      <c r="AC48" s="514">
        <v>7.0521859999999996E-4</v>
      </c>
      <c r="AD48" s="514">
        <v>1.1621373E-3</v>
      </c>
      <c r="AE48" s="514">
        <v>1.0686413000000001E-3</v>
      </c>
      <c r="AF48" s="514">
        <v>9.8244559999999996E-4</v>
      </c>
      <c r="AG48" s="514">
        <v>4.1026299999999997E-5</v>
      </c>
      <c r="AH48" s="514">
        <v>1.0541831E-3</v>
      </c>
      <c r="AI48" s="514">
        <v>3.3001390000000001E-3</v>
      </c>
      <c r="AJ48" s="514">
        <v>1.8544814E-3</v>
      </c>
      <c r="AK48" s="514">
        <v>3.9818696999999997E-3</v>
      </c>
      <c r="AL48" s="514">
        <v>2.9447689999999999E-4</v>
      </c>
      <c r="AM48" s="514">
        <v>2.0090977999999999E-3</v>
      </c>
      <c r="AN48" s="514">
        <v>1.9156972999999999E-3</v>
      </c>
      <c r="AO48" s="514">
        <v>2.7822759000000002E-3</v>
      </c>
      <c r="AP48" s="514">
        <v>3.6562249999999999E-3</v>
      </c>
      <c r="AQ48" s="514">
        <v>2.2691072999999999E-3</v>
      </c>
      <c r="AR48" s="514">
        <v>5.3223769000000001E-3</v>
      </c>
      <c r="AS48" s="514">
        <v>1.4783617000000001E-3</v>
      </c>
      <c r="AT48" s="514">
        <v>1.7374013000000001E-3</v>
      </c>
      <c r="AU48" s="514">
        <v>0</v>
      </c>
      <c r="AV48" s="514">
        <v>6.1125790000000001E-4</v>
      </c>
      <c r="AW48" s="515">
        <v>1.2773413999999999E-3</v>
      </c>
    </row>
    <row r="49" spans="2:49">
      <c r="B49" s="588" t="s">
        <v>525</v>
      </c>
      <c r="C49" s="658" t="s">
        <v>526</v>
      </c>
      <c r="D49" s="517">
        <v>4.5142777000000004E-3</v>
      </c>
      <c r="E49" s="518">
        <v>1.3289532600000001E-2</v>
      </c>
      <c r="F49" s="518">
        <v>4.6311903999999996E-3</v>
      </c>
      <c r="G49" s="518">
        <v>2.4863251999999998E-3</v>
      </c>
      <c r="H49" s="518">
        <v>3.8210924E-3</v>
      </c>
      <c r="I49" s="518">
        <v>7.6220754999999996E-3</v>
      </c>
      <c r="J49" s="518">
        <v>1.7746229000000001E-3</v>
      </c>
      <c r="K49" s="518">
        <v>2.3970782E-3</v>
      </c>
      <c r="L49" s="518">
        <v>1.9095969E-3</v>
      </c>
      <c r="M49" s="518">
        <v>2.8978935000000001E-3</v>
      </c>
      <c r="N49" s="518">
        <v>1.6072586000000001E-3</v>
      </c>
      <c r="O49" s="518">
        <v>1.5408424000000001E-3</v>
      </c>
      <c r="P49" s="518">
        <v>5.4582891999999999E-3</v>
      </c>
      <c r="Q49" s="518">
        <v>3.7328908999999999E-3</v>
      </c>
      <c r="R49" s="518">
        <v>8.1042653999999995E-3</v>
      </c>
      <c r="S49" s="518">
        <v>1.8244635999999999E-3</v>
      </c>
      <c r="T49" s="518">
        <v>5.3085045999999997E-3</v>
      </c>
      <c r="U49" s="518">
        <v>3.5441499999999998E-3</v>
      </c>
      <c r="V49" s="518">
        <v>7.5212374999999998E-3</v>
      </c>
      <c r="W49" s="518">
        <v>6.3904872999999999E-3</v>
      </c>
      <c r="X49" s="518">
        <v>1.9894808999999999E-3</v>
      </c>
      <c r="Y49" s="518">
        <v>9.1238020000000003E-4</v>
      </c>
      <c r="Z49" s="518">
        <v>3.2553024E-3</v>
      </c>
      <c r="AA49" s="518">
        <v>1.7129904999999999E-3</v>
      </c>
      <c r="AB49" s="518">
        <v>4.5505730000000002E-4</v>
      </c>
      <c r="AC49" s="518">
        <v>1.5288562E-2</v>
      </c>
      <c r="AD49" s="518">
        <v>9.6546792000000003E-3</v>
      </c>
      <c r="AE49" s="518">
        <v>2.0293390999999998E-3</v>
      </c>
      <c r="AF49" s="518">
        <v>1.3647753E-2</v>
      </c>
      <c r="AG49" s="518">
        <v>3.0769736E-3</v>
      </c>
      <c r="AH49" s="518">
        <v>1.0215314600000001E-2</v>
      </c>
      <c r="AI49" s="518">
        <v>2.1248263100000001E-2</v>
      </c>
      <c r="AJ49" s="518">
        <v>6.1023335999999999E-3</v>
      </c>
      <c r="AK49" s="518">
        <v>5.0087367000000004E-3</v>
      </c>
      <c r="AL49" s="518">
        <v>1.6047955E-3</v>
      </c>
      <c r="AM49" s="518">
        <v>8.1220379000000002E-3</v>
      </c>
      <c r="AN49" s="518">
        <v>2.8406199999999999E-3</v>
      </c>
      <c r="AO49" s="518">
        <v>1.0468750000000001E-3</v>
      </c>
      <c r="AP49" s="518">
        <v>1.00326344E-2</v>
      </c>
      <c r="AQ49" s="518">
        <v>3.4433703E-3</v>
      </c>
      <c r="AR49" s="518">
        <v>4.8448552000000004E-3</v>
      </c>
      <c r="AS49" s="518">
        <v>3.0538057E-3</v>
      </c>
      <c r="AT49" s="518">
        <v>2.6912316999999999E-3</v>
      </c>
      <c r="AU49" s="518">
        <v>6.2835780000000002E-4</v>
      </c>
      <c r="AV49" s="518">
        <v>0</v>
      </c>
      <c r="AW49" s="519">
        <v>4.3576646999999996E-3</v>
      </c>
    </row>
    <row r="50" spans="2:49" ht="14.25" thickBot="1">
      <c r="B50" s="589" t="s">
        <v>527</v>
      </c>
      <c r="C50" s="659" t="s">
        <v>528</v>
      </c>
      <c r="D50" s="536">
        <v>0.47489151740000002</v>
      </c>
      <c r="E50" s="597">
        <v>0.52695236670000001</v>
      </c>
      <c r="F50" s="597">
        <v>0.61779666529999999</v>
      </c>
      <c r="G50" s="597">
        <v>0.68816509199999998</v>
      </c>
      <c r="H50" s="597">
        <v>0.54793124719999997</v>
      </c>
      <c r="I50" s="597">
        <v>0.5629942121</v>
      </c>
      <c r="J50" s="597">
        <v>0.55319198619999999</v>
      </c>
      <c r="K50" s="597">
        <v>0.66732913189999998</v>
      </c>
      <c r="L50" s="597">
        <v>0.3955892969</v>
      </c>
      <c r="M50" s="597">
        <v>0.66026935190000002</v>
      </c>
      <c r="N50" s="597">
        <v>0.80725858719999999</v>
      </c>
      <c r="O50" s="597">
        <v>0.61258242500000004</v>
      </c>
      <c r="P50" s="597">
        <v>0.45436602209999999</v>
      </c>
      <c r="Q50" s="597">
        <v>0.52467855659999996</v>
      </c>
      <c r="R50" s="597">
        <v>0.4334312796</v>
      </c>
      <c r="S50" s="597">
        <v>0.71761825440000004</v>
      </c>
      <c r="T50" s="597">
        <v>0.70903941140000004</v>
      </c>
      <c r="U50" s="597">
        <v>0.50897377249999998</v>
      </c>
      <c r="V50" s="597">
        <v>0.50890646979999998</v>
      </c>
      <c r="W50" s="597">
        <v>0.51094730830000001</v>
      </c>
      <c r="X50" s="597">
        <v>0.49040323200000002</v>
      </c>
      <c r="Y50" s="597">
        <v>0.59929099009999998</v>
      </c>
      <c r="Z50" s="597">
        <v>0.60262029770000003</v>
      </c>
      <c r="AA50" s="597">
        <v>0.62258849579999997</v>
      </c>
      <c r="AB50" s="597">
        <v>0.74205781540000004</v>
      </c>
      <c r="AC50" s="597">
        <v>0.60858200510000005</v>
      </c>
      <c r="AD50" s="597">
        <v>0.61296996319999997</v>
      </c>
      <c r="AE50" s="597">
        <v>0.58380198829999996</v>
      </c>
      <c r="AF50" s="597">
        <v>0.50119541690000002</v>
      </c>
      <c r="AG50" s="597">
        <v>0.63339979599999996</v>
      </c>
      <c r="AH50" s="597">
        <v>0.48123927160000002</v>
      </c>
      <c r="AI50" s="597">
        <v>0.29470626830000002</v>
      </c>
      <c r="AJ50" s="597">
        <v>0.24437410100000001</v>
      </c>
      <c r="AK50" s="597">
        <v>0.31375753239999998</v>
      </c>
      <c r="AL50" s="597">
        <v>0.1193472682</v>
      </c>
      <c r="AM50" s="597">
        <v>0.44162290279999999</v>
      </c>
      <c r="AN50" s="597">
        <v>0.4173271831</v>
      </c>
      <c r="AO50" s="597">
        <v>0.28460800790000002</v>
      </c>
      <c r="AP50" s="597">
        <v>0.23264221369999999</v>
      </c>
      <c r="AQ50" s="597">
        <v>0.34330206800000002</v>
      </c>
      <c r="AR50" s="597">
        <v>0.3801370885</v>
      </c>
      <c r="AS50" s="597">
        <v>0.33193325600000001</v>
      </c>
      <c r="AT50" s="597">
        <v>0.4094651212</v>
      </c>
      <c r="AU50" s="597">
        <v>1</v>
      </c>
      <c r="AV50" s="597">
        <v>0.41406432589999997</v>
      </c>
      <c r="AW50" s="537">
        <v>0.47081135149999997</v>
      </c>
    </row>
    <row r="51" spans="2:49">
      <c r="B51" s="508" t="s">
        <v>529</v>
      </c>
      <c r="C51" s="645" t="s">
        <v>530</v>
      </c>
      <c r="D51" s="594">
        <v>3.2719765E-3</v>
      </c>
      <c r="E51" s="595">
        <v>4.6140062699999998E-2</v>
      </c>
      <c r="F51" s="595">
        <v>1.04142638E-2</v>
      </c>
      <c r="G51" s="595">
        <v>1.34510194E-2</v>
      </c>
      <c r="H51" s="595">
        <v>1.47748907E-2</v>
      </c>
      <c r="I51" s="595">
        <v>6.9767125999999997E-3</v>
      </c>
      <c r="J51" s="595">
        <v>1.6205108999999999E-2</v>
      </c>
      <c r="K51" s="595">
        <v>2.0980971599999999E-2</v>
      </c>
      <c r="L51" s="595">
        <v>2.03418644E-2</v>
      </c>
      <c r="M51" s="595">
        <v>1.3591835E-2</v>
      </c>
      <c r="N51" s="595">
        <v>7.7252105999999999E-3</v>
      </c>
      <c r="O51" s="595">
        <v>2.1031265399999999E-2</v>
      </c>
      <c r="P51" s="595">
        <v>1.9445155200000001E-2</v>
      </c>
      <c r="Q51" s="595">
        <v>2.6545002099999999E-2</v>
      </c>
      <c r="R51" s="595">
        <v>1.7469194300000001E-2</v>
      </c>
      <c r="S51" s="595">
        <v>7.7466897999999996E-3</v>
      </c>
      <c r="T51" s="595">
        <v>1.15889889E-2</v>
      </c>
      <c r="U51" s="595">
        <v>1.8297347299999999E-2</v>
      </c>
      <c r="V51" s="595">
        <v>1.5468700300000001E-2</v>
      </c>
      <c r="W51" s="595">
        <v>1.3169457900000001E-2</v>
      </c>
      <c r="X51" s="595">
        <v>3.0421526000000001E-2</v>
      </c>
      <c r="Y51" s="595">
        <v>1.90868537E-2</v>
      </c>
      <c r="Z51" s="595">
        <v>1.82152433E-2</v>
      </c>
      <c r="AA51" s="595">
        <v>1.5302019E-2</v>
      </c>
      <c r="AB51" s="595">
        <v>9.0549233E-3</v>
      </c>
      <c r="AC51" s="595">
        <v>2.0292485200000002E-2</v>
      </c>
      <c r="AD51" s="595">
        <v>2.0650286100000002E-2</v>
      </c>
      <c r="AE51" s="595">
        <v>1.6849990799999999E-2</v>
      </c>
      <c r="AF51" s="595">
        <v>2.1259160100000001E-2</v>
      </c>
      <c r="AG51" s="595">
        <v>1.0951290799999999E-2</v>
      </c>
      <c r="AH51" s="595">
        <v>1.42827823E-2</v>
      </c>
      <c r="AI51" s="595">
        <v>2.5580901699999999E-2</v>
      </c>
      <c r="AJ51" s="595">
        <v>2.2440794900000002E-2</v>
      </c>
      <c r="AK51" s="595">
        <v>2.6481848999999998E-2</v>
      </c>
      <c r="AL51" s="595">
        <v>3.4778614999999998E-3</v>
      </c>
      <c r="AM51" s="595">
        <v>1.71725831E-2</v>
      </c>
      <c r="AN51" s="595">
        <v>1.5137002300000001E-2</v>
      </c>
      <c r="AO51" s="595">
        <v>1.30797394E-2</v>
      </c>
      <c r="AP51" s="595">
        <v>1.00443593E-2</v>
      </c>
      <c r="AQ51" s="595">
        <v>1.09541155E-2</v>
      </c>
      <c r="AR51" s="595">
        <v>4.0420219100000002E-2</v>
      </c>
      <c r="AS51" s="595">
        <v>1.4599446800000001E-2</v>
      </c>
      <c r="AT51" s="595">
        <v>2.15044559E-2</v>
      </c>
      <c r="AU51" s="595">
        <v>0</v>
      </c>
      <c r="AV51" s="595">
        <v>3.5596785999999999E-3</v>
      </c>
      <c r="AW51" s="596">
        <v>1.4092732300000001E-2</v>
      </c>
    </row>
    <row r="52" spans="2:49">
      <c r="B52" s="512" t="s">
        <v>531</v>
      </c>
      <c r="C52" s="646" t="s">
        <v>346</v>
      </c>
      <c r="D52" s="513">
        <v>0.115977277</v>
      </c>
      <c r="E52" s="514">
        <v>0.20710766010000001</v>
      </c>
      <c r="F52" s="514">
        <v>0.152051505</v>
      </c>
      <c r="G52" s="514">
        <v>0.2589259075</v>
      </c>
      <c r="H52" s="514">
        <v>0.28556297429999999</v>
      </c>
      <c r="I52" s="514">
        <v>0.1385967773</v>
      </c>
      <c r="J52" s="514">
        <v>0.2392938869</v>
      </c>
      <c r="K52" s="514">
        <v>0.11288930730000001</v>
      </c>
      <c r="L52" s="514">
        <v>0.2507393866</v>
      </c>
      <c r="M52" s="514">
        <v>9.2114499399999994E-2</v>
      </c>
      <c r="N52" s="514">
        <v>3.5515230100000003E-2</v>
      </c>
      <c r="O52" s="514">
        <v>0.2424752164</v>
      </c>
      <c r="P52" s="514">
        <v>0.27152551870000002</v>
      </c>
      <c r="Q52" s="514">
        <v>0.26005806720000002</v>
      </c>
      <c r="R52" s="514">
        <v>0.2084454976</v>
      </c>
      <c r="S52" s="514">
        <v>4.80507191E-2</v>
      </c>
      <c r="T52" s="514">
        <v>0.1149926772</v>
      </c>
      <c r="U52" s="514">
        <v>0.28701464939999999</v>
      </c>
      <c r="V52" s="514">
        <v>0.21389297809999999</v>
      </c>
      <c r="W52" s="514">
        <v>0.21713198750000001</v>
      </c>
      <c r="X52" s="514">
        <v>0.21535177990000001</v>
      </c>
      <c r="Y52" s="514">
        <v>0.18532112649999999</v>
      </c>
      <c r="Z52" s="514">
        <v>0.2182256796</v>
      </c>
      <c r="AA52" s="514">
        <v>0.22555071600000001</v>
      </c>
      <c r="AB52" s="514">
        <v>0.12533322390000001</v>
      </c>
      <c r="AC52" s="514">
        <v>0.16561084449999999</v>
      </c>
      <c r="AD52" s="514">
        <v>0.19608193709999999</v>
      </c>
      <c r="AE52" s="514">
        <v>0.2451290465</v>
      </c>
      <c r="AF52" s="514">
        <v>0.33380464799999998</v>
      </c>
      <c r="AG52" s="514">
        <v>6.4288234499999999E-2</v>
      </c>
      <c r="AH52" s="514">
        <v>0.1097096798</v>
      </c>
      <c r="AI52" s="514">
        <v>0.44799868770000001</v>
      </c>
      <c r="AJ52" s="514">
        <v>0.35327962909999999</v>
      </c>
      <c r="AK52" s="514">
        <v>0.2653346841</v>
      </c>
      <c r="AL52" s="514">
        <v>4.7023197500000002E-2</v>
      </c>
      <c r="AM52" s="514">
        <v>0.2800754332</v>
      </c>
      <c r="AN52" s="514">
        <v>0.14378655539999999</v>
      </c>
      <c r="AO52" s="514">
        <v>0.37305823849999997</v>
      </c>
      <c r="AP52" s="514">
        <v>0.52309909519999997</v>
      </c>
      <c r="AQ52" s="514">
        <v>0.47963759839999998</v>
      </c>
      <c r="AR52" s="514">
        <v>0.52670639379999995</v>
      </c>
      <c r="AS52" s="514">
        <v>0.31467261530000001</v>
      </c>
      <c r="AT52" s="514">
        <v>0.2512854135</v>
      </c>
      <c r="AU52" s="514">
        <v>0</v>
      </c>
      <c r="AV52" s="514">
        <v>1.2674613E-2</v>
      </c>
      <c r="AW52" s="515">
        <v>0.23151373559999999</v>
      </c>
    </row>
    <row r="53" spans="2:49">
      <c r="B53" s="512" t="s">
        <v>532</v>
      </c>
      <c r="C53" s="646" t="s">
        <v>533</v>
      </c>
      <c r="D53" s="513">
        <v>0.26927608250000001</v>
      </c>
      <c r="E53" s="514">
        <v>0.13812154700000001</v>
      </c>
      <c r="F53" s="514">
        <v>0.14613830880000001</v>
      </c>
      <c r="G53" s="514">
        <v>-0.16464445550000001</v>
      </c>
      <c r="H53" s="514">
        <v>-2.5205802999999998E-3</v>
      </c>
      <c r="I53" s="514">
        <v>0.19157767449999999</v>
      </c>
      <c r="J53" s="514">
        <v>0.1150469341</v>
      </c>
      <c r="K53" s="514">
        <v>9.7678756699999994E-2</v>
      </c>
      <c r="L53" s="514">
        <v>0.18341445240000001</v>
      </c>
      <c r="M53" s="514">
        <v>8.70858932E-2</v>
      </c>
      <c r="N53" s="514">
        <v>5.6158997600000003E-2</v>
      </c>
      <c r="O53" s="514">
        <v>-6.4369982000000003E-3</v>
      </c>
      <c r="P53" s="514">
        <v>5.5289545199999998E-2</v>
      </c>
      <c r="Q53" s="514">
        <v>0.105350477</v>
      </c>
      <c r="R53" s="514">
        <v>0.2263886256</v>
      </c>
      <c r="S53" s="514">
        <v>0.16960830739999999</v>
      </c>
      <c r="T53" s="514">
        <v>9.4695453700000001E-2</v>
      </c>
      <c r="U53" s="514">
        <v>6.0465813600000001E-2</v>
      </c>
      <c r="V53" s="514">
        <v>0.16297216749999999</v>
      </c>
      <c r="W53" s="514">
        <v>0.14607349</v>
      </c>
      <c r="X53" s="514">
        <v>5.3594023900000003E-2</v>
      </c>
      <c r="Y53" s="514">
        <v>-4.3703706299999999E-2</v>
      </c>
      <c r="Z53" s="514">
        <v>-2.8141708000000001E-2</v>
      </c>
      <c r="AA53" s="514">
        <v>-9.8194048399999997E-2</v>
      </c>
      <c r="AB53" s="514">
        <v>2.6248678099999999E-2</v>
      </c>
      <c r="AC53" s="514">
        <v>7.7042125399999994E-2</v>
      </c>
      <c r="AD53" s="514">
        <v>3.2016244399999998E-2</v>
      </c>
      <c r="AE53" s="514">
        <v>3.4088578500000001E-2</v>
      </c>
      <c r="AF53" s="514">
        <v>6.5204387599999997E-2</v>
      </c>
      <c r="AG53" s="514">
        <v>2.0559653600000002E-2</v>
      </c>
      <c r="AH53" s="514">
        <v>0.18852153150000001</v>
      </c>
      <c r="AI53" s="514">
        <v>0.13969623279999999</v>
      </c>
      <c r="AJ53" s="514">
        <v>0.27016829329999997</v>
      </c>
      <c r="AK53" s="514">
        <v>0.31577124049999999</v>
      </c>
      <c r="AL53" s="514">
        <v>0.51653518649999997</v>
      </c>
      <c r="AM53" s="514">
        <v>0.1037278769</v>
      </c>
      <c r="AN53" s="514">
        <v>0.2668671165</v>
      </c>
      <c r="AO53" s="514">
        <v>0</v>
      </c>
      <c r="AP53" s="514">
        <v>3.8125574000000002E-2</v>
      </c>
      <c r="AQ53" s="514">
        <v>9.2411916100000005E-2</v>
      </c>
      <c r="AR53" s="514">
        <v>-6.894219E-3</v>
      </c>
      <c r="AS53" s="514">
        <v>0.1673197109</v>
      </c>
      <c r="AT53" s="514">
        <v>0.171170239</v>
      </c>
      <c r="AU53" s="514">
        <v>0</v>
      </c>
      <c r="AV53" s="514">
        <v>0.51503874299999997</v>
      </c>
      <c r="AW53" s="515">
        <v>0.1477359707</v>
      </c>
    </row>
    <row r="54" spans="2:49">
      <c r="B54" s="512" t="s">
        <v>534</v>
      </c>
      <c r="C54" s="646" t="s">
        <v>535</v>
      </c>
      <c r="D54" s="513">
        <v>0.148976997</v>
      </c>
      <c r="E54" s="514">
        <v>2.8221591800000001E-2</v>
      </c>
      <c r="F54" s="514">
        <v>4.6507088699999997E-2</v>
      </c>
      <c r="G54" s="514">
        <v>0.15484833419999999</v>
      </c>
      <c r="H54" s="514">
        <v>0.10540852169999999</v>
      </c>
      <c r="I54" s="514">
        <v>6.6051194300000005E-2</v>
      </c>
      <c r="J54" s="514">
        <v>4.7587913900000001E-2</v>
      </c>
      <c r="K54" s="514">
        <v>8.1988790399999997E-2</v>
      </c>
      <c r="L54" s="514">
        <v>0.12125940239999999</v>
      </c>
      <c r="M54" s="514">
        <v>0.1263767324</v>
      </c>
      <c r="N54" s="514">
        <v>8.4286022899999993E-2</v>
      </c>
      <c r="O54" s="514">
        <v>9.1692459500000004E-2</v>
      </c>
      <c r="P54" s="514">
        <v>0.16048344849999999</v>
      </c>
      <c r="Q54" s="514">
        <v>5.8896723400000003E-2</v>
      </c>
      <c r="R54" s="514">
        <v>8.3507108999999996E-2</v>
      </c>
      <c r="S54" s="514">
        <v>4.1931142499999997E-2</v>
      </c>
      <c r="T54" s="514">
        <v>6.2105545599999999E-2</v>
      </c>
      <c r="U54" s="514">
        <v>9.5519071900000002E-2</v>
      </c>
      <c r="V54" s="514">
        <v>9.0972875699999997E-2</v>
      </c>
      <c r="W54" s="514">
        <v>0.1035100534</v>
      </c>
      <c r="X54" s="514">
        <v>0.1978275783</v>
      </c>
      <c r="Y54" s="514">
        <v>0.2306894042</v>
      </c>
      <c r="Z54" s="514">
        <v>0.1833004191</v>
      </c>
      <c r="AA54" s="514">
        <v>0.22284544440000001</v>
      </c>
      <c r="AB54" s="514">
        <v>0.10661809529999999</v>
      </c>
      <c r="AC54" s="514">
        <v>0.1060258885</v>
      </c>
      <c r="AD54" s="514">
        <v>0.112293114</v>
      </c>
      <c r="AE54" s="514">
        <v>8.3116546700000002E-2</v>
      </c>
      <c r="AF54" s="514">
        <v>4.45156201E-2</v>
      </c>
      <c r="AG54" s="514">
        <v>0.230277967</v>
      </c>
      <c r="AH54" s="514">
        <v>0.22066945290000001</v>
      </c>
      <c r="AI54" s="514">
        <v>7.2921491399999996E-2</v>
      </c>
      <c r="AJ54" s="514">
        <v>6.67100734E-2</v>
      </c>
      <c r="AK54" s="514">
        <v>7.3063513900000002E-2</v>
      </c>
      <c r="AL54" s="514">
        <v>0.26176993700000001</v>
      </c>
      <c r="AM54" s="514">
        <v>0.1013297666</v>
      </c>
      <c r="AN54" s="514">
        <v>0.1224759191</v>
      </c>
      <c r="AO54" s="514">
        <v>0.32669711509999999</v>
      </c>
      <c r="AP54" s="514">
        <v>0.18412248649999999</v>
      </c>
      <c r="AQ54" s="514">
        <v>7.1178744500000002E-2</v>
      </c>
      <c r="AR54" s="514">
        <v>5.0229309899999998E-2</v>
      </c>
      <c r="AS54" s="514">
        <v>0.12171107339999999</v>
      </c>
      <c r="AT54" s="514">
        <v>9.6225879099999995E-2</v>
      </c>
      <c r="AU54" s="514">
        <v>0</v>
      </c>
      <c r="AV54" s="514">
        <v>4.1844201099999999E-2</v>
      </c>
      <c r="AW54" s="515">
        <v>0.11227593299999999</v>
      </c>
    </row>
    <row r="55" spans="2:49">
      <c r="B55" s="512" t="s">
        <v>536</v>
      </c>
      <c r="C55" s="648" t="s">
        <v>537</v>
      </c>
      <c r="D55" s="513">
        <v>3.9497013800000001E-2</v>
      </c>
      <c r="E55" s="514">
        <v>5.3456771700000003E-2</v>
      </c>
      <c r="F55" s="514">
        <v>3.0598091899999999E-2</v>
      </c>
      <c r="G55" s="514">
        <v>4.9254102399999999E-2</v>
      </c>
      <c r="H55" s="514">
        <v>4.8842946399999997E-2</v>
      </c>
      <c r="I55" s="514">
        <v>3.3823809099999998E-2</v>
      </c>
      <c r="J55" s="514">
        <v>2.8674169900000001E-2</v>
      </c>
      <c r="K55" s="514">
        <v>1.9133042199999999E-2</v>
      </c>
      <c r="L55" s="514">
        <v>2.8667241100000001E-2</v>
      </c>
      <c r="M55" s="514">
        <v>2.0561688200000001E-2</v>
      </c>
      <c r="N55" s="514">
        <v>9.1337221999999996E-3</v>
      </c>
      <c r="O55" s="514">
        <v>3.8660117500000001E-2</v>
      </c>
      <c r="P55" s="514">
        <v>3.8902494000000003E-2</v>
      </c>
      <c r="Q55" s="514">
        <v>2.4471173799999999E-2</v>
      </c>
      <c r="R55" s="514">
        <v>3.0758293799999999E-2</v>
      </c>
      <c r="S55" s="514">
        <v>1.5047285299999999E-2</v>
      </c>
      <c r="T55" s="514">
        <v>7.5823213999999996E-3</v>
      </c>
      <c r="U55" s="514">
        <v>2.9733189300000001E-2</v>
      </c>
      <c r="V55" s="514">
        <v>7.7900872999999999E-3</v>
      </c>
      <c r="W55" s="514">
        <v>9.1727317000000006E-3</v>
      </c>
      <c r="X55" s="514">
        <v>1.2401859899999999E-2</v>
      </c>
      <c r="Y55" s="514">
        <v>9.3188142000000009E-3</v>
      </c>
      <c r="Z55" s="514">
        <v>5.7840823E-3</v>
      </c>
      <c r="AA55" s="514">
        <v>1.1917818199999999E-2</v>
      </c>
      <c r="AB55" s="514">
        <v>-9.3095482E-3</v>
      </c>
      <c r="AC55" s="514">
        <v>2.2456278900000001E-2</v>
      </c>
      <c r="AD55" s="514">
        <v>2.60395382E-2</v>
      </c>
      <c r="AE55" s="514">
        <v>3.7013849199999997E-2</v>
      </c>
      <c r="AF55" s="514">
        <v>3.8815398399999999E-2</v>
      </c>
      <c r="AG55" s="514">
        <v>4.0864944100000002E-2</v>
      </c>
      <c r="AH55" s="514">
        <v>4.4844764500000002E-2</v>
      </c>
      <c r="AI55" s="514">
        <v>1.9096418099999998E-2</v>
      </c>
      <c r="AJ55" s="514">
        <v>4.3574771499999998E-2</v>
      </c>
      <c r="AK55" s="514">
        <v>2.2091440800000001E-2</v>
      </c>
      <c r="AL55" s="514">
        <v>5.2136198699999997E-2</v>
      </c>
      <c r="AM55" s="514">
        <v>5.9382046399999999E-2</v>
      </c>
      <c r="AN55" s="514">
        <v>3.4416700100000003E-2</v>
      </c>
      <c r="AO55" s="514">
        <v>2.5568992000000001E-3</v>
      </c>
      <c r="AP55" s="514">
        <v>1.3595059899999999E-2</v>
      </c>
      <c r="AQ55" s="514">
        <v>1.5810635399999998E-2</v>
      </c>
      <c r="AR55" s="514">
        <v>3.4441249899999998E-2</v>
      </c>
      <c r="AS55" s="514">
        <v>4.9811724799999998E-2</v>
      </c>
      <c r="AT55" s="514">
        <v>5.0353594500000001E-2</v>
      </c>
      <c r="AU55" s="514">
        <v>0</v>
      </c>
      <c r="AV55" s="514">
        <v>1.8445606999999999E-2</v>
      </c>
      <c r="AW55" s="515">
        <v>2.6245112899999999E-2</v>
      </c>
    </row>
    <row r="56" spans="2:49">
      <c r="B56" s="516" t="s">
        <v>538</v>
      </c>
      <c r="C56" s="660" t="s">
        <v>539</v>
      </c>
      <c r="D56" s="591">
        <v>-5.1890864100000003E-2</v>
      </c>
      <c r="E56" s="592">
        <v>0</v>
      </c>
      <c r="F56" s="592">
        <v>-3.5059234999999999E-3</v>
      </c>
      <c r="G56" s="592">
        <v>0</v>
      </c>
      <c r="H56" s="592">
        <v>0</v>
      </c>
      <c r="I56" s="592">
        <v>-2.0379900000000001E-5</v>
      </c>
      <c r="J56" s="592">
        <v>0</v>
      </c>
      <c r="K56" s="592">
        <v>0</v>
      </c>
      <c r="L56" s="592">
        <v>-1.16439E-5</v>
      </c>
      <c r="M56" s="592">
        <v>0</v>
      </c>
      <c r="N56" s="592">
        <v>-7.7770599999999997E-5</v>
      </c>
      <c r="O56" s="592">
        <v>-4.4857000000000001E-6</v>
      </c>
      <c r="P56" s="592">
        <v>-1.21837E-5</v>
      </c>
      <c r="Q56" s="592">
        <v>0</v>
      </c>
      <c r="R56" s="592">
        <v>0</v>
      </c>
      <c r="S56" s="592">
        <v>-2.3984000000000002E-6</v>
      </c>
      <c r="T56" s="592">
        <v>-4.3981000000000003E-6</v>
      </c>
      <c r="U56" s="592">
        <v>-3.844E-6</v>
      </c>
      <c r="V56" s="592">
        <v>-3.2787000000000001E-6</v>
      </c>
      <c r="W56" s="592">
        <v>-5.0289000000000003E-6</v>
      </c>
      <c r="X56" s="592">
        <v>0</v>
      </c>
      <c r="Y56" s="592">
        <v>-3.4823999999999999E-6</v>
      </c>
      <c r="Z56" s="592">
        <v>-4.0138999999999998E-6</v>
      </c>
      <c r="AA56" s="592">
        <v>-1.0445099999999999E-5</v>
      </c>
      <c r="AB56" s="592">
        <v>-3.1878000000000002E-6</v>
      </c>
      <c r="AC56" s="592">
        <v>-9.6276000000000008E-6</v>
      </c>
      <c r="AD56" s="592">
        <v>-5.1082999999999999E-5</v>
      </c>
      <c r="AE56" s="592">
        <v>0</v>
      </c>
      <c r="AF56" s="592">
        <v>-4.7946309000000001E-3</v>
      </c>
      <c r="AG56" s="592">
        <v>-3.4188600000000001E-4</v>
      </c>
      <c r="AH56" s="592">
        <v>-5.9267482599999997E-2</v>
      </c>
      <c r="AI56" s="592">
        <v>0</v>
      </c>
      <c r="AJ56" s="592">
        <v>-5.4766310000000003E-4</v>
      </c>
      <c r="AK56" s="592">
        <v>-1.6500260900000001E-2</v>
      </c>
      <c r="AL56" s="592">
        <v>-2.8964939999999998E-4</v>
      </c>
      <c r="AM56" s="592">
        <v>-3.3106088999999999E-3</v>
      </c>
      <c r="AN56" s="592">
        <v>-1.04765E-5</v>
      </c>
      <c r="AO56" s="592">
        <v>0</v>
      </c>
      <c r="AP56" s="592">
        <v>-1.6287885999999999E-3</v>
      </c>
      <c r="AQ56" s="592">
        <v>-1.3295077900000001E-2</v>
      </c>
      <c r="AR56" s="592">
        <v>-2.5040042200000001E-2</v>
      </c>
      <c r="AS56" s="592">
        <v>-4.7827300000000002E-5</v>
      </c>
      <c r="AT56" s="592">
        <v>-4.7033000000000004E-6</v>
      </c>
      <c r="AU56" s="592">
        <v>0</v>
      </c>
      <c r="AV56" s="592">
        <v>-5.6271686000000003E-3</v>
      </c>
      <c r="AW56" s="593">
        <v>-2.6748359999999999E-3</v>
      </c>
    </row>
    <row r="57" spans="2:49" ht="14.25" thickBot="1">
      <c r="B57" s="525" t="s">
        <v>540</v>
      </c>
      <c r="C57" s="661" t="s">
        <v>541</v>
      </c>
      <c r="D57" s="526">
        <v>0.52510848259999998</v>
      </c>
      <c r="E57" s="527">
        <v>0.47304763329999999</v>
      </c>
      <c r="F57" s="527">
        <v>0.38220333470000001</v>
      </c>
      <c r="G57" s="527">
        <v>0.31183490800000002</v>
      </c>
      <c r="H57" s="527">
        <v>0.45206875279999997</v>
      </c>
      <c r="I57" s="527">
        <v>0.4370057879</v>
      </c>
      <c r="J57" s="527">
        <v>0.44680801380000001</v>
      </c>
      <c r="K57" s="527">
        <v>0.33267086810000002</v>
      </c>
      <c r="L57" s="527">
        <v>0.6044107031</v>
      </c>
      <c r="M57" s="527">
        <v>0.33973064809999998</v>
      </c>
      <c r="N57" s="527">
        <v>0.19274141280000001</v>
      </c>
      <c r="O57" s="527">
        <v>0.38741757500000001</v>
      </c>
      <c r="P57" s="527">
        <v>0.54563397790000001</v>
      </c>
      <c r="Q57" s="527">
        <v>0.47532144339999999</v>
      </c>
      <c r="R57" s="527">
        <v>0.56656872039999995</v>
      </c>
      <c r="S57" s="527">
        <v>0.28238174560000001</v>
      </c>
      <c r="T57" s="527">
        <v>0.29096058860000001</v>
      </c>
      <c r="U57" s="527">
        <v>0.49102622750000002</v>
      </c>
      <c r="V57" s="527">
        <v>0.49109353020000002</v>
      </c>
      <c r="W57" s="527">
        <v>0.48905269169999999</v>
      </c>
      <c r="X57" s="527">
        <v>0.50959676799999998</v>
      </c>
      <c r="Y57" s="527">
        <v>0.40070900990000002</v>
      </c>
      <c r="Z57" s="527">
        <v>0.39737970230000003</v>
      </c>
      <c r="AA57" s="527">
        <v>0.37741150420000003</v>
      </c>
      <c r="AB57" s="527">
        <v>0.25794218460000001</v>
      </c>
      <c r="AC57" s="527">
        <v>0.39141799490000001</v>
      </c>
      <c r="AD57" s="527">
        <v>0.38703003679999998</v>
      </c>
      <c r="AE57" s="527">
        <v>0.41619801169999998</v>
      </c>
      <c r="AF57" s="527">
        <v>0.49880458309999998</v>
      </c>
      <c r="AG57" s="527">
        <v>0.36660020399999999</v>
      </c>
      <c r="AH57" s="527">
        <v>0.51876072839999998</v>
      </c>
      <c r="AI57" s="527">
        <v>0.70529373169999998</v>
      </c>
      <c r="AJ57" s="527">
        <v>0.75562589899999999</v>
      </c>
      <c r="AK57" s="527">
        <v>0.68624246759999996</v>
      </c>
      <c r="AL57" s="527">
        <v>0.88065273180000003</v>
      </c>
      <c r="AM57" s="527">
        <v>0.55837709719999995</v>
      </c>
      <c r="AN57" s="527">
        <v>0.58267281689999995</v>
      </c>
      <c r="AO57" s="527">
        <v>0.71539199210000004</v>
      </c>
      <c r="AP57" s="527">
        <v>0.76735778629999996</v>
      </c>
      <c r="AQ57" s="527">
        <v>0.65669793200000004</v>
      </c>
      <c r="AR57" s="527">
        <v>0.61986291149999995</v>
      </c>
      <c r="AS57" s="527">
        <v>0.66806674399999999</v>
      </c>
      <c r="AT57" s="527">
        <v>0.5905348788</v>
      </c>
      <c r="AU57" s="527">
        <v>0</v>
      </c>
      <c r="AV57" s="527">
        <v>0.58593567410000003</v>
      </c>
      <c r="AW57" s="528">
        <v>0.52918864850000003</v>
      </c>
    </row>
    <row r="58" spans="2:49" ht="14.25" thickBot="1">
      <c r="B58" s="529" t="s">
        <v>542</v>
      </c>
      <c r="C58" s="662" t="s">
        <v>543</v>
      </c>
      <c r="D58" s="530">
        <v>1</v>
      </c>
      <c r="E58" s="531">
        <v>1</v>
      </c>
      <c r="F58" s="531">
        <v>1</v>
      </c>
      <c r="G58" s="531">
        <v>1</v>
      </c>
      <c r="H58" s="531">
        <v>1</v>
      </c>
      <c r="I58" s="531">
        <v>1</v>
      </c>
      <c r="J58" s="531">
        <v>1</v>
      </c>
      <c r="K58" s="531">
        <v>1</v>
      </c>
      <c r="L58" s="531">
        <v>1</v>
      </c>
      <c r="M58" s="531">
        <v>1</v>
      </c>
      <c r="N58" s="531">
        <v>1</v>
      </c>
      <c r="O58" s="531">
        <v>1</v>
      </c>
      <c r="P58" s="531">
        <v>1</v>
      </c>
      <c r="Q58" s="531">
        <v>1</v>
      </c>
      <c r="R58" s="531">
        <v>1</v>
      </c>
      <c r="S58" s="531">
        <v>1</v>
      </c>
      <c r="T58" s="531">
        <v>1</v>
      </c>
      <c r="U58" s="531">
        <v>1</v>
      </c>
      <c r="V58" s="531">
        <v>1</v>
      </c>
      <c r="W58" s="531">
        <v>1</v>
      </c>
      <c r="X58" s="531">
        <v>1</v>
      </c>
      <c r="Y58" s="531">
        <v>1</v>
      </c>
      <c r="Z58" s="531">
        <v>1</v>
      </c>
      <c r="AA58" s="531">
        <v>1</v>
      </c>
      <c r="AB58" s="531">
        <v>1</v>
      </c>
      <c r="AC58" s="531">
        <v>1</v>
      </c>
      <c r="AD58" s="531">
        <v>1</v>
      </c>
      <c r="AE58" s="531">
        <v>1</v>
      </c>
      <c r="AF58" s="531">
        <v>1</v>
      </c>
      <c r="AG58" s="531">
        <v>1</v>
      </c>
      <c r="AH58" s="531">
        <v>1</v>
      </c>
      <c r="AI58" s="531">
        <v>1</v>
      </c>
      <c r="AJ58" s="531">
        <v>1</v>
      </c>
      <c r="AK58" s="531">
        <v>1</v>
      </c>
      <c r="AL58" s="531">
        <v>1</v>
      </c>
      <c r="AM58" s="531">
        <v>1</v>
      </c>
      <c r="AN58" s="531">
        <v>1</v>
      </c>
      <c r="AO58" s="531">
        <v>1</v>
      </c>
      <c r="AP58" s="531">
        <v>1</v>
      </c>
      <c r="AQ58" s="531">
        <v>1</v>
      </c>
      <c r="AR58" s="531">
        <v>1</v>
      </c>
      <c r="AS58" s="531">
        <v>1</v>
      </c>
      <c r="AT58" s="531">
        <v>1</v>
      </c>
      <c r="AU58" s="531">
        <v>1</v>
      </c>
      <c r="AV58" s="531">
        <v>1</v>
      </c>
      <c r="AW58" s="532">
        <v>1</v>
      </c>
    </row>
  </sheetData>
  <phoneticPr fontId="2"/>
  <pageMargins left="0.7" right="0.7" top="0.75" bottom="0.75" header="0.3" footer="0.3"/>
  <pageSetup paperSize="9" scale="64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Z51"/>
  <sheetViews>
    <sheetView showGridLines="0" workbookViewId="0"/>
  </sheetViews>
  <sheetFormatPr defaultColWidth="10.125" defaultRowHeight="14.25"/>
  <cols>
    <col min="1" max="1" width="1.625" style="533" customWidth="1"/>
    <col min="2" max="2" width="3" style="533" bestFit="1" customWidth="1"/>
    <col min="3" max="3" width="26.625" style="533" bestFit="1" customWidth="1"/>
    <col min="4" max="48" width="9.75" style="533" customWidth="1"/>
    <col min="49" max="49" width="9.875" style="533" customWidth="1"/>
    <col min="50" max="50" width="9.75" style="533" customWidth="1"/>
    <col min="51" max="51" width="10.125" style="533" customWidth="1"/>
    <col min="52" max="52" width="11.75" style="533" bestFit="1" customWidth="1"/>
    <col min="53" max="256" width="10.125" style="533"/>
    <col min="257" max="257" width="1.625" style="533" customWidth="1"/>
    <col min="258" max="258" width="3" style="533" bestFit="1" customWidth="1"/>
    <col min="259" max="259" width="26.625" style="533" bestFit="1" customWidth="1"/>
    <col min="260" max="304" width="9.75" style="533" customWidth="1"/>
    <col min="305" max="305" width="9.875" style="533" customWidth="1"/>
    <col min="306" max="306" width="9.75" style="533" customWidth="1"/>
    <col min="307" max="307" width="10.125" style="533" customWidth="1"/>
    <col min="308" max="308" width="11.75" style="533" bestFit="1" customWidth="1"/>
    <col min="309" max="512" width="10.125" style="533"/>
    <col min="513" max="513" width="1.625" style="533" customWidth="1"/>
    <col min="514" max="514" width="3" style="533" bestFit="1" customWidth="1"/>
    <col min="515" max="515" width="26.625" style="533" bestFit="1" customWidth="1"/>
    <col min="516" max="560" width="9.75" style="533" customWidth="1"/>
    <col min="561" max="561" width="9.875" style="533" customWidth="1"/>
    <col min="562" max="562" width="9.75" style="533" customWidth="1"/>
    <col min="563" max="563" width="10.125" style="533" customWidth="1"/>
    <col min="564" max="564" width="11.75" style="533" bestFit="1" customWidth="1"/>
    <col min="565" max="768" width="10.125" style="533"/>
    <col min="769" max="769" width="1.625" style="533" customWidth="1"/>
    <col min="770" max="770" width="3" style="533" bestFit="1" customWidth="1"/>
    <col min="771" max="771" width="26.625" style="533" bestFit="1" customWidth="1"/>
    <col min="772" max="816" width="9.75" style="533" customWidth="1"/>
    <col min="817" max="817" width="9.875" style="533" customWidth="1"/>
    <col min="818" max="818" width="9.75" style="533" customWidth="1"/>
    <col min="819" max="819" width="10.125" style="533" customWidth="1"/>
    <col min="820" max="820" width="11.75" style="533" bestFit="1" customWidth="1"/>
    <col min="821" max="1024" width="10.125" style="533"/>
    <col min="1025" max="1025" width="1.625" style="533" customWidth="1"/>
    <col min="1026" max="1026" width="3" style="533" bestFit="1" customWidth="1"/>
    <col min="1027" max="1027" width="26.625" style="533" bestFit="1" customWidth="1"/>
    <col min="1028" max="1072" width="9.75" style="533" customWidth="1"/>
    <col min="1073" max="1073" width="9.875" style="533" customWidth="1"/>
    <col min="1074" max="1074" width="9.75" style="533" customWidth="1"/>
    <col min="1075" max="1075" width="10.125" style="533" customWidth="1"/>
    <col min="1076" max="1076" width="11.75" style="533" bestFit="1" customWidth="1"/>
    <col min="1077" max="1280" width="10.125" style="533"/>
    <col min="1281" max="1281" width="1.625" style="533" customWidth="1"/>
    <col min="1282" max="1282" width="3" style="533" bestFit="1" customWidth="1"/>
    <col min="1283" max="1283" width="26.625" style="533" bestFit="1" customWidth="1"/>
    <col min="1284" max="1328" width="9.75" style="533" customWidth="1"/>
    <col min="1329" max="1329" width="9.875" style="533" customWidth="1"/>
    <col min="1330" max="1330" width="9.75" style="533" customWidth="1"/>
    <col min="1331" max="1331" width="10.125" style="533" customWidth="1"/>
    <col min="1332" max="1332" width="11.75" style="533" bestFit="1" customWidth="1"/>
    <col min="1333" max="1536" width="10.125" style="533"/>
    <col min="1537" max="1537" width="1.625" style="533" customWidth="1"/>
    <col min="1538" max="1538" width="3" style="533" bestFit="1" customWidth="1"/>
    <col min="1539" max="1539" width="26.625" style="533" bestFit="1" customWidth="1"/>
    <col min="1540" max="1584" width="9.75" style="533" customWidth="1"/>
    <col min="1585" max="1585" width="9.875" style="533" customWidth="1"/>
    <col min="1586" max="1586" width="9.75" style="533" customWidth="1"/>
    <col min="1587" max="1587" width="10.125" style="533" customWidth="1"/>
    <col min="1588" max="1588" width="11.75" style="533" bestFit="1" customWidth="1"/>
    <col min="1589" max="1792" width="10.125" style="533"/>
    <col min="1793" max="1793" width="1.625" style="533" customWidth="1"/>
    <col min="1794" max="1794" width="3" style="533" bestFit="1" customWidth="1"/>
    <col min="1795" max="1795" width="26.625" style="533" bestFit="1" customWidth="1"/>
    <col min="1796" max="1840" width="9.75" style="533" customWidth="1"/>
    <col min="1841" max="1841" width="9.875" style="533" customWidth="1"/>
    <col min="1842" max="1842" width="9.75" style="533" customWidth="1"/>
    <col min="1843" max="1843" width="10.125" style="533" customWidth="1"/>
    <col min="1844" max="1844" width="11.75" style="533" bestFit="1" customWidth="1"/>
    <col min="1845" max="2048" width="10.125" style="533"/>
    <col min="2049" max="2049" width="1.625" style="533" customWidth="1"/>
    <col min="2050" max="2050" width="3" style="533" bestFit="1" customWidth="1"/>
    <col min="2051" max="2051" width="26.625" style="533" bestFit="1" customWidth="1"/>
    <col min="2052" max="2096" width="9.75" style="533" customWidth="1"/>
    <col min="2097" max="2097" width="9.875" style="533" customWidth="1"/>
    <col min="2098" max="2098" width="9.75" style="533" customWidth="1"/>
    <col min="2099" max="2099" width="10.125" style="533" customWidth="1"/>
    <col min="2100" max="2100" width="11.75" style="533" bestFit="1" customWidth="1"/>
    <col min="2101" max="2304" width="10.125" style="533"/>
    <col min="2305" max="2305" width="1.625" style="533" customWidth="1"/>
    <col min="2306" max="2306" width="3" style="533" bestFit="1" customWidth="1"/>
    <col min="2307" max="2307" width="26.625" style="533" bestFit="1" customWidth="1"/>
    <col min="2308" max="2352" width="9.75" style="533" customWidth="1"/>
    <col min="2353" max="2353" width="9.875" style="533" customWidth="1"/>
    <col min="2354" max="2354" width="9.75" style="533" customWidth="1"/>
    <col min="2355" max="2355" width="10.125" style="533" customWidth="1"/>
    <col min="2356" max="2356" width="11.75" style="533" bestFit="1" customWidth="1"/>
    <col min="2357" max="2560" width="10.125" style="533"/>
    <col min="2561" max="2561" width="1.625" style="533" customWidth="1"/>
    <col min="2562" max="2562" width="3" style="533" bestFit="1" customWidth="1"/>
    <col min="2563" max="2563" width="26.625" style="533" bestFit="1" customWidth="1"/>
    <col min="2564" max="2608" width="9.75" style="533" customWidth="1"/>
    <col min="2609" max="2609" width="9.875" style="533" customWidth="1"/>
    <col min="2610" max="2610" width="9.75" style="533" customWidth="1"/>
    <col min="2611" max="2611" width="10.125" style="533" customWidth="1"/>
    <col min="2612" max="2612" width="11.75" style="533" bestFit="1" customWidth="1"/>
    <col min="2613" max="2816" width="10.125" style="533"/>
    <col min="2817" max="2817" width="1.625" style="533" customWidth="1"/>
    <col min="2818" max="2818" width="3" style="533" bestFit="1" customWidth="1"/>
    <col min="2819" max="2819" width="26.625" style="533" bestFit="1" customWidth="1"/>
    <col min="2820" max="2864" width="9.75" style="533" customWidth="1"/>
    <col min="2865" max="2865" width="9.875" style="533" customWidth="1"/>
    <col min="2866" max="2866" width="9.75" style="533" customWidth="1"/>
    <col min="2867" max="2867" width="10.125" style="533" customWidth="1"/>
    <col min="2868" max="2868" width="11.75" style="533" bestFit="1" customWidth="1"/>
    <col min="2869" max="3072" width="10.125" style="533"/>
    <col min="3073" max="3073" width="1.625" style="533" customWidth="1"/>
    <col min="3074" max="3074" width="3" style="533" bestFit="1" customWidth="1"/>
    <col min="3075" max="3075" width="26.625" style="533" bestFit="1" customWidth="1"/>
    <col min="3076" max="3120" width="9.75" style="533" customWidth="1"/>
    <col min="3121" max="3121" width="9.875" style="533" customWidth="1"/>
    <col min="3122" max="3122" width="9.75" style="533" customWidth="1"/>
    <col min="3123" max="3123" width="10.125" style="533" customWidth="1"/>
    <col min="3124" max="3124" width="11.75" style="533" bestFit="1" customWidth="1"/>
    <col min="3125" max="3328" width="10.125" style="533"/>
    <col min="3329" max="3329" width="1.625" style="533" customWidth="1"/>
    <col min="3330" max="3330" width="3" style="533" bestFit="1" customWidth="1"/>
    <col min="3331" max="3331" width="26.625" style="533" bestFit="1" customWidth="1"/>
    <col min="3332" max="3376" width="9.75" style="533" customWidth="1"/>
    <col min="3377" max="3377" width="9.875" style="533" customWidth="1"/>
    <col min="3378" max="3378" width="9.75" style="533" customWidth="1"/>
    <col min="3379" max="3379" width="10.125" style="533" customWidth="1"/>
    <col min="3380" max="3380" width="11.75" style="533" bestFit="1" customWidth="1"/>
    <col min="3381" max="3584" width="10.125" style="533"/>
    <col min="3585" max="3585" width="1.625" style="533" customWidth="1"/>
    <col min="3586" max="3586" width="3" style="533" bestFit="1" customWidth="1"/>
    <col min="3587" max="3587" width="26.625" style="533" bestFit="1" customWidth="1"/>
    <col min="3588" max="3632" width="9.75" style="533" customWidth="1"/>
    <col min="3633" max="3633" width="9.875" style="533" customWidth="1"/>
    <col min="3634" max="3634" width="9.75" style="533" customWidth="1"/>
    <col min="3635" max="3635" width="10.125" style="533" customWidth="1"/>
    <col min="3636" max="3636" width="11.75" style="533" bestFit="1" customWidth="1"/>
    <col min="3637" max="3840" width="10.125" style="533"/>
    <col min="3841" max="3841" width="1.625" style="533" customWidth="1"/>
    <col min="3842" max="3842" width="3" style="533" bestFit="1" customWidth="1"/>
    <col min="3843" max="3843" width="26.625" style="533" bestFit="1" customWidth="1"/>
    <col min="3844" max="3888" width="9.75" style="533" customWidth="1"/>
    <col min="3889" max="3889" width="9.875" style="533" customWidth="1"/>
    <col min="3890" max="3890" width="9.75" style="533" customWidth="1"/>
    <col min="3891" max="3891" width="10.125" style="533" customWidth="1"/>
    <col min="3892" max="3892" width="11.75" style="533" bestFit="1" customWidth="1"/>
    <col min="3893" max="4096" width="10.125" style="533"/>
    <col min="4097" max="4097" width="1.625" style="533" customWidth="1"/>
    <col min="4098" max="4098" width="3" style="533" bestFit="1" customWidth="1"/>
    <col min="4099" max="4099" width="26.625" style="533" bestFit="1" customWidth="1"/>
    <col min="4100" max="4144" width="9.75" style="533" customWidth="1"/>
    <col min="4145" max="4145" width="9.875" style="533" customWidth="1"/>
    <col min="4146" max="4146" width="9.75" style="533" customWidth="1"/>
    <col min="4147" max="4147" width="10.125" style="533" customWidth="1"/>
    <col min="4148" max="4148" width="11.75" style="533" bestFit="1" customWidth="1"/>
    <col min="4149" max="4352" width="10.125" style="533"/>
    <col min="4353" max="4353" width="1.625" style="533" customWidth="1"/>
    <col min="4354" max="4354" width="3" style="533" bestFit="1" customWidth="1"/>
    <col min="4355" max="4355" width="26.625" style="533" bestFit="1" customWidth="1"/>
    <col min="4356" max="4400" width="9.75" style="533" customWidth="1"/>
    <col min="4401" max="4401" width="9.875" style="533" customWidth="1"/>
    <col min="4402" max="4402" width="9.75" style="533" customWidth="1"/>
    <col min="4403" max="4403" width="10.125" style="533" customWidth="1"/>
    <col min="4404" max="4404" width="11.75" style="533" bestFit="1" customWidth="1"/>
    <col min="4405" max="4608" width="10.125" style="533"/>
    <col min="4609" max="4609" width="1.625" style="533" customWidth="1"/>
    <col min="4610" max="4610" width="3" style="533" bestFit="1" customWidth="1"/>
    <col min="4611" max="4611" width="26.625" style="533" bestFit="1" customWidth="1"/>
    <col min="4612" max="4656" width="9.75" style="533" customWidth="1"/>
    <col min="4657" max="4657" width="9.875" style="533" customWidth="1"/>
    <col min="4658" max="4658" width="9.75" style="533" customWidth="1"/>
    <col min="4659" max="4659" width="10.125" style="533" customWidth="1"/>
    <col min="4660" max="4660" width="11.75" style="533" bestFit="1" customWidth="1"/>
    <col min="4661" max="4864" width="10.125" style="533"/>
    <col min="4865" max="4865" width="1.625" style="533" customWidth="1"/>
    <col min="4866" max="4866" width="3" style="533" bestFit="1" customWidth="1"/>
    <col min="4867" max="4867" width="26.625" style="533" bestFit="1" customWidth="1"/>
    <col min="4868" max="4912" width="9.75" style="533" customWidth="1"/>
    <col min="4913" max="4913" width="9.875" style="533" customWidth="1"/>
    <col min="4914" max="4914" width="9.75" style="533" customWidth="1"/>
    <col min="4915" max="4915" width="10.125" style="533" customWidth="1"/>
    <col min="4916" max="4916" width="11.75" style="533" bestFit="1" customWidth="1"/>
    <col min="4917" max="5120" width="10.125" style="533"/>
    <col min="5121" max="5121" width="1.625" style="533" customWidth="1"/>
    <col min="5122" max="5122" width="3" style="533" bestFit="1" customWidth="1"/>
    <col min="5123" max="5123" width="26.625" style="533" bestFit="1" customWidth="1"/>
    <col min="5124" max="5168" width="9.75" style="533" customWidth="1"/>
    <col min="5169" max="5169" width="9.875" style="533" customWidth="1"/>
    <col min="5170" max="5170" width="9.75" style="533" customWidth="1"/>
    <col min="5171" max="5171" width="10.125" style="533" customWidth="1"/>
    <col min="5172" max="5172" width="11.75" style="533" bestFit="1" customWidth="1"/>
    <col min="5173" max="5376" width="10.125" style="533"/>
    <col min="5377" max="5377" width="1.625" style="533" customWidth="1"/>
    <col min="5378" max="5378" width="3" style="533" bestFit="1" customWidth="1"/>
    <col min="5379" max="5379" width="26.625" style="533" bestFit="1" customWidth="1"/>
    <col min="5380" max="5424" width="9.75" style="533" customWidth="1"/>
    <col min="5425" max="5425" width="9.875" style="533" customWidth="1"/>
    <col min="5426" max="5426" width="9.75" style="533" customWidth="1"/>
    <col min="5427" max="5427" width="10.125" style="533" customWidth="1"/>
    <col min="5428" max="5428" width="11.75" style="533" bestFit="1" customWidth="1"/>
    <col min="5429" max="5632" width="10.125" style="533"/>
    <col min="5633" max="5633" width="1.625" style="533" customWidth="1"/>
    <col min="5634" max="5634" width="3" style="533" bestFit="1" customWidth="1"/>
    <col min="5635" max="5635" width="26.625" style="533" bestFit="1" customWidth="1"/>
    <col min="5636" max="5680" width="9.75" style="533" customWidth="1"/>
    <col min="5681" max="5681" width="9.875" style="533" customWidth="1"/>
    <col min="5682" max="5682" width="9.75" style="533" customWidth="1"/>
    <col min="5683" max="5683" width="10.125" style="533" customWidth="1"/>
    <col min="5684" max="5684" width="11.75" style="533" bestFit="1" customWidth="1"/>
    <col min="5685" max="5888" width="10.125" style="533"/>
    <col min="5889" max="5889" width="1.625" style="533" customWidth="1"/>
    <col min="5890" max="5890" width="3" style="533" bestFit="1" customWidth="1"/>
    <col min="5891" max="5891" width="26.625" style="533" bestFit="1" customWidth="1"/>
    <col min="5892" max="5936" width="9.75" style="533" customWidth="1"/>
    <col min="5937" max="5937" width="9.875" style="533" customWidth="1"/>
    <col min="5938" max="5938" width="9.75" style="533" customWidth="1"/>
    <col min="5939" max="5939" width="10.125" style="533" customWidth="1"/>
    <col min="5940" max="5940" width="11.75" style="533" bestFit="1" customWidth="1"/>
    <col min="5941" max="6144" width="10.125" style="533"/>
    <col min="6145" max="6145" width="1.625" style="533" customWidth="1"/>
    <col min="6146" max="6146" width="3" style="533" bestFit="1" customWidth="1"/>
    <col min="6147" max="6147" width="26.625" style="533" bestFit="1" customWidth="1"/>
    <col min="6148" max="6192" width="9.75" style="533" customWidth="1"/>
    <col min="6193" max="6193" width="9.875" style="533" customWidth="1"/>
    <col min="6194" max="6194" width="9.75" style="533" customWidth="1"/>
    <col min="6195" max="6195" width="10.125" style="533" customWidth="1"/>
    <col min="6196" max="6196" width="11.75" style="533" bestFit="1" customWidth="1"/>
    <col min="6197" max="6400" width="10.125" style="533"/>
    <col min="6401" max="6401" width="1.625" style="533" customWidth="1"/>
    <col min="6402" max="6402" width="3" style="533" bestFit="1" customWidth="1"/>
    <col min="6403" max="6403" width="26.625" style="533" bestFit="1" customWidth="1"/>
    <col min="6404" max="6448" width="9.75" style="533" customWidth="1"/>
    <col min="6449" max="6449" width="9.875" style="533" customWidth="1"/>
    <col min="6450" max="6450" width="9.75" style="533" customWidth="1"/>
    <col min="6451" max="6451" width="10.125" style="533" customWidth="1"/>
    <col min="6452" max="6452" width="11.75" style="533" bestFit="1" customWidth="1"/>
    <col min="6453" max="6656" width="10.125" style="533"/>
    <col min="6657" max="6657" width="1.625" style="533" customWidth="1"/>
    <col min="6658" max="6658" width="3" style="533" bestFit="1" customWidth="1"/>
    <col min="6659" max="6659" width="26.625" style="533" bestFit="1" customWidth="1"/>
    <col min="6660" max="6704" width="9.75" style="533" customWidth="1"/>
    <col min="6705" max="6705" width="9.875" style="533" customWidth="1"/>
    <col min="6706" max="6706" width="9.75" style="533" customWidth="1"/>
    <col min="6707" max="6707" width="10.125" style="533" customWidth="1"/>
    <col min="6708" max="6708" width="11.75" style="533" bestFit="1" customWidth="1"/>
    <col min="6709" max="6912" width="10.125" style="533"/>
    <col min="6913" max="6913" width="1.625" style="533" customWidth="1"/>
    <col min="6914" max="6914" width="3" style="533" bestFit="1" customWidth="1"/>
    <col min="6915" max="6915" width="26.625" style="533" bestFit="1" customWidth="1"/>
    <col min="6916" max="6960" width="9.75" style="533" customWidth="1"/>
    <col min="6961" max="6961" width="9.875" style="533" customWidth="1"/>
    <col min="6962" max="6962" width="9.75" style="533" customWidth="1"/>
    <col min="6963" max="6963" width="10.125" style="533" customWidth="1"/>
    <col min="6964" max="6964" width="11.75" style="533" bestFit="1" customWidth="1"/>
    <col min="6965" max="7168" width="10.125" style="533"/>
    <col min="7169" max="7169" width="1.625" style="533" customWidth="1"/>
    <col min="7170" max="7170" width="3" style="533" bestFit="1" customWidth="1"/>
    <col min="7171" max="7171" width="26.625" style="533" bestFit="1" customWidth="1"/>
    <col min="7172" max="7216" width="9.75" style="533" customWidth="1"/>
    <col min="7217" max="7217" width="9.875" style="533" customWidth="1"/>
    <col min="7218" max="7218" width="9.75" style="533" customWidth="1"/>
    <col min="7219" max="7219" width="10.125" style="533" customWidth="1"/>
    <col min="7220" max="7220" width="11.75" style="533" bestFit="1" customWidth="1"/>
    <col min="7221" max="7424" width="10.125" style="533"/>
    <col min="7425" max="7425" width="1.625" style="533" customWidth="1"/>
    <col min="7426" max="7426" width="3" style="533" bestFit="1" customWidth="1"/>
    <col min="7427" max="7427" width="26.625" style="533" bestFit="1" customWidth="1"/>
    <col min="7428" max="7472" width="9.75" style="533" customWidth="1"/>
    <col min="7473" max="7473" width="9.875" style="533" customWidth="1"/>
    <col min="7474" max="7474" width="9.75" style="533" customWidth="1"/>
    <col min="7475" max="7475" width="10.125" style="533" customWidth="1"/>
    <col min="7476" max="7476" width="11.75" style="533" bestFit="1" customWidth="1"/>
    <col min="7477" max="7680" width="10.125" style="533"/>
    <col min="7681" max="7681" width="1.625" style="533" customWidth="1"/>
    <col min="7682" max="7682" width="3" style="533" bestFit="1" customWidth="1"/>
    <col min="7683" max="7683" width="26.625" style="533" bestFit="1" customWidth="1"/>
    <col min="7684" max="7728" width="9.75" style="533" customWidth="1"/>
    <col min="7729" max="7729" width="9.875" style="533" customWidth="1"/>
    <col min="7730" max="7730" width="9.75" style="533" customWidth="1"/>
    <col min="7731" max="7731" width="10.125" style="533" customWidth="1"/>
    <col min="7732" max="7732" width="11.75" style="533" bestFit="1" customWidth="1"/>
    <col min="7733" max="7936" width="10.125" style="533"/>
    <col min="7937" max="7937" width="1.625" style="533" customWidth="1"/>
    <col min="7938" max="7938" width="3" style="533" bestFit="1" customWidth="1"/>
    <col min="7939" max="7939" width="26.625" style="533" bestFit="1" customWidth="1"/>
    <col min="7940" max="7984" width="9.75" style="533" customWidth="1"/>
    <col min="7985" max="7985" width="9.875" style="533" customWidth="1"/>
    <col min="7986" max="7986" width="9.75" style="533" customWidth="1"/>
    <col min="7987" max="7987" width="10.125" style="533" customWidth="1"/>
    <col min="7988" max="7988" width="11.75" style="533" bestFit="1" customWidth="1"/>
    <col min="7989" max="8192" width="10.125" style="533"/>
    <col min="8193" max="8193" width="1.625" style="533" customWidth="1"/>
    <col min="8194" max="8194" width="3" style="533" bestFit="1" customWidth="1"/>
    <col min="8195" max="8195" width="26.625" style="533" bestFit="1" customWidth="1"/>
    <col min="8196" max="8240" width="9.75" style="533" customWidth="1"/>
    <col min="8241" max="8241" width="9.875" style="533" customWidth="1"/>
    <col min="8242" max="8242" width="9.75" style="533" customWidth="1"/>
    <col min="8243" max="8243" width="10.125" style="533" customWidth="1"/>
    <col min="8244" max="8244" width="11.75" style="533" bestFit="1" customWidth="1"/>
    <col min="8245" max="8448" width="10.125" style="533"/>
    <col min="8449" max="8449" width="1.625" style="533" customWidth="1"/>
    <col min="8450" max="8450" width="3" style="533" bestFit="1" customWidth="1"/>
    <col min="8451" max="8451" width="26.625" style="533" bestFit="1" customWidth="1"/>
    <col min="8452" max="8496" width="9.75" style="533" customWidth="1"/>
    <col min="8497" max="8497" width="9.875" style="533" customWidth="1"/>
    <col min="8498" max="8498" width="9.75" style="533" customWidth="1"/>
    <col min="8499" max="8499" width="10.125" style="533" customWidth="1"/>
    <col min="8500" max="8500" width="11.75" style="533" bestFit="1" customWidth="1"/>
    <col min="8501" max="8704" width="10.125" style="533"/>
    <col min="8705" max="8705" width="1.625" style="533" customWidth="1"/>
    <col min="8706" max="8706" width="3" style="533" bestFit="1" customWidth="1"/>
    <col min="8707" max="8707" width="26.625" style="533" bestFit="1" customWidth="1"/>
    <col min="8708" max="8752" width="9.75" style="533" customWidth="1"/>
    <col min="8753" max="8753" width="9.875" style="533" customWidth="1"/>
    <col min="8754" max="8754" width="9.75" style="533" customWidth="1"/>
    <col min="8755" max="8755" width="10.125" style="533" customWidth="1"/>
    <col min="8756" max="8756" width="11.75" style="533" bestFit="1" customWidth="1"/>
    <col min="8757" max="8960" width="10.125" style="533"/>
    <col min="8961" max="8961" width="1.625" style="533" customWidth="1"/>
    <col min="8962" max="8962" width="3" style="533" bestFit="1" customWidth="1"/>
    <col min="8963" max="8963" width="26.625" style="533" bestFit="1" customWidth="1"/>
    <col min="8964" max="9008" width="9.75" style="533" customWidth="1"/>
    <col min="9009" max="9009" width="9.875" style="533" customWidth="1"/>
    <col min="9010" max="9010" width="9.75" style="533" customWidth="1"/>
    <col min="9011" max="9011" width="10.125" style="533" customWidth="1"/>
    <col min="9012" max="9012" width="11.75" style="533" bestFit="1" customWidth="1"/>
    <col min="9013" max="9216" width="10.125" style="533"/>
    <col min="9217" max="9217" width="1.625" style="533" customWidth="1"/>
    <col min="9218" max="9218" width="3" style="533" bestFit="1" customWidth="1"/>
    <col min="9219" max="9219" width="26.625" style="533" bestFit="1" customWidth="1"/>
    <col min="9220" max="9264" width="9.75" style="533" customWidth="1"/>
    <col min="9265" max="9265" width="9.875" style="533" customWidth="1"/>
    <col min="9266" max="9266" width="9.75" style="533" customWidth="1"/>
    <col min="9267" max="9267" width="10.125" style="533" customWidth="1"/>
    <col min="9268" max="9268" width="11.75" style="533" bestFit="1" customWidth="1"/>
    <col min="9269" max="9472" width="10.125" style="533"/>
    <col min="9473" max="9473" width="1.625" style="533" customWidth="1"/>
    <col min="9474" max="9474" width="3" style="533" bestFit="1" customWidth="1"/>
    <col min="9475" max="9475" width="26.625" style="533" bestFit="1" customWidth="1"/>
    <col min="9476" max="9520" width="9.75" style="533" customWidth="1"/>
    <col min="9521" max="9521" width="9.875" style="533" customWidth="1"/>
    <col min="9522" max="9522" width="9.75" style="533" customWidth="1"/>
    <col min="9523" max="9523" width="10.125" style="533" customWidth="1"/>
    <col min="9524" max="9524" width="11.75" style="533" bestFit="1" customWidth="1"/>
    <col min="9525" max="9728" width="10.125" style="533"/>
    <col min="9729" max="9729" width="1.625" style="533" customWidth="1"/>
    <col min="9730" max="9730" width="3" style="533" bestFit="1" customWidth="1"/>
    <col min="9731" max="9731" width="26.625" style="533" bestFit="1" customWidth="1"/>
    <col min="9732" max="9776" width="9.75" style="533" customWidth="1"/>
    <col min="9777" max="9777" width="9.875" style="533" customWidth="1"/>
    <col min="9778" max="9778" width="9.75" style="533" customWidth="1"/>
    <col min="9779" max="9779" width="10.125" style="533" customWidth="1"/>
    <col min="9780" max="9780" width="11.75" style="533" bestFit="1" customWidth="1"/>
    <col min="9781" max="9984" width="10.125" style="533"/>
    <col min="9985" max="9985" width="1.625" style="533" customWidth="1"/>
    <col min="9986" max="9986" width="3" style="533" bestFit="1" customWidth="1"/>
    <col min="9987" max="9987" width="26.625" style="533" bestFit="1" customWidth="1"/>
    <col min="9988" max="10032" width="9.75" style="533" customWidth="1"/>
    <col min="10033" max="10033" width="9.875" style="533" customWidth="1"/>
    <col min="10034" max="10034" width="9.75" style="533" customWidth="1"/>
    <col min="10035" max="10035" width="10.125" style="533" customWidth="1"/>
    <col min="10036" max="10036" width="11.75" style="533" bestFit="1" customWidth="1"/>
    <col min="10037" max="10240" width="10.125" style="533"/>
    <col min="10241" max="10241" width="1.625" style="533" customWidth="1"/>
    <col min="10242" max="10242" width="3" style="533" bestFit="1" customWidth="1"/>
    <col min="10243" max="10243" width="26.625" style="533" bestFit="1" customWidth="1"/>
    <col min="10244" max="10288" width="9.75" style="533" customWidth="1"/>
    <col min="10289" max="10289" width="9.875" style="533" customWidth="1"/>
    <col min="10290" max="10290" width="9.75" style="533" customWidth="1"/>
    <col min="10291" max="10291" width="10.125" style="533" customWidth="1"/>
    <col min="10292" max="10292" width="11.75" style="533" bestFit="1" customWidth="1"/>
    <col min="10293" max="10496" width="10.125" style="533"/>
    <col min="10497" max="10497" width="1.625" style="533" customWidth="1"/>
    <col min="10498" max="10498" width="3" style="533" bestFit="1" customWidth="1"/>
    <col min="10499" max="10499" width="26.625" style="533" bestFit="1" customWidth="1"/>
    <col min="10500" max="10544" width="9.75" style="533" customWidth="1"/>
    <col min="10545" max="10545" width="9.875" style="533" customWidth="1"/>
    <col min="10546" max="10546" width="9.75" style="533" customWidth="1"/>
    <col min="10547" max="10547" width="10.125" style="533" customWidth="1"/>
    <col min="10548" max="10548" width="11.75" style="533" bestFit="1" customWidth="1"/>
    <col min="10549" max="10752" width="10.125" style="533"/>
    <col min="10753" max="10753" width="1.625" style="533" customWidth="1"/>
    <col min="10754" max="10754" width="3" style="533" bestFit="1" customWidth="1"/>
    <col min="10755" max="10755" width="26.625" style="533" bestFit="1" customWidth="1"/>
    <col min="10756" max="10800" width="9.75" style="533" customWidth="1"/>
    <col min="10801" max="10801" width="9.875" style="533" customWidth="1"/>
    <col min="10802" max="10802" width="9.75" style="533" customWidth="1"/>
    <col min="10803" max="10803" width="10.125" style="533" customWidth="1"/>
    <col min="10804" max="10804" width="11.75" style="533" bestFit="1" customWidth="1"/>
    <col min="10805" max="11008" width="10.125" style="533"/>
    <col min="11009" max="11009" width="1.625" style="533" customWidth="1"/>
    <col min="11010" max="11010" width="3" style="533" bestFit="1" customWidth="1"/>
    <col min="11011" max="11011" width="26.625" style="533" bestFit="1" customWidth="1"/>
    <col min="11012" max="11056" width="9.75" style="533" customWidth="1"/>
    <col min="11057" max="11057" width="9.875" style="533" customWidth="1"/>
    <col min="11058" max="11058" width="9.75" style="533" customWidth="1"/>
    <col min="11059" max="11059" width="10.125" style="533" customWidth="1"/>
    <col min="11060" max="11060" width="11.75" style="533" bestFit="1" customWidth="1"/>
    <col min="11061" max="11264" width="10.125" style="533"/>
    <col min="11265" max="11265" width="1.625" style="533" customWidth="1"/>
    <col min="11266" max="11266" width="3" style="533" bestFit="1" customWidth="1"/>
    <col min="11267" max="11267" width="26.625" style="533" bestFit="1" customWidth="1"/>
    <col min="11268" max="11312" width="9.75" style="533" customWidth="1"/>
    <col min="11313" max="11313" width="9.875" style="533" customWidth="1"/>
    <col min="11314" max="11314" width="9.75" style="533" customWidth="1"/>
    <col min="11315" max="11315" width="10.125" style="533" customWidth="1"/>
    <col min="11316" max="11316" width="11.75" style="533" bestFit="1" customWidth="1"/>
    <col min="11317" max="11520" width="10.125" style="533"/>
    <col min="11521" max="11521" width="1.625" style="533" customWidth="1"/>
    <col min="11522" max="11522" width="3" style="533" bestFit="1" customWidth="1"/>
    <col min="11523" max="11523" width="26.625" style="533" bestFit="1" customWidth="1"/>
    <col min="11524" max="11568" width="9.75" style="533" customWidth="1"/>
    <col min="11569" max="11569" width="9.875" style="533" customWidth="1"/>
    <col min="11570" max="11570" width="9.75" style="533" customWidth="1"/>
    <col min="11571" max="11571" width="10.125" style="533" customWidth="1"/>
    <col min="11572" max="11572" width="11.75" style="533" bestFit="1" customWidth="1"/>
    <col min="11573" max="11776" width="10.125" style="533"/>
    <col min="11777" max="11777" width="1.625" style="533" customWidth="1"/>
    <col min="11778" max="11778" width="3" style="533" bestFit="1" customWidth="1"/>
    <col min="11779" max="11779" width="26.625" style="533" bestFit="1" customWidth="1"/>
    <col min="11780" max="11824" width="9.75" style="533" customWidth="1"/>
    <col min="11825" max="11825" width="9.875" style="533" customWidth="1"/>
    <col min="11826" max="11826" width="9.75" style="533" customWidth="1"/>
    <col min="11827" max="11827" width="10.125" style="533" customWidth="1"/>
    <col min="11828" max="11828" width="11.75" style="533" bestFit="1" customWidth="1"/>
    <col min="11829" max="12032" width="10.125" style="533"/>
    <col min="12033" max="12033" width="1.625" style="533" customWidth="1"/>
    <col min="12034" max="12034" width="3" style="533" bestFit="1" customWidth="1"/>
    <col min="12035" max="12035" width="26.625" style="533" bestFit="1" customWidth="1"/>
    <col min="12036" max="12080" width="9.75" style="533" customWidth="1"/>
    <col min="12081" max="12081" width="9.875" style="533" customWidth="1"/>
    <col min="12082" max="12082" width="9.75" style="533" customWidth="1"/>
    <col min="12083" max="12083" width="10.125" style="533" customWidth="1"/>
    <col min="12084" max="12084" width="11.75" style="533" bestFit="1" customWidth="1"/>
    <col min="12085" max="12288" width="10.125" style="533"/>
    <col min="12289" max="12289" width="1.625" style="533" customWidth="1"/>
    <col min="12290" max="12290" width="3" style="533" bestFit="1" customWidth="1"/>
    <col min="12291" max="12291" width="26.625" style="533" bestFit="1" customWidth="1"/>
    <col min="12292" max="12336" width="9.75" style="533" customWidth="1"/>
    <col min="12337" max="12337" width="9.875" style="533" customWidth="1"/>
    <col min="12338" max="12338" width="9.75" style="533" customWidth="1"/>
    <col min="12339" max="12339" width="10.125" style="533" customWidth="1"/>
    <col min="12340" max="12340" width="11.75" style="533" bestFit="1" customWidth="1"/>
    <col min="12341" max="12544" width="10.125" style="533"/>
    <col min="12545" max="12545" width="1.625" style="533" customWidth="1"/>
    <col min="12546" max="12546" width="3" style="533" bestFit="1" customWidth="1"/>
    <col min="12547" max="12547" width="26.625" style="533" bestFit="1" customWidth="1"/>
    <col min="12548" max="12592" width="9.75" style="533" customWidth="1"/>
    <col min="12593" max="12593" width="9.875" style="533" customWidth="1"/>
    <col min="12594" max="12594" width="9.75" style="533" customWidth="1"/>
    <col min="12595" max="12595" width="10.125" style="533" customWidth="1"/>
    <col min="12596" max="12596" width="11.75" style="533" bestFit="1" customWidth="1"/>
    <col min="12597" max="12800" width="10.125" style="533"/>
    <col min="12801" max="12801" width="1.625" style="533" customWidth="1"/>
    <col min="12802" max="12802" width="3" style="533" bestFit="1" customWidth="1"/>
    <col min="12803" max="12803" width="26.625" style="533" bestFit="1" customWidth="1"/>
    <col min="12804" max="12848" width="9.75" style="533" customWidth="1"/>
    <col min="12849" max="12849" width="9.875" style="533" customWidth="1"/>
    <col min="12850" max="12850" width="9.75" style="533" customWidth="1"/>
    <col min="12851" max="12851" width="10.125" style="533" customWidth="1"/>
    <col min="12852" max="12852" width="11.75" style="533" bestFit="1" customWidth="1"/>
    <col min="12853" max="13056" width="10.125" style="533"/>
    <col min="13057" max="13057" width="1.625" style="533" customWidth="1"/>
    <col min="13058" max="13058" width="3" style="533" bestFit="1" customWidth="1"/>
    <col min="13059" max="13059" width="26.625" style="533" bestFit="1" customWidth="1"/>
    <col min="13060" max="13104" width="9.75" style="533" customWidth="1"/>
    <col min="13105" max="13105" width="9.875" style="533" customWidth="1"/>
    <col min="13106" max="13106" width="9.75" style="533" customWidth="1"/>
    <col min="13107" max="13107" width="10.125" style="533" customWidth="1"/>
    <col min="13108" max="13108" width="11.75" style="533" bestFit="1" customWidth="1"/>
    <col min="13109" max="13312" width="10.125" style="533"/>
    <col min="13313" max="13313" width="1.625" style="533" customWidth="1"/>
    <col min="13314" max="13314" width="3" style="533" bestFit="1" customWidth="1"/>
    <col min="13315" max="13315" width="26.625" style="533" bestFit="1" customWidth="1"/>
    <col min="13316" max="13360" width="9.75" style="533" customWidth="1"/>
    <col min="13361" max="13361" width="9.875" style="533" customWidth="1"/>
    <col min="13362" max="13362" width="9.75" style="533" customWidth="1"/>
    <col min="13363" max="13363" width="10.125" style="533" customWidth="1"/>
    <col min="13364" max="13364" width="11.75" style="533" bestFit="1" customWidth="1"/>
    <col min="13365" max="13568" width="10.125" style="533"/>
    <col min="13569" max="13569" width="1.625" style="533" customWidth="1"/>
    <col min="13570" max="13570" width="3" style="533" bestFit="1" customWidth="1"/>
    <col min="13571" max="13571" width="26.625" style="533" bestFit="1" customWidth="1"/>
    <col min="13572" max="13616" width="9.75" style="533" customWidth="1"/>
    <col min="13617" max="13617" width="9.875" style="533" customWidth="1"/>
    <col min="13618" max="13618" width="9.75" style="533" customWidth="1"/>
    <col min="13619" max="13619" width="10.125" style="533" customWidth="1"/>
    <col min="13620" max="13620" width="11.75" style="533" bestFit="1" customWidth="1"/>
    <col min="13621" max="13824" width="10.125" style="533"/>
    <col min="13825" max="13825" width="1.625" style="533" customWidth="1"/>
    <col min="13826" max="13826" width="3" style="533" bestFit="1" customWidth="1"/>
    <col min="13827" max="13827" width="26.625" style="533" bestFit="1" customWidth="1"/>
    <col min="13828" max="13872" width="9.75" style="533" customWidth="1"/>
    <col min="13873" max="13873" width="9.875" style="533" customWidth="1"/>
    <col min="13874" max="13874" width="9.75" style="533" customWidth="1"/>
    <col min="13875" max="13875" width="10.125" style="533" customWidth="1"/>
    <col min="13876" max="13876" width="11.75" style="533" bestFit="1" customWidth="1"/>
    <col min="13877" max="14080" width="10.125" style="533"/>
    <col min="14081" max="14081" width="1.625" style="533" customWidth="1"/>
    <col min="14082" max="14082" width="3" style="533" bestFit="1" customWidth="1"/>
    <col min="14083" max="14083" width="26.625" style="533" bestFit="1" customWidth="1"/>
    <col min="14084" max="14128" width="9.75" style="533" customWidth="1"/>
    <col min="14129" max="14129" width="9.875" style="533" customWidth="1"/>
    <col min="14130" max="14130" width="9.75" style="533" customWidth="1"/>
    <col min="14131" max="14131" width="10.125" style="533" customWidth="1"/>
    <col min="14132" max="14132" width="11.75" style="533" bestFit="1" customWidth="1"/>
    <col min="14133" max="14336" width="10.125" style="533"/>
    <col min="14337" max="14337" width="1.625" style="533" customWidth="1"/>
    <col min="14338" max="14338" width="3" style="533" bestFit="1" customWidth="1"/>
    <col min="14339" max="14339" width="26.625" style="533" bestFit="1" customWidth="1"/>
    <col min="14340" max="14384" width="9.75" style="533" customWidth="1"/>
    <col min="14385" max="14385" width="9.875" style="533" customWidth="1"/>
    <col min="14386" max="14386" width="9.75" style="533" customWidth="1"/>
    <col min="14387" max="14387" width="10.125" style="533" customWidth="1"/>
    <col min="14388" max="14388" width="11.75" style="533" bestFit="1" customWidth="1"/>
    <col min="14389" max="14592" width="10.125" style="533"/>
    <col min="14593" max="14593" width="1.625" style="533" customWidth="1"/>
    <col min="14594" max="14594" width="3" style="533" bestFit="1" customWidth="1"/>
    <col min="14595" max="14595" width="26.625" style="533" bestFit="1" customWidth="1"/>
    <col min="14596" max="14640" width="9.75" style="533" customWidth="1"/>
    <col min="14641" max="14641" width="9.875" style="533" customWidth="1"/>
    <col min="14642" max="14642" width="9.75" style="533" customWidth="1"/>
    <col min="14643" max="14643" width="10.125" style="533" customWidth="1"/>
    <col min="14644" max="14644" width="11.75" style="533" bestFit="1" customWidth="1"/>
    <col min="14645" max="14848" width="10.125" style="533"/>
    <col min="14849" max="14849" width="1.625" style="533" customWidth="1"/>
    <col min="14850" max="14850" width="3" style="533" bestFit="1" customWidth="1"/>
    <col min="14851" max="14851" width="26.625" style="533" bestFit="1" customWidth="1"/>
    <col min="14852" max="14896" width="9.75" style="533" customWidth="1"/>
    <col min="14897" max="14897" width="9.875" style="533" customWidth="1"/>
    <col min="14898" max="14898" width="9.75" style="533" customWidth="1"/>
    <col min="14899" max="14899" width="10.125" style="533" customWidth="1"/>
    <col min="14900" max="14900" width="11.75" style="533" bestFit="1" customWidth="1"/>
    <col min="14901" max="15104" width="10.125" style="533"/>
    <col min="15105" max="15105" width="1.625" style="533" customWidth="1"/>
    <col min="15106" max="15106" width="3" style="533" bestFit="1" customWidth="1"/>
    <col min="15107" max="15107" width="26.625" style="533" bestFit="1" customWidth="1"/>
    <col min="15108" max="15152" width="9.75" style="533" customWidth="1"/>
    <col min="15153" max="15153" width="9.875" style="533" customWidth="1"/>
    <col min="15154" max="15154" width="9.75" style="533" customWidth="1"/>
    <col min="15155" max="15155" width="10.125" style="533" customWidth="1"/>
    <col min="15156" max="15156" width="11.75" style="533" bestFit="1" customWidth="1"/>
    <col min="15157" max="15360" width="10.125" style="533"/>
    <col min="15361" max="15361" width="1.625" style="533" customWidth="1"/>
    <col min="15362" max="15362" width="3" style="533" bestFit="1" customWidth="1"/>
    <col min="15363" max="15363" width="26.625" style="533" bestFit="1" customWidth="1"/>
    <col min="15364" max="15408" width="9.75" style="533" customWidth="1"/>
    <col min="15409" max="15409" width="9.875" style="533" customWidth="1"/>
    <col min="15410" max="15410" width="9.75" style="533" customWidth="1"/>
    <col min="15411" max="15411" width="10.125" style="533" customWidth="1"/>
    <col min="15412" max="15412" width="11.75" style="533" bestFit="1" customWidth="1"/>
    <col min="15413" max="15616" width="10.125" style="533"/>
    <col min="15617" max="15617" width="1.625" style="533" customWidth="1"/>
    <col min="15618" max="15618" width="3" style="533" bestFit="1" customWidth="1"/>
    <col min="15619" max="15619" width="26.625" style="533" bestFit="1" customWidth="1"/>
    <col min="15620" max="15664" width="9.75" style="533" customWidth="1"/>
    <col min="15665" max="15665" width="9.875" style="533" customWidth="1"/>
    <col min="15666" max="15666" width="9.75" style="533" customWidth="1"/>
    <col min="15667" max="15667" width="10.125" style="533" customWidth="1"/>
    <col min="15668" max="15668" width="11.75" style="533" bestFit="1" customWidth="1"/>
    <col min="15669" max="15872" width="10.125" style="533"/>
    <col min="15873" max="15873" width="1.625" style="533" customWidth="1"/>
    <col min="15874" max="15874" width="3" style="533" bestFit="1" customWidth="1"/>
    <col min="15875" max="15875" width="26.625" style="533" bestFit="1" customWidth="1"/>
    <col min="15876" max="15920" width="9.75" style="533" customWidth="1"/>
    <col min="15921" max="15921" width="9.875" style="533" customWidth="1"/>
    <col min="15922" max="15922" width="9.75" style="533" customWidth="1"/>
    <col min="15923" max="15923" width="10.125" style="533" customWidth="1"/>
    <col min="15924" max="15924" width="11.75" style="533" bestFit="1" customWidth="1"/>
    <col min="15925" max="16128" width="10.125" style="533"/>
    <col min="16129" max="16129" width="1.625" style="533" customWidth="1"/>
    <col min="16130" max="16130" width="3" style="533" bestFit="1" customWidth="1"/>
    <col min="16131" max="16131" width="26.625" style="533" bestFit="1" customWidth="1"/>
    <col min="16132" max="16176" width="9.75" style="533" customWidth="1"/>
    <col min="16177" max="16177" width="9.875" style="533" customWidth="1"/>
    <col min="16178" max="16178" width="9.75" style="533" customWidth="1"/>
    <col min="16179" max="16179" width="10.125" style="533" customWidth="1"/>
    <col min="16180" max="16180" width="11.75" style="533" bestFit="1" customWidth="1"/>
    <col min="16181" max="16384" width="10.125" style="533"/>
  </cols>
  <sheetData>
    <row r="1" spans="2:52">
      <c r="B1" s="502" t="s">
        <v>407</v>
      </c>
    </row>
    <row r="2" spans="2:52" ht="15" thickBot="1"/>
    <row r="3" spans="2:52">
      <c r="B3" s="504"/>
      <c r="C3" s="505"/>
      <c r="D3" s="663" t="s">
        <v>438</v>
      </c>
      <c r="E3" s="664" t="s">
        <v>440</v>
      </c>
      <c r="F3" s="664" t="s">
        <v>442</v>
      </c>
      <c r="G3" s="664" t="s">
        <v>444</v>
      </c>
      <c r="H3" s="664" t="s">
        <v>446</v>
      </c>
      <c r="I3" s="665" t="s">
        <v>448</v>
      </c>
      <c r="J3" s="664" t="s">
        <v>450</v>
      </c>
      <c r="K3" s="664" t="s">
        <v>452</v>
      </c>
      <c r="L3" s="664" t="s">
        <v>454</v>
      </c>
      <c r="M3" s="664" t="s">
        <v>456</v>
      </c>
      <c r="N3" s="664" t="s">
        <v>458</v>
      </c>
      <c r="O3" s="664" t="s">
        <v>460</v>
      </c>
      <c r="P3" s="664" t="s">
        <v>462</v>
      </c>
      <c r="Q3" s="664" t="s">
        <v>464</v>
      </c>
      <c r="R3" s="665" t="s">
        <v>466</v>
      </c>
      <c r="S3" s="664" t="s">
        <v>468</v>
      </c>
      <c r="T3" s="664" t="s">
        <v>470</v>
      </c>
      <c r="U3" s="664" t="s">
        <v>472</v>
      </c>
      <c r="V3" s="664" t="s">
        <v>474</v>
      </c>
      <c r="W3" s="664" t="s">
        <v>476</v>
      </c>
      <c r="X3" s="665" t="s">
        <v>478</v>
      </c>
      <c r="Y3" s="664" t="s">
        <v>480</v>
      </c>
      <c r="Z3" s="664" t="s">
        <v>482</v>
      </c>
      <c r="AA3" s="664" t="s">
        <v>484</v>
      </c>
      <c r="AB3" s="664" t="s">
        <v>486</v>
      </c>
      <c r="AC3" s="664" t="s">
        <v>488</v>
      </c>
      <c r="AD3" s="664" t="s">
        <v>490</v>
      </c>
      <c r="AE3" s="664" t="s">
        <v>492</v>
      </c>
      <c r="AF3" s="664" t="s">
        <v>494</v>
      </c>
      <c r="AG3" s="665" t="s">
        <v>495</v>
      </c>
      <c r="AH3" s="664" t="s">
        <v>497</v>
      </c>
      <c r="AI3" s="664" t="s">
        <v>499</v>
      </c>
      <c r="AJ3" s="664" t="s">
        <v>501</v>
      </c>
      <c r="AK3" s="664" t="s">
        <v>503</v>
      </c>
      <c r="AL3" s="664" t="s">
        <v>505</v>
      </c>
      <c r="AM3" s="665" t="s">
        <v>507</v>
      </c>
      <c r="AN3" s="664" t="s">
        <v>509</v>
      </c>
      <c r="AO3" s="664" t="s">
        <v>511</v>
      </c>
      <c r="AP3" s="664" t="s">
        <v>513</v>
      </c>
      <c r="AQ3" s="664" t="s">
        <v>515</v>
      </c>
      <c r="AR3" s="664" t="s">
        <v>517</v>
      </c>
      <c r="AS3" s="664" t="s">
        <v>519</v>
      </c>
      <c r="AT3" s="664" t="s">
        <v>521</v>
      </c>
      <c r="AU3" s="664" t="s">
        <v>523</v>
      </c>
      <c r="AV3" s="665" t="s">
        <v>525</v>
      </c>
      <c r="AW3" s="838" t="s">
        <v>544</v>
      </c>
      <c r="AX3" s="840" t="s">
        <v>545</v>
      </c>
    </row>
    <row r="4" spans="2:52" ht="44.45" customHeight="1" thickBot="1">
      <c r="B4" s="506"/>
      <c r="C4" s="507"/>
      <c r="D4" s="673" t="s">
        <v>439</v>
      </c>
      <c r="E4" s="674" t="s">
        <v>441</v>
      </c>
      <c r="F4" s="675" t="s">
        <v>443</v>
      </c>
      <c r="G4" s="674" t="s">
        <v>445</v>
      </c>
      <c r="H4" s="674" t="s">
        <v>447</v>
      </c>
      <c r="I4" s="676" t="s">
        <v>449</v>
      </c>
      <c r="J4" s="674" t="s">
        <v>451</v>
      </c>
      <c r="K4" s="674" t="s">
        <v>453</v>
      </c>
      <c r="L4" s="674" t="s">
        <v>455</v>
      </c>
      <c r="M4" s="675" t="s">
        <v>457</v>
      </c>
      <c r="N4" s="674" t="s">
        <v>459</v>
      </c>
      <c r="O4" s="674" t="s">
        <v>461</v>
      </c>
      <c r="P4" s="674" t="s">
        <v>463</v>
      </c>
      <c r="Q4" s="675" t="s">
        <v>465</v>
      </c>
      <c r="R4" s="676" t="s">
        <v>467</v>
      </c>
      <c r="S4" s="674" t="s">
        <v>469</v>
      </c>
      <c r="T4" s="675" t="s">
        <v>471</v>
      </c>
      <c r="U4" s="675" t="s">
        <v>473</v>
      </c>
      <c r="V4" s="675" t="s">
        <v>475</v>
      </c>
      <c r="W4" s="675" t="s">
        <v>477</v>
      </c>
      <c r="X4" s="676" t="s">
        <v>479</v>
      </c>
      <c r="Y4" s="675" t="s">
        <v>481</v>
      </c>
      <c r="Z4" s="674" t="s">
        <v>483</v>
      </c>
      <c r="AA4" s="674" t="s">
        <v>485</v>
      </c>
      <c r="AB4" s="675" t="s">
        <v>487</v>
      </c>
      <c r="AC4" s="674" t="s">
        <v>489</v>
      </c>
      <c r="AD4" s="674" t="s">
        <v>491</v>
      </c>
      <c r="AE4" s="674" t="s">
        <v>493</v>
      </c>
      <c r="AF4" s="674" t="s">
        <v>8</v>
      </c>
      <c r="AG4" s="676" t="s">
        <v>496</v>
      </c>
      <c r="AH4" s="674" t="s">
        <v>498</v>
      </c>
      <c r="AI4" s="674" t="s">
        <v>500</v>
      </c>
      <c r="AJ4" s="674" t="s">
        <v>502</v>
      </c>
      <c r="AK4" s="674" t="s">
        <v>504</v>
      </c>
      <c r="AL4" s="675" t="s">
        <v>506</v>
      </c>
      <c r="AM4" s="677" t="s">
        <v>508</v>
      </c>
      <c r="AN4" s="675" t="s">
        <v>510</v>
      </c>
      <c r="AO4" s="674" t="s">
        <v>512</v>
      </c>
      <c r="AP4" s="675" t="s">
        <v>514</v>
      </c>
      <c r="AQ4" s="675" t="s">
        <v>516</v>
      </c>
      <c r="AR4" s="675" t="s">
        <v>518</v>
      </c>
      <c r="AS4" s="675" t="s">
        <v>520</v>
      </c>
      <c r="AT4" s="675" t="s">
        <v>522</v>
      </c>
      <c r="AU4" s="674" t="s">
        <v>524</v>
      </c>
      <c r="AV4" s="677" t="s">
        <v>526</v>
      </c>
      <c r="AW4" s="839"/>
      <c r="AX4" s="841"/>
      <c r="AZ4" s="534"/>
    </row>
    <row r="5" spans="2:52">
      <c r="B5" s="698" t="s">
        <v>438</v>
      </c>
      <c r="C5" s="699" t="s">
        <v>439</v>
      </c>
      <c r="D5" s="509">
        <v>1.0440659019</v>
      </c>
      <c r="E5" s="510">
        <v>9.4171499999999998E-5</v>
      </c>
      <c r="F5" s="510">
        <v>7.8345205000000001E-2</v>
      </c>
      <c r="G5" s="510">
        <v>4.9717453000000002E-3</v>
      </c>
      <c r="H5" s="510">
        <v>8.784547E-4</v>
      </c>
      <c r="I5" s="510">
        <v>7.5563433299999996E-2</v>
      </c>
      <c r="J5" s="510">
        <v>5.7435231E-3</v>
      </c>
      <c r="K5" s="510">
        <v>5.2453298999999998E-3</v>
      </c>
      <c r="L5" s="510">
        <v>2.3002529999999999E-4</v>
      </c>
      <c r="M5" s="510">
        <v>4.3173959999999998E-4</v>
      </c>
      <c r="N5" s="510">
        <v>3.0861899999999997E-5</v>
      </c>
      <c r="O5" s="510">
        <v>5.3745900000000003E-5</v>
      </c>
      <c r="P5" s="510">
        <v>7.7075002E-3</v>
      </c>
      <c r="Q5" s="510">
        <v>3.8328101999999999E-3</v>
      </c>
      <c r="R5" s="510">
        <v>2.239574E-4</v>
      </c>
      <c r="S5" s="510">
        <v>3.36478E-5</v>
      </c>
      <c r="T5" s="510">
        <v>1.3269320000000001E-4</v>
      </c>
      <c r="U5" s="510">
        <v>6.9575799999999999E-5</v>
      </c>
      <c r="V5" s="510">
        <v>3.6534E-5</v>
      </c>
      <c r="W5" s="510">
        <v>5.2641900000000002E-5</v>
      </c>
      <c r="X5" s="510">
        <v>1.017586E-4</v>
      </c>
      <c r="Y5" s="510">
        <v>4.2991400000000003E-5</v>
      </c>
      <c r="Z5" s="510">
        <v>5.6705900000000002E-5</v>
      </c>
      <c r="AA5" s="510">
        <v>4.64142E-5</v>
      </c>
      <c r="AB5" s="510">
        <v>4.6214600000000003E-5</v>
      </c>
      <c r="AC5" s="510">
        <v>2.1242430000000001E-4</v>
      </c>
      <c r="AD5" s="510">
        <v>8.12921E-5</v>
      </c>
      <c r="AE5" s="510">
        <v>4.7286502000000001E-3</v>
      </c>
      <c r="AF5" s="510">
        <v>2.0311749E-3</v>
      </c>
      <c r="AG5" s="510">
        <v>1.6882550000000001E-4</v>
      </c>
      <c r="AH5" s="510">
        <v>7.5334500000000002E-5</v>
      </c>
      <c r="AI5" s="510">
        <v>4.7398599999999997E-5</v>
      </c>
      <c r="AJ5" s="510">
        <v>1.031212E-4</v>
      </c>
      <c r="AK5" s="510">
        <v>4.4670299999999998E-5</v>
      </c>
      <c r="AL5" s="510">
        <v>1.6668699999999998E-5</v>
      </c>
      <c r="AM5" s="510">
        <v>1.1117599999999999E-4</v>
      </c>
      <c r="AN5" s="510">
        <v>1.2967499999999999E-4</v>
      </c>
      <c r="AO5" s="510">
        <v>6.7703199999999999E-5</v>
      </c>
      <c r="AP5" s="510">
        <v>9.2789819999999999E-4</v>
      </c>
      <c r="AQ5" s="510">
        <v>1.2450104000000001E-3</v>
      </c>
      <c r="AR5" s="510">
        <v>9.0784579999999995E-4</v>
      </c>
      <c r="AS5" s="510">
        <v>6.0977000000000002E-5</v>
      </c>
      <c r="AT5" s="510">
        <v>1.0466305400000001E-2</v>
      </c>
      <c r="AU5" s="510">
        <v>9.8225169999999998E-4</v>
      </c>
      <c r="AV5" s="510">
        <v>9.2455799999999997E-5</v>
      </c>
      <c r="AW5" s="509">
        <v>1.2505384416000001</v>
      </c>
      <c r="AX5" s="601">
        <v>0.91871978210000005</v>
      </c>
      <c r="AZ5" s="535"/>
    </row>
    <row r="6" spans="2:52">
      <c r="B6" s="700" t="s">
        <v>440</v>
      </c>
      <c r="C6" s="701" t="s">
        <v>441</v>
      </c>
      <c r="D6" s="513">
        <v>5.15752E-5</v>
      </c>
      <c r="E6" s="514">
        <v>1.0001185366000001</v>
      </c>
      <c r="F6" s="514">
        <v>6.5079299999999999E-5</v>
      </c>
      <c r="G6" s="514">
        <v>1.6640590000000001E-4</v>
      </c>
      <c r="H6" s="514">
        <v>8.1025200000000005E-5</v>
      </c>
      <c r="I6" s="514">
        <v>5.84354E-5</v>
      </c>
      <c r="J6" s="514">
        <v>1.365134E-4</v>
      </c>
      <c r="K6" s="514">
        <v>5.2387919999999995E-4</v>
      </c>
      <c r="L6" s="514">
        <v>8.5006400000000007E-5</v>
      </c>
      <c r="M6" s="514">
        <v>2.8382590000000001E-4</v>
      </c>
      <c r="N6" s="514">
        <v>8.0259169000000009E-3</v>
      </c>
      <c r="O6" s="514">
        <v>1.1073600000000001E-4</v>
      </c>
      <c r="P6" s="514">
        <v>1.014089E-4</v>
      </c>
      <c r="Q6" s="514">
        <v>3.78814E-5</v>
      </c>
      <c r="R6" s="514">
        <v>1.2124642E-3</v>
      </c>
      <c r="S6" s="514">
        <v>1.683159E-3</v>
      </c>
      <c r="T6" s="514">
        <v>2.1002962999999999E-3</v>
      </c>
      <c r="U6" s="514">
        <v>4.1029059999999999E-4</v>
      </c>
      <c r="V6" s="514">
        <v>2.0719369999999999E-4</v>
      </c>
      <c r="W6" s="514">
        <v>1.7085979999999999E-4</v>
      </c>
      <c r="X6" s="514">
        <v>9.4200100000000006E-5</v>
      </c>
      <c r="Y6" s="514">
        <v>1.2230929999999999E-4</v>
      </c>
      <c r="Z6" s="514">
        <v>1.4528159999999999E-4</v>
      </c>
      <c r="AA6" s="514">
        <v>6.7895699999999994E-5</v>
      </c>
      <c r="AB6" s="514">
        <v>1.378308E-4</v>
      </c>
      <c r="AC6" s="514">
        <v>3.3544279999999998E-4</v>
      </c>
      <c r="AD6" s="514">
        <v>1.7446470000000001E-4</v>
      </c>
      <c r="AE6" s="514">
        <v>1.0942600000000001E-4</v>
      </c>
      <c r="AF6" s="514">
        <v>2.284919E-4</v>
      </c>
      <c r="AG6" s="514">
        <v>5.1055850999999998E-3</v>
      </c>
      <c r="AH6" s="514">
        <v>1.4713359999999999E-4</v>
      </c>
      <c r="AI6" s="514">
        <v>1.867676E-4</v>
      </c>
      <c r="AJ6" s="514">
        <v>5.72487E-5</v>
      </c>
      <c r="AK6" s="514">
        <v>2.3221200000000001E-5</v>
      </c>
      <c r="AL6" s="514">
        <v>1.1593999999999999E-5</v>
      </c>
      <c r="AM6" s="514">
        <v>1.082473E-4</v>
      </c>
      <c r="AN6" s="514">
        <v>2.9352600000000001E-5</v>
      </c>
      <c r="AO6" s="514">
        <v>5.3291400000000003E-5</v>
      </c>
      <c r="AP6" s="514">
        <v>5.8946000000000001E-5</v>
      </c>
      <c r="AQ6" s="514">
        <v>4.3198200000000003E-5</v>
      </c>
      <c r="AR6" s="514">
        <v>3.0564700000000002E-5</v>
      </c>
      <c r="AS6" s="514">
        <v>2.5090299999999999E-5</v>
      </c>
      <c r="AT6" s="514">
        <v>1.0693830000000001E-4</v>
      </c>
      <c r="AU6" s="514">
        <v>9.7936599999999993E-5</v>
      </c>
      <c r="AV6" s="514">
        <v>5.0727599999999999E-5</v>
      </c>
      <c r="AW6" s="513">
        <v>1.0231816755000001</v>
      </c>
      <c r="AX6" s="602">
        <v>0.75169000379999995</v>
      </c>
      <c r="AZ6" s="535"/>
    </row>
    <row r="7" spans="2:52">
      <c r="B7" s="700" t="s">
        <v>442</v>
      </c>
      <c r="C7" s="702" t="s">
        <v>443</v>
      </c>
      <c r="D7" s="513">
        <v>3.04302163E-2</v>
      </c>
      <c r="E7" s="514">
        <v>4.4982499999999998E-5</v>
      </c>
      <c r="F7" s="514">
        <v>1.0547246682</v>
      </c>
      <c r="G7" s="514">
        <v>3.5853339999999999E-4</v>
      </c>
      <c r="H7" s="514">
        <v>7.5105389999999999E-4</v>
      </c>
      <c r="I7" s="514">
        <v>2.6440845999999999E-3</v>
      </c>
      <c r="J7" s="514">
        <v>2.3116170000000001E-4</v>
      </c>
      <c r="K7" s="514">
        <v>1.2795542999999999E-3</v>
      </c>
      <c r="L7" s="514">
        <v>7.05774E-5</v>
      </c>
      <c r="M7" s="514">
        <v>1.1652647999999999E-3</v>
      </c>
      <c r="N7" s="514">
        <v>1.36277E-5</v>
      </c>
      <c r="O7" s="514">
        <v>4.8038499999999998E-5</v>
      </c>
      <c r="P7" s="514">
        <v>2.5714040000000002E-4</v>
      </c>
      <c r="Q7" s="514">
        <v>8.3454237000000001E-3</v>
      </c>
      <c r="R7" s="514">
        <v>2.32527E-4</v>
      </c>
      <c r="S7" s="514">
        <v>1.34948E-5</v>
      </c>
      <c r="T7" s="514">
        <v>2.5775400000000001E-5</v>
      </c>
      <c r="U7" s="514">
        <v>2.0837799999999999E-5</v>
      </c>
      <c r="V7" s="514">
        <v>2.10343E-5</v>
      </c>
      <c r="W7" s="514">
        <v>2.55803E-5</v>
      </c>
      <c r="X7" s="514">
        <v>2.4011200000000001E-5</v>
      </c>
      <c r="Y7" s="514">
        <v>2.4913200000000001E-5</v>
      </c>
      <c r="Z7" s="514">
        <v>2.7112599999999999E-5</v>
      </c>
      <c r="AA7" s="514">
        <v>2.61923E-5</v>
      </c>
      <c r="AB7" s="514">
        <v>1.52693E-5</v>
      </c>
      <c r="AC7" s="514">
        <v>3.6699400000000003E-5</v>
      </c>
      <c r="AD7" s="514">
        <v>2.75999E-5</v>
      </c>
      <c r="AE7" s="514">
        <v>7.2986649999999998E-4</v>
      </c>
      <c r="AF7" s="514">
        <v>1.1313849999999999E-4</v>
      </c>
      <c r="AG7" s="514">
        <v>2.4702299999999999E-5</v>
      </c>
      <c r="AH7" s="514">
        <v>5.0072299999999998E-5</v>
      </c>
      <c r="AI7" s="514">
        <v>3.1615000000000001E-5</v>
      </c>
      <c r="AJ7" s="514">
        <v>8.1695100000000003E-5</v>
      </c>
      <c r="AK7" s="514">
        <v>3.7133399999999999E-5</v>
      </c>
      <c r="AL7" s="514">
        <v>2.22352E-5</v>
      </c>
      <c r="AM7" s="514">
        <v>7.8896300000000006E-5</v>
      </c>
      <c r="AN7" s="514">
        <v>2.7078870000000002E-4</v>
      </c>
      <c r="AO7" s="514">
        <v>1.342599E-4</v>
      </c>
      <c r="AP7" s="514">
        <v>1.4986969E-3</v>
      </c>
      <c r="AQ7" s="514">
        <v>2.3022079E-3</v>
      </c>
      <c r="AR7" s="514">
        <v>5.3985220000000002E-4</v>
      </c>
      <c r="AS7" s="514">
        <v>6.4274499999999996E-5</v>
      </c>
      <c r="AT7" s="514">
        <v>3.4361919300000002E-2</v>
      </c>
      <c r="AU7" s="514">
        <v>2.3031089999999999E-4</v>
      </c>
      <c r="AV7" s="514">
        <v>7.1120120000000002E-4</v>
      </c>
      <c r="AW7" s="513">
        <v>1.1421682408</v>
      </c>
      <c r="AX7" s="602">
        <v>0.83910459879999999</v>
      </c>
      <c r="AZ7" s="535"/>
    </row>
    <row r="8" spans="2:52">
      <c r="B8" s="700" t="s">
        <v>444</v>
      </c>
      <c r="C8" s="703" t="s">
        <v>445</v>
      </c>
      <c r="D8" s="513">
        <v>8.5154899999999995E-4</v>
      </c>
      <c r="E8" s="514">
        <v>1.212968E-4</v>
      </c>
      <c r="F8" s="514">
        <v>1.1317839999999999E-4</v>
      </c>
      <c r="G8" s="514">
        <v>1.0802161579</v>
      </c>
      <c r="H8" s="514">
        <v>6.4595343599999994E-2</v>
      </c>
      <c r="I8" s="514">
        <v>1.973039E-4</v>
      </c>
      <c r="J8" s="514">
        <v>2.2955117999999999E-3</v>
      </c>
      <c r="K8" s="514">
        <v>8.6688780000000005E-4</v>
      </c>
      <c r="L8" s="514">
        <v>1.8278709999999999E-4</v>
      </c>
      <c r="M8" s="514">
        <v>5.6121070000000005E-4</v>
      </c>
      <c r="N8" s="514">
        <v>2.0480100000000001E-5</v>
      </c>
      <c r="O8" s="514">
        <v>2.3166269999999999E-4</v>
      </c>
      <c r="P8" s="514">
        <v>3.9038239000000001E-3</v>
      </c>
      <c r="Q8" s="514">
        <v>4.4111393000000002E-3</v>
      </c>
      <c r="R8" s="514">
        <v>3.2890300000000002E-4</v>
      </c>
      <c r="S8" s="514">
        <v>1.79534E-5</v>
      </c>
      <c r="T8" s="514">
        <v>1.4207069999999999E-4</v>
      </c>
      <c r="U8" s="514">
        <v>9.7826500000000003E-5</v>
      </c>
      <c r="V8" s="514">
        <v>5.3232900000000003E-5</v>
      </c>
      <c r="W8" s="514">
        <v>1.2807159999999999E-4</v>
      </c>
      <c r="X8" s="514">
        <v>9.44013E-5</v>
      </c>
      <c r="Y8" s="514">
        <v>4.5246540000000001E-4</v>
      </c>
      <c r="Z8" s="514">
        <v>9.1712599999999993E-5</v>
      </c>
      <c r="AA8" s="514">
        <v>7.0489700000000004E-5</v>
      </c>
      <c r="AB8" s="514">
        <v>2.6363290000000001E-4</v>
      </c>
      <c r="AC8" s="514">
        <v>6.4312609999999997E-4</v>
      </c>
      <c r="AD8" s="514">
        <v>2.2200989999999999E-4</v>
      </c>
      <c r="AE8" s="514">
        <v>5.3072980000000002E-4</v>
      </c>
      <c r="AF8" s="514">
        <v>2.8050120000000002E-4</v>
      </c>
      <c r="AG8" s="514">
        <v>2.7301099999999999E-5</v>
      </c>
      <c r="AH8" s="514">
        <v>1.033558E-4</v>
      </c>
      <c r="AI8" s="514">
        <v>8.2978000000000004E-5</v>
      </c>
      <c r="AJ8" s="514">
        <v>1.376211E-4</v>
      </c>
      <c r="AK8" s="514">
        <v>7.2373999999999995E-5</v>
      </c>
      <c r="AL8" s="514">
        <v>1.0380199999999999E-5</v>
      </c>
      <c r="AM8" s="514">
        <v>2.233262E-4</v>
      </c>
      <c r="AN8" s="514">
        <v>8.3607200000000001E-5</v>
      </c>
      <c r="AO8" s="514">
        <v>9.7334699999999995E-5</v>
      </c>
      <c r="AP8" s="514">
        <v>4.9683199999999999E-5</v>
      </c>
      <c r="AQ8" s="514">
        <v>1.031744E-4</v>
      </c>
      <c r="AR8" s="514">
        <v>3.8748560000000001E-4</v>
      </c>
      <c r="AS8" s="514">
        <v>1.125907E-4</v>
      </c>
      <c r="AT8" s="514">
        <v>1.8898130000000001E-4</v>
      </c>
      <c r="AU8" s="514">
        <v>5.1972518000000002E-3</v>
      </c>
      <c r="AV8" s="514">
        <v>7.1180399999999994E-5</v>
      </c>
      <c r="AW8" s="513">
        <v>1.1689340858999999</v>
      </c>
      <c r="AX8" s="602">
        <v>0.85876837770000003</v>
      </c>
      <c r="AZ8" s="535"/>
    </row>
    <row r="9" spans="2:52">
      <c r="B9" s="704" t="s">
        <v>446</v>
      </c>
      <c r="C9" s="705" t="s">
        <v>447</v>
      </c>
      <c r="D9" s="591">
        <v>7.6619130000000004E-4</v>
      </c>
      <c r="E9" s="592">
        <v>8.7383980000000001E-4</v>
      </c>
      <c r="F9" s="592">
        <v>3.3193920000000002E-4</v>
      </c>
      <c r="G9" s="592">
        <v>5.2563079999999997E-4</v>
      </c>
      <c r="H9" s="592">
        <v>1.0021949909000001</v>
      </c>
      <c r="I9" s="592">
        <v>3.3604609999999998E-4</v>
      </c>
      <c r="J9" s="592">
        <v>4.1597470000000002E-4</v>
      </c>
      <c r="K9" s="592">
        <v>4.335939E-4</v>
      </c>
      <c r="L9" s="592">
        <v>1.3012000000000001E-4</v>
      </c>
      <c r="M9" s="592">
        <v>1.794683E-4</v>
      </c>
      <c r="N9" s="592">
        <v>7.4605399999999996E-5</v>
      </c>
      <c r="O9" s="592">
        <v>1.268249E-4</v>
      </c>
      <c r="P9" s="592">
        <v>4.463944E-4</v>
      </c>
      <c r="Q9" s="592">
        <v>2.9976169999999997E-4</v>
      </c>
      <c r="R9" s="592">
        <v>3.3124780000000001E-4</v>
      </c>
      <c r="S9" s="592">
        <v>8.8880200000000003E-5</v>
      </c>
      <c r="T9" s="592">
        <v>1.520971E-4</v>
      </c>
      <c r="U9" s="592">
        <v>2.2689849999999999E-4</v>
      </c>
      <c r="V9" s="592">
        <v>1.9976990000000001E-4</v>
      </c>
      <c r="W9" s="592">
        <v>1.7467019999999999E-4</v>
      </c>
      <c r="X9" s="592">
        <v>3.3418519999999999E-4</v>
      </c>
      <c r="Y9" s="592">
        <v>5.1336320000000004E-4</v>
      </c>
      <c r="Z9" s="592">
        <v>3.5252960000000001E-4</v>
      </c>
      <c r="AA9" s="592">
        <v>4.6489179999999999E-4</v>
      </c>
      <c r="AB9" s="592">
        <v>2.9813419999999999E-4</v>
      </c>
      <c r="AC9" s="592">
        <v>2.3657349999999999E-4</v>
      </c>
      <c r="AD9" s="592">
        <v>1.3067800000000001E-4</v>
      </c>
      <c r="AE9" s="592">
        <v>5.9975499999999999E-4</v>
      </c>
      <c r="AF9" s="592">
        <v>4.598049E-4</v>
      </c>
      <c r="AG9" s="592">
        <v>9.6511899999999993E-5</v>
      </c>
      <c r="AH9" s="592">
        <v>2.8912330000000001E-4</v>
      </c>
      <c r="AI9" s="592">
        <v>3.6831979999999998E-4</v>
      </c>
      <c r="AJ9" s="592">
        <v>6.1399070000000004E-4</v>
      </c>
      <c r="AK9" s="592">
        <v>3.5684889999999998E-4</v>
      </c>
      <c r="AL9" s="592">
        <v>3.6239599999999998E-5</v>
      </c>
      <c r="AM9" s="592">
        <v>3.2433080000000001E-4</v>
      </c>
      <c r="AN9" s="592">
        <v>2.0904070000000001E-4</v>
      </c>
      <c r="AO9" s="592">
        <v>5.2465330000000003E-4</v>
      </c>
      <c r="AP9" s="592">
        <v>1.2622450000000001E-4</v>
      </c>
      <c r="AQ9" s="592">
        <v>4.8938249999999997E-4</v>
      </c>
      <c r="AR9" s="592">
        <v>4.314203E-3</v>
      </c>
      <c r="AS9" s="592">
        <v>3.388989E-4</v>
      </c>
      <c r="AT9" s="592">
        <v>5.4740970000000003E-4</v>
      </c>
      <c r="AU9" s="592">
        <v>7.2003479999999999E-4</v>
      </c>
      <c r="AV9" s="592">
        <v>1.8738850000000001E-4</v>
      </c>
      <c r="AW9" s="591">
        <v>1.0212414616000001</v>
      </c>
      <c r="AX9" s="604">
        <v>0.75026460750000001</v>
      </c>
      <c r="AZ9" s="535"/>
    </row>
    <row r="10" spans="2:52">
      <c r="B10" s="706" t="s">
        <v>448</v>
      </c>
      <c r="C10" s="707" t="s">
        <v>449</v>
      </c>
      <c r="D10" s="521">
        <v>2.4616212999999999E-3</v>
      </c>
      <c r="E10" s="522">
        <v>1.0428048000000001E-3</v>
      </c>
      <c r="F10" s="522">
        <v>1.0802313E-3</v>
      </c>
      <c r="G10" s="522">
        <v>4.0089999999999999E-4</v>
      </c>
      <c r="H10" s="522">
        <v>6.3669989999999999E-4</v>
      </c>
      <c r="I10" s="522">
        <v>1.1248851546</v>
      </c>
      <c r="J10" s="522">
        <v>8.4966417799999999E-2</v>
      </c>
      <c r="K10" s="522">
        <v>6.9726343199999999E-2</v>
      </c>
      <c r="L10" s="522">
        <v>2.9375542999999999E-3</v>
      </c>
      <c r="M10" s="522">
        <v>4.7169790000000002E-4</v>
      </c>
      <c r="N10" s="522">
        <v>1.6273009999999999E-4</v>
      </c>
      <c r="O10" s="522">
        <v>4.7941269999999999E-4</v>
      </c>
      <c r="P10" s="522">
        <v>3.4617449999999999E-4</v>
      </c>
      <c r="Q10" s="522">
        <v>2.0866173999999999E-3</v>
      </c>
      <c r="R10" s="522">
        <v>1.287297E-3</v>
      </c>
      <c r="S10" s="522">
        <v>2.2947159999999999E-4</v>
      </c>
      <c r="T10" s="522">
        <v>1.2806206999999999E-3</v>
      </c>
      <c r="U10" s="522">
        <v>8.2630720000000004E-4</v>
      </c>
      <c r="V10" s="522">
        <v>2.3082619999999999E-4</v>
      </c>
      <c r="W10" s="522">
        <v>2.6153050000000001E-4</v>
      </c>
      <c r="X10" s="522">
        <v>1.1646681E-3</v>
      </c>
      <c r="Y10" s="522">
        <v>3.4896089999999997E-4</v>
      </c>
      <c r="Z10" s="522">
        <v>5.1464839999999996E-4</v>
      </c>
      <c r="AA10" s="522">
        <v>3.2044970000000002E-4</v>
      </c>
      <c r="AB10" s="522">
        <v>2.7340079999999998E-4</v>
      </c>
      <c r="AC10" s="522">
        <v>2.7362643000000001E-3</v>
      </c>
      <c r="AD10" s="522">
        <v>9.1911239999999995E-4</v>
      </c>
      <c r="AE10" s="522">
        <v>1.34152204E-2</v>
      </c>
      <c r="AF10" s="522">
        <v>2.48917731E-2</v>
      </c>
      <c r="AG10" s="522">
        <v>2.2281357999999999E-3</v>
      </c>
      <c r="AH10" s="522">
        <v>6.5269109999999998E-4</v>
      </c>
      <c r="AI10" s="522">
        <v>3.4788430000000001E-4</v>
      </c>
      <c r="AJ10" s="522">
        <v>7.3874559999999995E-4</v>
      </c>
      <c r="AK10" s="522">
        <v>4.0436070000000001E-4</v>
      </c>
      <c r="AL10" s="522">
        <v>1.150736E-4</v>
      </c>
      <c r="AM10" s="522">
        <v>1.093615E-3</v>
      </c>
      <c r="AN10" s="522">
        <v>5.3840579999999999E-4</v>
      </c>
      <c r="AO10" s="522">
        <v>2.9622330000000002E-4</v>
      </c>
      <c r="AP10" s="522">
        <v>4.2070390000000001E-4</v>
      </c>
      <c r="AQ10" s="522">
        <v>2.9539280000000001E-4</v>
      </c>
      <c r="AR10" s="522">
        <v>9.580805E-4</v>
      </c>
      <c r="AS10" s="522">
        <v>3.151831E-4</v>
      </c>
      <c r="AT10" s="522">
        <v>8.2434900000000005E-4</v>
      </c>
      <c r="AU10" s="522">
        <v>1.04852044E-2</v>
      </c>
      <c r="AV10" s="522">
        <v>2.086348E-4</v>
      </c>
      <c r="AW10" s="521">
        <v>1.3603075950000001</v>
      </c>
      <c r="AX10" s="605">
        <v>0.99936271909999996</v>
      </c>
      <c r="AZ10" s="535"/>
    </row>
    <row r="11" spans="2:52">
      <c r="B11" s="700" t="s">
        <v>450</v>
      </c>
      <c r="C11" s="701" t="s">
        <v>451</v>
      </c>
      <c r="D11" s="513">
        <v>1.4575699999999999E-4</v>
      </c>
      <c r="E11" s="514">
        <v>9.0422569999999995E-4</v>
      </c>
      <c r="F11" s="514">
        <v>2.940614E-4</v>
      </c>
      <c r="G11" s="514">
        <v>5.2403729999999998E-4</v>
      </c>
      <c r="H11" s="514">
        <v>4.6338329999999999E-4</v>
      </c>
      <c r="I11" s="514">
        <v>2.4606770000000001E-4</v>
      </c>
      <c r="J11" s="514">
        <v>1.0109205855000001</v>
      </c>
      <c r="K11" s="514">
        <v>6.9122960000000001E-4</v>
      </c>
      <c r="L11" s="514">
        <v>2.9957649999999997E-4</v>
      </c>
      <c r="M11" s="514">
        <v>4.2804449999999999E-4</v>
      </c>
      <c r="N11" s="514">
        <v>1.196134E-4</v>
      </c>
      <c r="O11" s="514">
        <v>5.2569230000000002E-4</v>
      </c>
      <c r="P11" s="514">
        <v>6.6602290000000004E-4</v>
      </c>
      <c r="Q11" s="514">
        <v>2.8617170000000002E-4</v>
      </c>
      <c r="R11" s="514">
        <v>5.5241369999999999E-4</v>
      </c>
      <c r="S11" s="514">
        <v>1.441421E-4</v>
      </c>
      <c r="T11" s="514">
        <v>2.2380109999999999E-4</v>
      </c>
      <c r="U11" s="514">
        <v>2.2219359999999999E-4</v>
      </c>
      <c r="V11" s="514">
        <v>2.1881099999999999E-4</v>
      </c>
      <c r="W11" s="514">
        <v>2.3533939999999999E-4</v>
      </c>
      <c r="X11" s="514">
        <v>2.662605E-4</v>
      </c>
      <c r="Y11" s="514">
        <v>5.7990649999999999E-4</v>
      </c>
      <c r="Z11" s="514">
        <v>4.736481E-4</v>
      </c>
      <c r="AA11" s="514">
        <v>7.1019550000000001E-4</v>
      </c>
      <c r="AB11" s="514">
        <v>2.2488019999999999E-4</v>
      </c>
      <c r="AC11" s="514">
        <v>2.3385801999999999E-3</v>
      </c>
      <c r="AD11" s="514">
        <v>3.753184E-4</v>
      </c>
      <c r="AE11" s="514">
        <v>1.2146175E-3</v>
      </c>
      <c r="AF11" s="514">
        <v>3.9773576000000001E-3</v>
      </c>
      <c r="AG11" s="514">
        <v>4.313133E-4</v>
      </c>
      <c r="AH11" s="514">
        <v>1.7222486E-3</v>
      </c>
      <c r="AI11" s="514">
        <v>1.2034712999999999E-3</v>
      </c>
      <c r="AJ11" s="514">
        <v>5.7637369999999995E-4</v>
      </c>
      <c r="AK11" s="514">
        <v>1.2749947E-3</v>
      </c>
      <c r="AL11" s="514">
        <v>2.2446670000000001E-4</v>
      </c>
      <c r="AM11" s="514">
        <v>4.9872220000000001E-4</v>
      </c>
      <c r="AN11" s="514">
        <v>1.2627204999999999E-3</v>
      </c>
      <c r="AO11" s="514">
        <v>5.2178000000000001E-4</v>
      </c>
      <c r="AP11" s="514">
        <v>1.1899812E-3</v>
      </c>
      <c r="AQ11" s="514">
        <v>1.1430329999999999E-3</v>
      </c>
      <c r="AR11" s="514">
        <v>6.0879204000000003E-3</v>
      </c>
      <c r="AS11" s="514">
        <v>7.003841E-4</v>
      </c>
      <c r="AT11" s="514">
        <v>1.2961800999999999E-3</v>
      </c>
      <c r="AU11" s="514">
        <v>2.8020310000000001E-4</v>
      </c>
      <c r="AV11" s="514">
        <v>3.4753630000000001E-4</v>
      </c>
      <c r="AW11" s="513">
        <v>1.0470332633999999</v>
      </c>
      <c r="AX11" s="602">
        <v>0.76921279629999995</v>
      </c>
      <c r="AZ11" s="535"/>
    </row>
    <row r="12" spans="2:52">
      <c r="B12" s="700" t="s">
        <v>452</v>
      </c>
      <c r="C12" s="701" t="s">
        <v>453</v>
      </c>
      <c r="D12" s="513">
        <v>6.3180301000000001E-3</v>
      </c>
      <c r="E12" s="514">
        <v>7.2877260000000002E-4</v>
      </c>
      <c r="F12" s="514">
        <v>6.0891067000000002E-3</v>
      </c>
      <c r="G12" s="514">
        <v>1.3878598E-3</v>
      </c>
      <c r="H12" s="514">
        <v>2.6785793E-3</v>
      </c>
      <c r="I12" s="514">
        <v>4.2033805999999998E-3</v>
      </c>
      <c r="J12" s="514">
        <v>8.0096109000000002E-3</v>
      </c>
      <c r="K12" s="514">
        <v>1.0845912127999999</v>
      </c>
      <c r="L12" s="514">
        <v>4.31446968E-2</v>
      </c>
      <c r="M12" s="514">
        <v>3.3826976999999999E-3</v>
      </c>
      <c r="N12" s="514">
        <v>2.0088610000000001E-4</v>
      </c>
      <c r="O12" s="514">
        <v>2.5438834E-3</v>
      </c>
      <c r="P12" s="514">
        <v>2.1468360000000001E-3</v>
      </c>
      <c r="Q12" s="514">
        <v>3.3630905000000002E-3</v>
      </c>
      <c r="R12" s="514">
        <v>2.5834128E-3</v>
      </c>
      <c r="S12" s="514">
        <v>1.9044999999999999E-4</v>
      </c>
      <c r="T12" s="514">
        <v>6.0652510000000005E-4</v>
      </c>
      <c r="U12" s="514">
        <v>8.3822569999999997E-4</v>
      </c>
      <c r="V12" s="514">
        <v>6.1619379999999996E-4</v>
      </c>
      <c r="W12" s="514">
        <v>5.4963569999999995E-4</v>
      </c>
      <c r="X12" s="514">
        <v>1.0276481E-3</v>
      </c>
      <c r="Y12" s="514">
        <v>1.7593437E-3</v>
      </c>
      <c r="Z12" s="514">
        <v>2.7599889E-3</v>
      </c>
      <c r="AA12" s="514">
        <v>1.7589604000000001E-3</v>
      </c>
      <c r="AB12" s="514">
        <v>4.7760879999999997E-4</v>
      </c>
      <c r="AC12" s="514">
        <v>4.64695E-4</v>
      </c>
      <c r="AD12" s="514">
        <v>6.2568019999999995E-4</v>
      </c>
      <c r="AE12" s="514">
        <v>4.3652991E-3</v>
      </c>
      <c r="AF12" s="514">
        <v>1.5431023000000001E-3</v>
      </c>
      <c r="AG12" s="514">
        <v>3.454078E-4</v>
      </c>
      <c r="AH12" s="514">
        <v>8.4063430000000004E-4</v>
      </c>
      <c r="AI12" s="514">
        <v>1.1415887E-3</v>
      </c>
      <c r="AJ12" s="514">
        <v>2.3766405999999999E-3</v>
      </c>
      <c r="AK12" s="514">
        <v>2.1587968E-3</v>
      </c>
      <c r="AL12" s="514">
        <v>2.330511E-4</v>
      </c>
      <c r="AM12" s="514">
        <v>1.5421101E-3</v>
      </c>
      <c r="AN12" s="514">
        <v>4.3180240999999998E-3</v>
      </c>
      <c r="AO12" s="514">
        <v>1.0835524999999999E-3</v>
      </c>
      <c r="AP12" s="514">
        <v>2.33219E-3</v>
      </c>
      <c r="AQ12" s="514">
        <v>1.442736E-3</v>
      </c>
      <c r="AR12" s="514">
        <v>3.7390033E-3</v>
      </c>
      <c r="AS12" s="514">
        <v>1.2220902E-3</v>
      </c>
      <c r="AT12" s="514">
        <v>1.5710623999999999E-3</v>
      </c>
      <c r="AU12" s="514">
        <v>0.15249727630000001</v>
      </c>
      <c r="AV12" s="514">
        <v>9.0634579999999997E-4</v>
      </c>
      <c r="AW12" s="513">
        <v>1.3667059227</v>
      </c>
      <c r="AX12" s="602">
        <v>1.0040633104000001</v>
      </c>
      <c r="AZ12" s="535"/>
    </row>
    <row r="13" spans="2:52">
      <c r="B13" s="700" t="s">
        <v>454</v>
      </c>
      <c r="C13" s="702" t="s">
        <v>455</v>
      </c>
      <c r="D13" s="513">
        <v>8.6778270000000002E-4</v>
      </c>
      <c r="E13" s="514">
        <v>1.7251826E-3</v>
      </c>
      <c r="F13" s="514">
        <v>6.7521368999999996E-3</v>
      </c>
      <c r="G13" s="514">
        <v>9.8564940000000004E-4</v>
      </c>
      <c r="H13" s="514">
        <v>3.8062015000000001E-3</v>
      </c>
      <c r="I13" s="514">
        <v>1.1967027E-3</v>
      </c>
      <c r="J13" s="514">
        <v>2.9301594E-3</v>
      </c>
      <c r="K13" s="514">
        <v>2.5074505999999998E-3</v>
      </c>
      <c r="L13" s="514">
        <v>1.0311079468</v>
      </c>
      <c r="M13" s="514">
        <v>2.1055101000000001E-3</v>
      </c>
      <c r="N13" s="514">
        <v>4.267265E-4</v>
      </c>
      <c r="O13" s="514">
        <v>8.6394680000000004E-4</v>
      </c>
      <c r="P13" s="514">
        <v>1.3134758E-3</v>
      </c>
      <c r="Q13" s="514">
        <v>9.2318000000000001E-4</v>
      </c>
      <c r="R13" s="514">
        <v>8.7517879999999995E-4</v>
      </c>
      <c r="S13" s="514">
        <v>3.9890660000000002E-4</v>
      </c>
      <c r="T13" s="514">
        <v>9.5212529999999995E-4</v>
      </c>
      <c r="U13" s="514">
        <v>1.0257539E-3</v>
      </c>
      <c r="V13" s="514">
        <v>1.2990751E-3</v>
      </c>
      <c r="W13" s="514">
        <v>1.5612684999999999E-3</v>
      </c>
      <c r="X13" s="514">
        <v>2.0723504999999999E-3</v>
      </c>
      <c r="Y13" s="514">
        <v>4.4180783999999999E-3</v>
      </c>
      <c r="Z13" s="514">
        <v>1.5410347E-3</v>
      </c>
      <c r="AA13" s="514">
        <v>4.0917545999999997E-3</v>
      </c>
      <c r="AB13" s="514">
        <v>1.0909323000000001E-3</v>
      </c>
      <c r="AC13" s="514">
        <v>1.4533399E-3</v>
      </c>
      <c r="AD13" s="514">
        <v>3.4480888E-3</v>
      </c>
      <c r="AE13" s="514">
        <v>4.5675396999999996E-3</v>
      </c>
      <c r="AF13" s="514">
        <v>1.3052213E-3</v>
      </c>
      <c r="AG13" s="514">
        <v>1.9829261999999999E-3</v>
      </c>
      <c r="AH13" s="514">
        <v>3.9006130999999999E-3</v>
      </c>
      <c r="AI13" s="514">
        <v>2.9729171999999999E-3</v>
      </c>
      <c r="AJ13" s="514">
        <v>4.0889361999999997E-3</v>
      </c>
      <c r="AK13" s="514">
        <v>1.23292509E-2</v>
      </c>
      <c r="AL13" s="514">
        <v>8.6818720000000004E-4</v>
      </c>
      <c r="AM13" s="514">
        <v>2.3745462E-3</v>
      </c>
      <c r="AN13" s="514">
        <v>1.18984533E-2</v>
      </c>
      <c r="AO13" s="514">
        <v>5.8582529999999999E-3</v>
      </c>
      <c r="AP13" s="514">
        <v>7.9279321999999996E-3</v>
      </c>
      <c r="AQ13" s="514">
        <v>2.4976156000000001E-3</v>
      </c>
      <c r="AR13" s="514">
        <v>2.82956517E-2</v>
      </c>
      <c r="AS13" s="514">
        <v>3.5097498000000002E-3</v>
      </c>
      <c r="AT13" s="514">
        <v>2.2836368999999998E-3</v>
      </c>
      <c r="AU13" s="514">
        <v>1.3767395E-3</v>
      </c>
      <c r="AV13" s="514">
        <v>1.9978439999999999E-3</v>
      </c>
      <c r="AW13" s="513">
        <v>1.1817759531000001</v>
      </c>
      <c r="AX13" s="602">
        <v>0.86820277570000004</v>
      </c>
      <c r="AZ13" s="535"/>
    </row>
    <row r="14" spans="2:52">
      <c r="B14" s="704" t="s">
        <v>456</v>
      </c>
      <c r="C14" s="708" t="s">
        <v>457</v>
      </c>
      <c r="D14" s="517">
        <v>4.0189359999999999E-3</v>
      </c>
      <c r="E14" s="518">
        <v>1.1229739000000001E-3</v>
      </c>
      <c r="F14" s="518">
        <v>1.4453573999999999E-3</v>
      </c>
      <c r="G14" s="518">
        <v>2.24066918E-2</v>
      </c>
      <c r="H14" s="518">
        <v>7.8104447000000004E-3</v>
      </c>
      <c r="I14" s="518">
        <v>2.9109611000000001E-3</v>
      </c>
      <c r="J14" s="518">
        <v>2.7420114000000001E-3</v>
      </c>
      <c r="K14" s="518">
        <v>4.4839114999999999E-3</v>
      </c>
      <c r="L14" s="518">
        <v>3.0844535999999998E-3</v>
      </c>
      <c r="M14" s="518">
        <v>1.0413749519</v>
      </c>
      <c r="N14" s="518">
        <v>6.281123E-4</v>
      </c>
      <c r="O14" s="518">
        <v>2.1095782300000001E-2</v>
      </c>
      <c r="P14" s="518">
        <v>1.28238786E-2</v>
      </c>
      <c r="Q14" s="518">
        <v>1.4467670000000001E-3</v>
      </c>
      <c r="R14" s="518">
        <v>3.5797876999999999E-3</v>
      </c>
      <c r="S14" s="518">
        <v>4.634075E-4</v>
      </c>
      <c r="T14" s="518">
        <v>9.5888769999999998E-4</v>
      </c>
      <c r="U14" s="518">
        <v>9.6224159999999995E-4</v>
      </c>
      <c r="V14" s="518">
        <v>3.4311600000000003E-4</v>
      </c>
      <c r="W14" s="518">
        <v>4.781605E-4</v>
      </c>
      <c r="X14" s="518">
        <v>2.8019910999999998E-3</v>
      </c>
      <c r="Y14" s="518">
        <v>2.1638204E-3</v>
      </c>
      <c r="Z14" s="518">
        <v>1.7534352999999999E-3</v>
      </c>
      <c r="AA14" s="518">
        <v>1.3225959000000001E-3</v>
      </c>
      <c r="AB14" s="518">
        <v>1.1800070000000001E-3</v>
      </c>
      <c r="AC14" s="518">
        <v>1.7159288999999999E-3</v>
      </c>
      <c r="AD14" s="518">
        <v>8.544631E-4</v>
      </c>
      <c r="AE14" s="518">
        <v>2.7434599E-3</v>
      </c>
      <c r="AF14" s="518">
        <v>7.4299429999999996E-4</v>
      </c>
      <c r="AG14" s="518">
        <v>1.395686E-4</v>
      </c>
      <c r="AH14" s="518">
        <v>1.3869663E-3</v>
      </c>
      <c r="AI14" s="518">
        <v>1.241467E-3</v>
      </c>
      <c r="AJ14" s="518">
        <v>1.1643909999999999E-4</v>
      </c>
      <c r="AK14" s="518">
        <v>1.493438E-4</v>
      </c>
      <c r="AL14" s="518">
        <v>2.8991200000000001E-5</v>
      </c>
      <c r="AM14" s="518">
        <v>1.6192990000000001E-4</v>
      </c>
      <c r="AN14" s="518">
        <v>2.5102840000000001E-4</v>
      </c>
      <c r="AO14" s="518">
        <v>2.005105E-4</v>
      </c>
      <c r="AP14" s="518">
        <v>7.5928409999999997E-4</v>
      </c>
      <c r="AQ14" s="518">
        <v>1.1819576300000001E-2</v>
      </c>
      <c r="AR14" s="518">
        <v>3.9535859999999999E-4</v>
      </c>
      <c r="AS14" s="518">
        <v>4.1269789999999999E-4</v>
      </c>
      <c r="AT14" s="518">
        <v>6.3653530000000002E-4</v>
      </c>
      <c r="AU14" s="518">
        <v>1.8589604999999999E-3</v>
      </c>
      <c r="AV14" s="518">
        <v>7.9079170000000002E-4</v>
      </c>
      <c r="AW14" s="517">
        <v>1.1698089795</v>
      </c>
      <c r="AX14" s="607">
        <v>0.85941112639999995</v>
      </c>
      <c r="AZ14" s="535"/>
    </row>
    <row r="15" spans="2:52">
      <c r="B15" s="706" t="s">
        <v>458</v>
      </c>
      <c r="C15" s="707" t="s">
        <v>459</v>
      </c>
      <c r="D15" s="594">
        <v>2.0030624E-3</v>
      </c>
      <c r="E15" s="595">
        <v>5.5470312000000001E-3</v>
      </c>
      <c r="F15" s="595">
        <v>1.0731079999999999E-3</v>
      </c>
      <c r="G15" s="595">
        <v>1.6865592000000001E-3</v>
      </c>
      <c r="H15" s="595">
        <v>7.1610279999999998E-4</v>
      </c>
      <c r="I15" s="595">
        <v>8.3304889999999995E-4</v>
      </c>
      <c r="J15" s="595">
        <v>8.4794169999999997E-4</v>
      </c>
      <c r="K15" s="595">
        <v>1.5351389E-3</v>
      </c>
      <c r="L15" s="595">
        <v>6.0998360000000002E-4</v>
      </c>
      <c r="M15" s="595">
        <v>1.4718680000000001E-3</v>
      </c>
      <c r="N15" s="595">
        <v>1.0153554969</v>
      </c>
      <c r="O15" s="595">
        <v>5.1203489999999995E-4</v>
      </c>
      <c r="P15" s="595">
        <v>8.1843140000000003E-4</v>
      </c>
      <c r="Q15" s="595">
        <v>5.8281149999999998E-4</v>
      </c>
      <c r="R15" s="595">
        <v>2.7394984000000001E-3</v>
      </c>
      <c r="S15" s="595">
        <v>4.5932806999999997E-3</v>
      </c>
      <c r="T15" s="595">
        <v>7.0607329999999998E-4</v>
      </c>
      <c r="U15" s="595">
        <v>1.5197546999999999E-3</v>
      </c>
      <c r="V15" s="595">
        <v>8.1608349999999995E-4</v>
      </c>
      <c r="W15" s="595">
        <v>6.9970229999999996E-4</v>
      </c>
      <c r="X15" s="595">
        <v>5.3521929999999997E-4</v>
      </c>
      <c r="Y15" s="595">
        <v>5.4268369999999999E-4</v>
      </c>
      <c r="Z15" s="595">
        <v>6.295122E-4</v>
      </c>
      <c r="AA15" s="595">
        <v>3.5495120000000001E-4</v>
      </c>
      <c r="AB15" s="595">
        <v>6.5122279999999997E-4</v>
      </c>
      <c r="AC15" s="595">
        <v>1.429252E-3</v>
      </c>
      <c r="AD15" s="595">
        <v>1.364264E-3</v>
      </c>
      <c r="AE15" s="595">
        <v>2.4687101999999999E-3</v>
      </c>
      <c r="AF15" s="595">
        <v>2.1784572E-3</v>
      </c>
      <c r="AG15" s="595">
        <v>6.4693566000000001E-3</v>
      </c>
      <c r="AH15" s="595">
        <v>1.8876864000000001E-3</v>
      </c>
      <c r="AI15" s="595">
        <v>1.9053885E-3</v>
      </c>
      <c r="AJ15" s="595">
        <v>6.6395579999999998E-4</v>
      </c>
      <c r="AK15" s="595">
        <v>4.6069250000000002E-4</v>
      </c>
      <c r="AL15" s="595">
        <v>1.1170950000000001E-4</v>
      </c>
      <c r="AM15" s="595">
        <v>9.9055097000000005E-3</v>
      </c>
      <c r="AN15" s="595">
        <v>4.4181549999999998E-4</v>
      </c>
      <c r="AO15" s="595">
        <v>1.7383050999999999E-3</v>
      </c>
      <c r="AP15" s="595">
        <v>6.6786489999999998E-4</v>
      </c>
      <c r="AQ15" s="595">
        <v>4.9136079999999999E-4</v>
      </c>
      <c r="AR15" s="595">
        <v>8.2393009999999999E-4</v>
      </c>
      <c r="AS15" s="595">
        <v>4.6297219999999999E-4</v>
      </c>
      <c r="AT15" s="595">
        <v>1.0472991000000001E-3</v>
      </c>
      <c r="AU15" s="595">
        <v>8.6271799999999995E-4</v>
      </c>
      <c r="AV15" s="595">
        <v>2.3958841000000001E-3</v>
      </c>
      <c r="AW15" s="594">
        <v>1.0851577337</v>
      </c>
      <c r="AX15" s="606">
        <v>0.79722129559999999</v>
      </c>
      <c r="AZ15" s="535"/>
    </row>
    <row r="16" spans="2:52">
      <c r="B16" s="700" t="s">
        <v>460</v>
      </c>
      <c r="C16" s="701" t="s">
        <v>461</v>
      </c>
      <c r="D16" s="513">
        <v>3.7055266E-3</v>
      </c>
      <c r="E16" s="514">
        <v>5.3486479999999997E-4</v>
      </c>
      <c r="F16" s="514">
        <v>9.2652923999999998E-3</v>
      </c>
      <c r="G16" s="514">
        <v>2.10809E-3</v>
      </c>
      <c r="H16" s="514">
        <v>4.7295052999999998E-3</v>
      </c>
      <c r="I16" s="514">
        <v>3.4673424000000001E-3</v>
      </c>
      <c r="J16" s="514">
        <v>1.41136421E-2</v>
      </c>
      <c r="K16" s="514">
        <v>4.3723531000000003E-3</v>
      </c>
      <c r="L16" s="514">
        <v>1.9610967199999999E-2</v>
      </c>
      <c r="M16" s="514">
        <v>4.4285588000000002E-3</v>
      </c>
      <c r="N16" s="514">
        <v>2.4822199999999998E-4</v>
      </c>
      <c r="O16" s="514">
        <v>1.1101468126</v>
      </c>
      <c r="P16" s="514">
        <v>2.3446236200000001E-2</v>
      </c>
      <c r="Q16" s="514">
        <v>1.44981817E-2</v>
      </c>
      <c r="R16" s="514">
        <v>1.4139732000000001E-3</v>
      </c>
      <c r="S16" s="514">
        <v>2.1805110000000001E-4</v>
      </c>
      <c r="T16" s="514">
        <v>3.0128212999999998E-3</v>
      </c>
      <c r="U16" s="514">
        <v>1.0107251999999999E-3</v>
      </c>
      <c r="V16" s="514">
        <v>1.5477885E-3</v>
      </c>
      <c r="W16" s="514">
        <v>2.6994662999999999E-3</v>
      </c>
      <c r="X16" s="514">
        <v>8.3846036000000002E-3</v>
      </c>
      <c r="Y16" s="514">
        <v>8.6718551000000005E-3</v>
      </c>
      <c r="Z16" s="514">
        <v>1.6876515000000002E-2</v>
      </c>
      <c r="AA16" s="514">
        <v>1.91544495E-2</v>
      </c>
      <c r="AB16" s="514">
        <v>1.3371034800000001E-2</v>
      </c>
      <c r="AC16" s="514">
        <v>2.6698757000000002E-3</v>
      </c>
      <c r="AD16" s="514">
        <v>9.4534900999999998E-3</v>
      </c>
      <c r="AE16" s="514">
        <v>1.94781048E-2</v>
      </c>
      <c r="AF16" s="514">
        <v>5.3730629000000004E-3</v>
      </c>
      <c r="AG16" s="514">
        <v>3.662618E-4</v>
      </c>
      <c r="AH16" s="514">
        <v>1.9002449800000001E-2</v>
      </c>
      <c r="AI16" s="514">
        <v>1.2766425999999999E-3</v>
      </c>
      <c r="AJ16" s="514">
        <v>2.1534279000000002E-3</v>
      </c>
      <c r="AK16" s="514">
        <v>1.8794987999999999E-3</v>
      </c>
      <c r="AL16" s="514">
        <v>3.6450890000000002E-4</v>
      </c>
      <c r="AM16" s="514">
        <v>8.7971399999999997E-4</v>
      </c>
      <c r="AN16" s="514">
        <v>1.7294412E-3</v>
      </c>
      <c r="AO16" s="514">
        <v>8.3590450000000001E-4</v>
      </c>
      <c r="AP16" s="514">
        <v>2.0769476000000002E-3</v>
      </c>
      <c r="AQ16" s="514">
        <v>8.7906759999999997E-4</v>
      </c>
      <c r="AR16" s="514">
        <v>2.2410308E-3</v>
      </c>
      <c r="AS16" s="514">
        <v>1.6445468E-3</v>
      </c>
      <c r="AT16" s="514">
        <v>1.6424503E-3</v>
      </c>
      <c r="AU16" s="514">
        <v>1.9031485000000001E-2</v>
      </c>
      <c r="AV16" s="514">
        <v>1.6166936E-3</v>
      </c>
      <c r="AW16" s="513">
        <v>1.3856314835000001</v>
      </c>
      <c r="AX16" s="602">
        <v>1.0179671509999999</v>
      </c>
      <c r="AZ16" s="535"/>
    </row>
    <row r="17" spans="2:52">
      <c r="B17" s="700" t="s">
        <v>462</v>
      </c>
      <c r="C17" s="701" t="s">
        <v>463</v>
      </c>
      <c r="D17" s="513">
        <v>3.0361960000000002E-4</v>
      </c>
      <c r="E17" s="514">
        <v>6.6367710000000003E-4</v>
      </c>
      <c r="F17" s="514">
        <v>1.416837E-4</v>
      </c>
      <c r="G17" s="514">
        <v>1.1435259999999999E-4</v>
      </c>
      <c r="H17" s="514">
        <v>4.50445E-4</v>
      </c>
      <c r="I17" s="514">
        <v>1.3522140000000001E-4</v>
      </c>
      <c r="J17" s="514">
        <v>2.5932100000000002E-4</v>
      </c>
      <c r="K17" s="514">
        <v>1.280063E-4</v>
      </c>
      <c r="L17" s="514">
        <v>1.5860040000000001E-4</v>
      </c>
      <c r="M17" s="514">
        <v>1.6465450000000001E-4</v>
      </c>
      <c r="N17" s="514">
        <v>8.9932900000000001E-5</v>
      </c>
      <c r="O17" s="514">
        <v>1.9884619999999999E-4</v>
      </c>
      <c r="P17" s="514">
        <v>1.0070164632</v>
      </c>
      <c r="Q17" s="514">
        <v>8.9488069999999996E-3</v>
      </c>
      <c r="R17" s="514">
        <v>3.485699E-4</v>
      </c>
      <c r="S17" s="514">
        <v>1.4208330000000001E-4</v>
      </c>
      <c r="T17" s="514">
        <v>7.95768E-5</v>
      </c>
      <c r="U17" s="514">
        <v>2.6977050000000002E-4</v>
      </c>
      <c r="V17" s="514">
        <v>1.4402384000000001E-3</v>
      </c>
      <c r="W17" s="514">
        <v>3.0026984E-3</v>
      </c>
      <c r="X17" s="514">
        <v>1.3681836E-3</v>
      </c>
      <c r="Y17" s="514">
        <v>6.3614819999999997E-4</v>
      </c>
      <c r="Z17" s="514">
        <v>1.0395188E-3</v>
      </c>
      <c r="AA17" s="514">
        <v>1.3028372999999999E-3</v>
      </c>
      <c r="AB17" s="514">
        <v>2.4605842000000001E-3</v>
      </c>
      <c r="AC17" s="514">
        <v>1.4835609E-3</v>
      </c>
      <c r="AD17" s="514">
        <v>1.0506383000000001E-3</v>
      </c>
      <c r="AE17" s="514">
        <v>9.4293630000000001E-4</v>
      </c>
      <c r="AF17" s="514">
        <v>3.6561530000000001E-4</v>
      </c>
      <c r="AG17" s="514">
        <v>1.5077830000000001E-4</v>
      </c>
      <c r="AH17" s="514">
        <v>4.7438329999999998E-4</v>
      </c>
      <c r="AI17" s="514">
        <v>1.6495044999999999E-3</v>
      </c>
      <c r="AJ17" s="514">
        <v>1.416918E-4</v>
      </c>
      <c r="AK17" s="514">
        <v>1.988328E-4</v>
      </c>
      <c r="AL17" s="514">
        <v>4.4199800000000003E-5</v>
      </c>
      <c r="AM17" s="514">
        <v>4.9269400000000001E-4</v>
      </c>
      <c r="AN17" s="514">
        <v>2.338276E-4</v>
      </c>
      <c r="AO17" s="514">
        <v>3.8483110000000001E-4</v>
      </c>
      <c r="AP17" s="514">
        <v>1.492694E-4</v>
      </c>
      <c r="AQ17" s="514">
        <v>2.504103E-4</v>
      </c>
      <c r="AR17" s="514">
        <v>8.5267049999999999E-4</v>
      </c>
      <c r="AS17" s="514">
        <v>1.4092128E-3</v>
      </c>
      <c r="AT17" s="514">
        <v>1.9753319999999999E-4</v>
      </c>
      <c r="AU17" s="514">
        <v>1.6196073E-3</v>
      </c>
      <c r="AV17" s="514">
        <v>1.922255E-4</v>
      </c>
      <c r="AW17" s="513">
        <v>1.0431482631</v>
      </c>
      <c r="AX17" s="602">
        <v>0.76635864450000002</v>
      </c>
      <c r="AZ17" s="535"/>
    </row>
    <row r="18" spans="2:52">
      <c r="B18" s="700" t="s">
        <v>464</v>
      </c>
      <c r="C18" s="702" t="s">
        <v>465</v>
      </c>
      <c r="D18" s="513">
        <v>7.9728999999999995E-6</v>
      </c>
      <c r="E18" s="514">
        <v>2.0895549999999999E-4</v>
      </c>
      <c r="F18" s="514">
        <v>5.6165000000000004E-6</v>
      </c>
      <c r="G18" s="514">
        <v>1.24226E-5</v>
      </c>
      <c r="H18" s="514">
        <v>1.3350419999999999E-4</v>
      </c>
      <c r="I18" s="514">
        <v>1.9746799999999999E-5</v>
      </c>
      <c r="J18" s="514">
        <v>6.3170799999999995E-5</v>
      </c>
      <c r="K18" s="514">
        <v>1.31103E-5</v>
      </c>
      <c r="L18" s="514">
        <v>8.8122000000000001E-6</v>
      </c>
      <c r="M18" s="514">
        <v>8.8604000000000008E-6</v>
      </c>
      <c r="N18" s="514">
        <v>1.7095099999999998E-5</v>
      </c>
      <c r="O18" s="514">
        <v>1.1047699999999999E-5</v>
      </c>
      <c r="P18" s="514">
        <v>1.7096600000000002E-5</v>
      </c>
      <c r="Q18" s="514">
        <v>1.0119386571</v>
      </c>
      <c r="R18" s="514">
        <v>1.2368700000000001E-5</v>
      </c>
      <c r="S18" s="514">
        <v>4.8473000000000002E-6</v>
      </c>
      <c r="T18" s="514">
        <v>6.5382000000000004E-6</v>
      </c>
      <c r="U18" s="514">
        <v>1.43476E-5</v>
      </c>
      <c r="V18" s="514">
        <v>5.2684000000000002E-6</v>
      </c>
      <c r="W18" s="514">
        <v>1.3880099999999999E-5</v>
      </c>
      <c r="X18" s="514">
        <v>7.9784500000000002E-5</v>
      </c>
      <c r="Y18" s="514">
        <v>2.2892400000000001E-5</v>
      </c>
      <c r="Z18" s="514">
        <v>9.7170000000000003E-6</v>
      </c>
      <c r="AA18" s="514">
        <v>3.3340999999999998E-5</v>
      </c>
      <c r="AB18" s="514">
        <v>1.02461E-5</v>
      </c>
      <c r="AC18" s="514">
        <v>7.1524999999999997E-6</v>
      </c>
      <c r="AD18" s="514">
        <v>1.1239E-5</v>
      </c>
      <c r="AE18" s="514">
        <v>9.0081300000000001E-5</v>
      </c>
      <c r="AF18" s="514">
        <v>6.2867999999999997E-6</v>
      </c>
      <c r="AG18" s="514">
        <v>4.86671E-5</v>
      </c>
      <c r="AH18" s="514">
        <v>1.9081099999999999E-5</v>
      </c>
      <c r="AI18" s="514">
        <v>1.66261E-5</v>
      </c>
      <c r="AJ18" s="514">
        <v>1.03303E-5</v>
      </c>
      <c r="AK18" s="514">
        <v>1.49497E-5</v>
      </c>
      <c r="AL18" s="514">
        <v>1.7095999999999999E-6</v>
      </c>
      <c r="AM18" s="514">
        <v>8.5621000000000006E-6</v>
      </c>
      <c r="AN18" s="514">
        <v>1.075926E-4</v>
      </c>
      <c r="AO18" s="514">
        <v>2.1532500000000001E-5</v>
      </c>
      <c r="AP18" s="514">
        <v>1.8978999999999999E-5</v>
      </c>
      <c r="AQ18" s="514">
        <v>6.1430000000000003E-6</v>
      </c>
      <c r="AR18" s="514">
        <v>1.097488E-4</v>
      </c>
      <c r="AS18" s="514">
        <v>1.5963500000000001E-5</v>
      </c>
      <c r="AT18" s="514">
        <v>2.1547199999999999E-5</v>
      </c>
      <c r="AU18" s="514">
        <v>8.3945000000000007E-6</v>
      </c>
      <c r="AV18" s="514">
        <v>6.5276499999999998E-5</v>
      </c>
      <c r="AW18" s="513">
        <v>1.0132891633000001</v>
      </c>
      <c r="AX18" s="602">
        <v>0.74442237710000003</v>
      </c>
      <c r="AZ18" s="535"/>
    </row>
    <row r="19" spans="2:52">
      <c r="B19" s="704" t="s">
        <v>466</v>
      </c>
      <c r="C19" s="708" t="s">
        <v>467</v>
      </c>
      <c r="D19" s="591">
        <v>6.5243769999999998E-4</v>
      </c>
      <c r="E19" s="592">
        <v>1.104917E-4</v>
      </c>
      <c r="F19" s="592">
        <v>5.786958E-4</v>
      </c>
      <c r="G19" s="592">
        <v>1.8387770000000001E-4</v>
      </c>
      <c r="H19" s="592">
        <v>2.715064E-4</v>
      </c>
      <c r="I19" s="592">
        <v>1.5313379999999999E-4</v>
      </c>
      <c r="J19" s="592">
        <v>4.2735495000000004E-3</v>
      </c>
      <c r="K19" s="592">
        <v>5.583211E-4</v>
      </c>
      <c r="L19" s="592">
        <v>9.6765600000000001E-5</v>
      </c>
      <c r="M19" s="592">
        <v>1.6845638000000001E-3</v>
      </c>
      <c r="N19" s="592">
        <v>1.0272847000000001E-3</v>
      </c>
      <c r="O19" s="592">
        <v>1.1655425000000001E-3</v>
      </c>
      <c r="P19" s="592">
        <v>4.3019960000000002E-4</v>
      </c>
      <c r="Q19" s="592">
        <v>6.3253899999999994E-5</v>
      </c>
      <c r="R19" s="592">
        <v>1.0204070512000001</v>
      </c>
      <c r="S19" s="592">
        <v>2.0539540000000002E-3</v>
      </c>
      <c r="T19" s="592">
        <v>2.5026305999999998E-3</v>
      </c>
      <c r="U19" s="592">
        <v>1.4482417999999999E-3</v>
      </c>
      <c r="V19" s="592">
        <v>1.3067769E-3</v>
      </c>
      <c r="W19" s="592">
        <v>1.340328E-3</v>
      </c>
      <c r="X19" s="592">
        <v>1.5771661000000001E-3</v>
      </c>
      <c r="Y19" s="592">
        <v>8.0358983000000002E-3</v>
      </c>
      <c r="Z19" s="592">
        <v>3.6203895000000001E-3</v>
      </c>
      <c r="AA19" s="592">
        <v>1.168187E-3</v>
      </c>
      <c r="AB19" s="592">
        <v>2.3919973E-3</v>
      </c>
      <c r="AC19" s="592">
        <v>9.5813669999999997E-4</v>
      </c>
      <c r="AD19" s="592">
        <v>4.4343005999999997E-3</v>
      </c>
      <c r="AE19" s="592">
        <v>2.0802206E-3</v>
      </c>
      <c r="AF19" s="592">
        <v>1.57758972E-2</v>
      </c>
      <c r="AG19" s="592">
        <v>1.6344609999999999E-4</v>
      </c>
      <c r="AH19" s="592">
        <v>1.9287378999999999E-3</v>
      </c>
      <c r="AI19" s="592">
        <v>2.3988659999999999E-4</v>
      </c>
      <c r="AJ19" s="592">
        <v>1.147787E-4</v>
      </c>
      <c r="AK19" s="592">
        <v>8.9882400000000005E-5</v>
      </c>
      <c r="AL19" s="592">
        <v>7.1105299999999998E-5</v>
      </c>
      <c r="AM19" s="592">
        <v>1.3476800000000001E-4</v>
      </c>
      <c r="AN19" s="592">
        <v>1.067083E-4</v>
      </c>
      <c r="AO19" s="592">
        <v>1.5934440000000001E-4</v>
      </c>
      <c r="AP19" s="592">
        <v>5.4271129999999997E-4</v>
      </c>
      <c r="AQ19" s="592">
        <v>2.8440529999999999E-4</v>
      </c>
      <c r="AR19" s="592">
        <v>2.194942E-4</v>
      </c>
      <c r="AS19" s="592">
        <v>3.2332569999999998E-4</v>
      </c>
      <c r="AT19" s="592">
        <v>4.3822750000000003E-4</v>
      </c>
      <c r="AU19" s="592">
        <v>1.8838684000000001E-3</v>
      </c>
      <c r="AV19" s="592">
        <v>1.0961950999999999E-3</v>
      </c>
      <c r="AW19" s="591">
        <v>1.0881476847</v>
      </c>
      <c r="AX19" s="604">
        <v>0.79941789110000006</v>
      </c>
      <c r="AZ19" s="535"/>
    </row>
    <row r="20" spans="2:52">
      <c r="B20" s="706" t="s">
        <v>468</v>
      </c>
      <c r="C20" s="709" t="s">
        <v>469</v>
      </c>
      <c r="D20" s="521">
        <v>1.2496269999999999E-3</v>
      </c>
      <c r="E20" s="522">
        <v>4.0102324E-3</v>
      </c>
      <c r="F20" s="522">
        <v>9.2583529999999995E-4</v>
      </c>
      <c r="G20" s="522">
        <v>4.179602E-4</v>
      </c>
      <c r="H20" s="522">
        <v>8.5753119999999999E-4</v>
      </c>
      <c r="I20" s="522">
        <v>1.6009596999999999E-3</v>
      </c>
      <c r="J20" s="522">
        <v>8.0985548000000004E-2</v>
      </c>
      <c r="K20" s="522">
        <v>6.9523510000000003E-4</v>
      </c>
      <c r="L20" s="522">
        <v>3.2879669999999998E-4</v>
      </c>
      <c r="M20" s="522">
        <v>9.766779000000001E-4</v>
      </c>
      <c r="N20" s="522">
        <v>3.1468400000000002E-4</v>
      </c>
      <c r="O20" s="522">
        <v>3.3752181000000002E-3</v>
      </c>
      <c r="P20" s="522">
        <v>1.07815976E-2</v>
      </c>
      <c r="Q20" s="522">
        <v>8.7656979999999995E-4</v>
      </c>
      <c r="R20" s="522">
        <v>1.30249305E-2</v>
      </c>
      <c r="S20" s="522">
        <v>1.7105548883999999</v>
      </c>
      <c r="T20" s="522">
        <v>2.6687808000000002E-3</v>
      </c>
      <c r="U20" s="522">
        <v>0.32561596570000001</v>
      </c>
      <c r="V20" s="522">
        <v>0.1601021735</v>
      </c>
      <c r="W20" s="522">
        <v>0.13438409079999999</v>
      </c>
      <c r="X20" s="522">
        <v>4.0621103800000002E-2</v>
      </c>
      <c r="Y20" s="522">
        <v>7.2504889000000001E-3</v>
      </c>
      <c r="Z20" s="522">
        <v>7.3440926200000006E-2</v>
      </c>
      <c r="AA20" s="522">
        <v>1.6643977599999998E-2</v>
      </c>
      <c r="AB20" s="522">
        <v>8.1413325499999994E-2</v>
      </c>
      <c r="AC20" s="522">
        <v>0.2751346858</v>
      </c>
      <c r="AD20" s="522">
        <v>5.38605994E-2</v>
      </c>
      <c r="AE20" s="522">
        <v>9.3268042999999998E-3</v>
      </c>
      <c r="AF20" s="522">
        <v>4.1007962500000002E-2</v>
      </c>
      <c r="AG20" s="522">
        <v>5.9370020000000003E-4</v>
      </c>
      <c r="AH20" s="522">
        <v>1.5519473E-3</v>
      </c>
      <c r="AI20" s="522">
        <v>5.2880799999999997E-4</v>
      </c>
      <c r="AJ20" s="522">
        <v>5.327617E-4</v>
      </c>
      <c r="AK20" s="522">
        <v>4.8254050000000001E-4</v>
      </c>
      <c r="AL20" s="522">
        <v>2.1459530000000001E-4</v>
      </c>
      <c r="AM20" s="522">
        <v>1.4369741E-3</v>
      </c>
      <c r="AN20" s="522">
        <v>5.4662470000000002E-4</v>
      </c>
      <c r="AO20" s="522">
        <v>1.2364945E-3</v>
      </c>
      <c r="AP20" s="522">
        <v>4.6714020000000002E-4</v>
      </c>
      <c r="AQ20" s="522">
        <v>4.190078E-4</v>
      </c>
      <c r="AR20" s="522">
        <v>9.9764020000000001E-4</v>
      </c>
      <c r="AS20" s="522">
        <v>2.0473961E-3</v>
      </c>
      <c r="AT20" s="522">
        <v>5.9701999999999997E-4</v>
      </c>
      <c r="AU20" s="522">
        <v>1.0086959000000001E-3</v>
      </c>
      <c r="AV20" s="522">
        <v>6.2223770999999999E-3</v>
      </c>
      <c r="AW20" s="521">
        <v>3.0713309002</v>
      </c>
      <c r="AX20" s="605">
        <v>2.2563820202999998</v>
      </c>
      <c r="AZ20" s="535"/>
    </row>
    <row r="21" spans="2:52">
      <c r="B21" s="700" t="s">
        <v>470</v>
      </c>
      <c r="C21" s="702" t="s">
        <v>471</v>
      </c>
      <c r="D21" s="513">
        <v>5.5266400000000003E-5</v>
      </c>
      <c r="E21" s="514">
        <v>1.043881E-4</v>
      </c>
      <c r="F21" s="514">
        <v>3.2775989999999999E-4</v>
      </c>
      <c r="G21" s="514">
        <v>5.60933E-5</v>
      </c>
      <c r="H21" s="514">
        <v>7.1505600000000002E-5</v>
      </c>
      <c r="I21" s="514">
        <v>2.0364450000000001E-4</v>
      </c>
      <c r="J21" s="514">
        <v>2.7194113999999998E-3</v>
      </c>
      <c r="K21" s="514">
        <v>1.0638500000000001E-4</v>
      </c>
      <c r="L21" s="514">
        <v>3.5434380000000002E-4</v>
      </c>
      <c r="M21" s="514">
        <v>1.6262159E-3</v>
      </c>
      <c r="N21" s="514">
        <v>3.0834899999999998E-5</v>
      </c>
      <c r="O21" s="514">
        <v>6.021558E-4</v>
      </c>
      <c r="P21" s="514">
        <v>4.2121170000000002E-4</v>
      </c>
      <c r="Q21" s="514">
        <v>1.4929510000000001E-4</v>
      </c>
      <c r="R21" s="514">
        <v>1.6468262E-3</v>
      </c>
      <c r="S21" s="514">
        <v>2.1251866E-3</v>
      </c>
      <c r="T21" s="514">
        <v>1.0860897221000001</v>
      </c>
      <c r="U21" s="514">
        <v>1.0388641299999999E-2</v>
      </c>
      <c r="V21" s="514">
        <v>6.6492306999999997E-3</v>
      </c>
      <c r="W21" s="514">
        <v>3.6143973999999998E-3</v>
      </c>
      <c r="X21" s="514">
        <v>1.2723223000000001E-2</v>
      </c>
      <c r="Y21" s="514">
        <v>6.9959907000000003E-3</v>
      </c>
      <c r="Z21" s="514">
        <v>1.54213788E-2</v>
      </c>
      <c r="AA21" s="514">
        <v>1.2893684399999999E-2</v>
      </c>
      <c r="AB21" s="514">
        <v>5.7867205000000001E-3</v>
      </c>
      <c r="AC21" s="514">
        <v>4.4046296000000004E-3</v>
      </c>
      <c r="AD21" s="514">
        <v>3.4622843E-3</v>
      </c>
      <c r="AE21" s="514">
        <v>3.6812314999999998E-3</v>
      </c>
      <c r="AF21" s="514">
        <v>1.9996329999999998E-3</v>
      </c>
      <c r="AG21" s="514">
        <v>1.023679E-4</v>
      </c>
      <c r="AH21" s="514">
        <v>1.6936300000000001E-4</v>
      </c>
      <c r="AI21" s="514">
        <v>4.7193600000000002E-5</v>
      </c>
      <c r="AJ21" s="514">
        <v>4.15962E-5</v>
      </c>
      <c r="AK21" s="514">
        <v>4.66862E-5</v>
      </c>
      <c r="AL21" s="514">
        <v>1.51599E-5</v>
      </c>
      <c r="AM21" s="514">
        <v>6.5087100000000002E-5</v>
      </c>
      <c r="AN21" s="514">
        <v>6.6117200000000005E-5</v>
      </c>
      <c r="AO21" s="514">
        <v>1.3054860000000001E-4</v>
      </c>
      <c r="AP21" s="514">
        <v>6.36459E-5</v>
      </c>
      <c r="AQ21" s="514">
        <v>3.12069E-4</v>
      </c>
      <c r="AR21" s="514">
        <v>1.094742E-4</v>
      </c>
      <c r="AS21" s="514">
        <v>2.3429200000000001E-4</v>
      </c>
      <c r="AT21" s="514">
        <v>1.101609E-4</v>
      </c>
      <c r="AU21" s="514">
        <v>4.5952599999999998E-4</v>
      </c>
      <c r="AV21" s="514">
        <v>6.3774329999999996E-4</v>
      </c>
      <c r="AW21" s="513">
        <v>1.1873223225</v>
      </c>
      <c r="AX21" s="602">
        <v>0.87227746790000005</v>
      </c>
      <c r="AZ21" s="535"/>
    </row>
    <row r="22" spans="2:52">
      <c r="B22" s="700" t="s">
        <v>472</v>
      </c>
      <c r="C22" s="702" t="s">
        <v>473</v>
      </c>
      <c r="D22" s="513">
        <v>5.1360749999999997E-4</v>
      </c>
      <c r="E22" s="514">
        <v>5.5460018000000003E-3</v>
      </c>
      <c r="F22" s="514">
        <v>1.979672E-3</v>
      </c>
      <c r="G22" s="514">
        <v>1.8747570000000001E-4</v>
      </c>
      <c r="H22" s="514">
        <v>1.243453E-3</v>
      </c>
      <c r="I22" s="514">
        <v>1.7701881E-3</v>
      </c>
      <c r="J22" s="514">
        <v>1.3526578100000001E-2</v>
      </c>
      <c r="K22" s="514">
        <v>8.2949979999999998E-4</v>
      </c>
      <c r="L22" s="514">
        <v>2.653426E-4</v>
      </c>
      <c r="M22" s="514">
        <v>1.9853546000000001E-3</v>
      </c>
      <c r="N22" s="514">
        <v>3.8282270000000002E-4</v>
      </c>
      <c r="O22" s="514">
        <v>6.6020460000000005E-4</v>
      </c>
      <c r="P22" s="514">
        <v>6.6669781999999997E-3</v>
      </c>
      <c r="Q22" s="514">
        <v>1.8545352999999999E-3</v>
      </c>
      <c r="R22" s="514">
        <v>2.2684609999999998E-3</v>
      </c>
      <c r="S22" s="514">
        <v>2.2227719999999999E-4</v>
      </c>
      <c r="T22" s="514">
        <v>5.9402819999999999E-4</v>
      </c>
      <c r="U22" s="514">
        <v>1.012433296</v>
      </c>
      <c r="V22" s="514">
        <v>9.1615431000000008E-3</v>
      </c>
      <c r="W22" s="514">
        <v>7.6793299000000002E-3</v>
      </c>
      <c r="X22" s="514">
        <v>5.9657369E-3</v>
      </c>
      <c r="Y22" s="514">
        <v>4.2535791999999996E-3</v>
      </c>
      <c r="Z22" s="514">
        <v>7.0144587000000001E-3</v>
      </c>
      <c r="AA22" s="514">
        <v>6.5500551000000004E-3</v>
      </c>
      <c r="AB22" s="514">
        <v>2.2468339E-3</v>
      </c>
      <c r="AC22" s="514">
        <v>1.0618682900000001E-2</v>
      </c>
      <c r="AD22" s="514">
        <v>2.2272879E-3</v>
      </c>
      <c r="AE22" s="514">
        <v>4.3810897000000001E-3</v>
      </c>
      <c r="AF22" s="514">
        <v>2.0901329699999999E-2</v>
      </c>
      <c r="AG22" s="514">
        <v>3.6894180000000002E-4</v>
      </c>
      <c r="AH22" s="514">
        <v>6.9037479999999995E-4</v>
      </c>
      <c r="AI22" s="514">
        <v>1.9898060000000001E-4</v>
      </c>
      <c r="AJ22" s="514">
        <v>6.8208289999999996E-4</v>
      </c>
      <c r="AK22" s="514">
        <v>1.6816779999999999E-4</v>
      </c>
      <c r="AL22" s="514">
        <v>1.3192790000000001E-4</v>
      </c>
      <c r="AM22" s="514">
        <v>5.5127989999999999E-4</v>
      </c>
      <c r="AN22" s="514">
        <v>2.5682640000000001E-4</v>
      </c>
      <c r="AO22" s="514">
        <v>1.4015821E-3</v>
      </c>
      <c r="AP22" s="514">
        <v>1.9170839999999999E-4</v>
      </c>
      <c r="AQ22" s="514">
        <v>2.1924569999999999E-4</v>
      </c>
      <c r="AR22" s="514">
        <v>7.6917360000000004E-4</v>
      </c>
      <c r="AS22" s="514">
        <v>4.9362150000000003E-4</v>
      </c>
      <c r="AT22" s="514">
        <v>7.3891759999999995E-4</v>
      </c>
      <c r="AU22" s="514">
        <v>5.8944390000000002E-4</v>
      </c>
      <c r="AV22" s="514">
        <v>1.3262177E-3</v>
      </c>
      <c r="AW22" s="513">
        <v>1.1427081959000001</v>
      </c>
      <c r="AX22" s="602">
        <v>0.83950128180000005</v>
      </c>
      <c r="AZ22" s="535"/>
    </row>
    <row r="23" spans="2:52">
      <c r="B23" s="700" t="s">
        <v>474</v>
      </c>
      <c r="C23" s="702" t="s">
        <v>475</v>
      </c>
      <c r="D23" s="513">
        <v>6.7766200000000002E-5</v>
      </c>
      <c r="E23" s="514">
        <v>4.5868340000000001E-4</v>
      </c>
      <c r="F23" s="514">
        <v>7.3572399999999994E-5</v>
      </c>
      <c r="G23" s="514">
        <v>5.9679200000000003E-5</v>
      </c>
      <c r="H23" s="514">
        <v>8.7887599999999995E-5</v>
      </c>
      <c r="I23" s="514">
        <v>6.84111E-5</v>
      </c>
      <c r="J23" s="514">
        <v>8.6301249999999998E-4</v>
      </c>
      <c r="K23" s="514">
        <v>7.2444699999999994E-5</v>
      </c>
      <c r="L23" s="514">
        <v>7.4399800000000006E-5</v>
      </c>
      <c r="M23" s="514">
        <v>7.4439599999999998E-5</v>
      </c>
      <c r="N23" s="514">
        <v>4.5606299999999997E-5</v>
      </c>
      <c r="O23" s="514">
        <v>1.4863229999999999E-4</v>
      </c>
      <c r="P23" s="514">
        <v>8.0243199999999998E-5</v>
      </c>
      <c r="Q23" s="514">
        <v>4.4737000000000002E-5</v>
      </c>
      <c r="R23" s="514">
        <v>2.1496849999999999E-4</v>
      </c>
      <c r="S23" s="514">
        <v>4.1767000000000002E-5</v>
      </c>
      <c r="T23" s="514">
        <v>4.9143500000000001E-5</v>
      </c>
      <c r="U23" s="514">
        <v>1.835966E-4</v>
      </c>
      <c r="V23" s="514">
        <v>1.0183317247999999</v>
      </c>
      <c r="W23" s="514">
        <v>4.7625860000000001E-3</v>
      </c>
      <c r="X23" s="514">
        <v>1.3472421E-3</v>
      </c>
      <c r="Y23" s="514">
        <v>3.6021319999999998E-4</v>
      </c>
      <c r="Z23" s="514">
        <v>1.2225166000000001E-3</v>
      </c>
      <c r="AA23" s="514">
        <v>3.8087670000000001E-4</v>
      </c>
      <c r="AB23" s="514">
        <v>8.8870509999999998E-4</v>
      </c>
      <c r="AC23" s="514">
        <v>4.2712614000000003E-3</v>
      </c>
      <c r="AD23" s="514">
        <v>1.0011747000000001E-3</v>
      </c>
      <c r="AE23" s="514">
        <v>2.2661710000000001E-4</v>
      </c>
      <c r="AF23" s="514">
        <v>1.0086693999999999E-3</v>
      </c>
      <c r="AG23" s="514">
        <v>1.2927589999999999E-4</v>
      </c>
      <c r="AH23" s="514">
        <v>1.6847635000000001E-3</v>
      </c>
      <c r="AI23" s="514">
        <v>1.260938E-4</v>
      </c>
      <c r="AJ23" s="514">
        <v>1.177482E-4</v>
      </c>
      <c r="AK23" s="514">
        <v>1.828206E-4</v>
      </c>
      <c r="AL23" s="514">
        <v>4.5185600000000003E-5</v>
      </c>
      <c r="AM23" s="514">
        <v>2.0548149999999999E-4</v>
      </c>
      <c r="AN23" s="514">
        <v>2.083137E-4</v>
      </c>
      <c r="AO23" s="514">
        <v>2.1086290000000001E-4</v>
      </c>
      <c r="AP23" s="514">
        <v>1.187293E-4</v>
      </c>
      <c r="AQ23" s="514">
        <v>8.5780300000000003E-5</v>
      </c>
      <c r="AR23" s="514">
        <v>1.420592E-4</v>
      </c>
      <c r="AS23" s="514">
        <v>1.4721805E-3</v>
      </c>
      <c r="AT23" s="514">
        <v>8.7354899999999999E-5</v>
      </c>
      <c r="AU23" s="514">
        <v>5.8604499999999998E-5</v>
      </c>
      <c r="AV23" s="514">
        <v>1.027552E-4</v>
      </c>
      <c r="AW23" s="513">
        <v>1.0414885878</v>
      </c>
      <c r="AX23" s="602">
        <v>0.76513934839999997</v>
      </c>
      <c r="AZ23" s="535"/>
    </row>
    <row r="24" spans="2:52">
      <c r="B24" s="704" t="s">
        <v>476</v>
      </c>
      <c r="C24" s="705" t="s">
        <v>477</v>
      </c>
      <c r="D24" s="517">
        <v>1.4996200000000001E-4</v>
      </c>
      <c r="E24" s="518">
        <v>8.8145390000000001E-4</v>
      </c>
      <c r="F24" s="518">
        <v>1.9488599999999999E-4</v>
      </c>
      <c r="G24" s="518">
        <v>1.516903E-4</v>
      </c>
      <c r="H24" s="518">
        <v>2.341275E-4</v>
      </c>
      <c r="I24" s="518">
        <v>1.5853699999999999E-4</v>
      </c>
      <c r="J24" s="518">
        <v>3.418335E-4</v>
      </c>
      <c r="K24" s="518">
        <v>1.6823550000000001E-4</v>
      </c>
      <c r="L24" s="518">
        <v>2.1139729999999999E-4</v>
      </c>
      <c r="M24" s="518">
        <v>1.824684E-4</v>
      </c>
      <c r="N24" s="518">
        <v>1.1909009999999999E-4</v>
      </c>
      <c r="O24" s="518">
        <v>1.0996398E-3</v>
      </c>
      <c r="P24" s="518">
        <v>2.2822989999999999E-4</v>
      </c>
      <c r="Q24" s="518">
        <v>1.2853340000000001E-4</v>
      </c>
      <c r="R24" s="518">
        <v>5.5591790000000005E-4</v>
      </c>
      <c r="S24" s="518">
        <v>1.004625E-4</v>
      </c>
      <c r="T24" s="518">
        <v>1.567413E-4</v>
      </c>
      <c r="U24" s="518">
        <v>2.971448E-4</v>
      </c>
      <c r="V24" s="518">
        <v>1.3651386999999999E-3</v>
      </c>
      <c r="W24" s="518">
        <v>1.0374986803999999</v>
      </c>
      <c r="X24" s="518">
        <v>9.7087379999999997E-4</v>
      </c>
      <c r="Y24" s="518">
        <v>1.1373117E-3</v>
      </c>
      <c r="Z24" s="518">
        <v>8.6795640000000005E-4</v>
      </c>
      <c r="AA24" s="518">
        <v>4.4748109999999999E-4</v>
      </c>
      <c r="AB24" s="518">
        <v>3.6820100000000002E-4</v>
      </c>
      <c r="AC24" s="518">
        <v>9.6614710000000003E-4</v>
      </c>
      <c r="AD24" s="518">
        <v>5.0003319999999995E-4</v>
      </c>
      <c r="AE24" s="518">
        <v>3.7436579999999999E-4</v>
      </c>
      <c r="AF24" s="518">
        <v>4.246942E-4</v>
      </c>
      <c r="AG24" s="518">
        <v>3.3806420000000002E-4</v>
      </c>
      <c r="AH24" s="518">
        <v>7.7095020000000002E-4</v>
      </c>
      <c r="AI24" s="518">
        <v>3.08065E-4</v>
      </c>
      <c r="AJ24" s="518">
        <v>3.1375560000000002E-4</v>
      </c>
      <c r="AK24" s="518">
        <v>4.9657930000000002E-4</v>
      </c>
      <c r="AL24" s="518">
        <v>1.172967E-4</v>
      </c>
      <c r="AM24" s="518">
        <v>5.2658529999999998E-4</v>
      </c>
      <c r="AN24" s="518">
        <v>5.5983240000000004E-4</v>
      </c>
      <c r="AO24" s="518">
        <v>4.0903169999999999E-4</v>
      </c>
      <c r="AP24" s="518">
        <v>2.8870870000000001E-4</v>
      </c>
      <c r="AQ24" s="518">
        <v>2.0825769999999999E-4</v>
      </c>
      <c r="AR24" s="518">
        <v>3.694422E-4</v>
      </c>
      <c r="AS24" s="518">
        <v>4.0963184999999996E-3</v>
      </c>
      <c r="AT24" s="518">
        <v>2.0062739999999999E-4</v>
      </c>
      <c r="AU24" s="518">
        <v>1.40173E-4</v>
      </c>
      <c r="AV24" s="518">
        <v>2.5155940000000002E-4</v>
      </c>
      <c r="AW24" s="517">
        <v>1.0596764819</v>
      </c>
      <c r="AX24" s="607">
        <v>0.77850125530000003</v>
      </c>
      <c r="AZ24" s="535"/>
    </row>
    <row r="25" spans="2:52">
      <c r="B25" s="706" t="s">
        <v>478</v>
      </c>
      <c r="C25" s="709" t="s">
        <v>479</v>
      </c>
      <c r="D25" s="594">
        <v>1.371725E-4</v>
      </c>
      <c r="E25" s="595">
        <v>1.103459E-4</v>
      </c>
      <c r="F25" s="595">
        <v>8.2375700000000005E-5</v>
      </c>
      <c r="G25" s="595">
        <v>6.31606E-5</v>
      </c>
      <c r="H25" s="595">
        <v>9.4196299999999998E-5</v>
      </c>
      <c r="I25" s="595">
        <v>6.70424E-5</v>
      </c>
      <c r="J25" s="595">
        <v>8.0075500000000003E-5</v>
      </c>
      <c r="K25" s="595">
        <v>6.9730700000000006E-5</v>
      </c>
      <c r="L25" s="595">
        <v>7.7093200000000002E-5</v>
      </c>
      <c r="M25" s="595">
        <v>6.7244700000000003E-5</v>
      </c>
      <c r="N25" s="595">
        <v>3.90838E-5</v>
      </c>
      <c r="O25" s="595">
        <v>7.6146800000000001E-5</v>
      </c>
      <c r="P25" s="595">
        <v>7.6718700000000001E-5</v>
      </c>
      <c r="Q25" s="595">
        <v>5.4191299999999997E-5</v>
      </c>
      <c r="R25" s="595">
        <v>9.4422399999999999E-5</v>
      </c>
      <c r="S25" s="595">
        <v>3.16114E-5</v>
      </c>
      <c r="T25" s="595">
        <v>4.6319200000000002E-5</v>
      </c>
      <c r="U25" s="595">
        <v>6.5752400000000004E-5</v>
      </c>
      <c r="V25" s="595">
        <v>4.43669E-4</v>
      </c>
      <c r="W25" s="595">
        <v>1.1151784E-3</v>
      </c>
      <c r="X25" s="595">
        <v>1.0146108540000001</v>
      </c>
      <c r="Y25" s="595">
        <v>1.3423459999999999E-4</v>
      </c>
      <c r="Z25" s="595">
        <v>2.4104850000000001E-4</v>
      </c>
      <c r="AA25" s="595">
        <v>1.1805710000000001E-4</v>
      </c>
      <c r="AB25" s="595">
        <v>1.05572E-4</v>
      </c>
      <c r="AC25" s="595">
        <v>3.6927349999999999E-4</v>
      </c>
      <c r="AD25" s="595">
        <v>3.797788E-4</v>
      </c>
      <c r="AE25" s="595">
        <v>1.841437E-4</v>
      </c>
      <c r="AF25" s="595">
        <v>1.6633190000000001E-4</v>
      </c>
      <c r="AG25" s="595">
        <v>1.120582E-4</v>
      </c>
      <c r="AH25" s="595">
        <v>2.5138219999999999E-4</v>
      </c>
      <c r="AI25" s="595">
        <v>1.2643840000000001E-4</v>
      </c>
      <c r="AJ25" s="595">
        <v>2.4962569999999998E-4</v>
      </c>
      <c r="AK25" s="595">
        <v>1.878072E-4</v>
      </c>
      <c r="AL25" s="595">
        <v>4.1504700000000003E-5</v>
      </c>
      <c r="AM25" s="595">
        <v>1.890292E-4</v>
      </c>
      <c r="AN25" s="595">
        <v>2.351245E-4</v>
      </c>
      <c r="AO25" s="595">
        <v>9.3614809999999996E-4</v>
      </c>
      <c r="AP25" s="595">
        <v>1.17736E-4</v>
      </c>
      <c r="AQ25" s="595">
        <v>2.1820931E-3</v>
      </c>
      <c r="AR25" s="595">
        <v>1.561388E-4</v>
      </c>
      <c r="AS25" s="595">
        <v>1.3143466999999999E-3</v>
      </c>
      <c r="AT25" s="595">
        <v>3.578934E-4</v>
      </c>
      <c r="AU25" s="595">
        <v>5.3167096000000004E-3</v>
      </c>
      <c r="AV25" s="595">
        <v>2.0866839999999999E-4</v>
      </c>
      <c r="AW25" s="594">
        <v>1.0311835294</v>
      </c>
      <c r="AX25" s="606">
        <v>0.75756864069999996</v>
      </c>
      <c r="AZ25" s="535"/>
    </row>
    <row r="26" spans="2:52">
      <c r="B26" s="700" t="s">
        <v>480</v>
      </c>
      <c r="C26" s="702" t="s">
        <v>481</v>
      </c>
      <c r="D26" s="513">
        <v>2.74701E-5</v>
      </c>
      <c r="E26" s="514">
        <v>5.3267799999999998E-5</v>
      </c>
      <c r="F26" s="514">
        <v>3.4250099999999999E-5</v>
      </c>
      <c r="G26" s="514">
        <v>2.8044699999999999E-5</v>
      </c>
      <c r="H26" s="514">
        <v>4.4756999999999999E-5</v>
      </c>
      <c r="I26" s="514">
        <v>2.82195E-5</v>
      </c>
      <c r="J26" s="514">
        <v>3.8557499999999998E-5</v>
      </c>
      <c r="K26" s="514">
        <v>3.2981000000000002E-5</v>
      </c>
      <c r="L26" s="514">
        <v>6.8078500000000002E-5</v>
      </c>
      <c r="M26" s="514">
        <v>3.1896200000000001E-5</v>
      </c>
      <c r="N26" s="514">
        <v>1.9803300000000001E-5</v>
      </c>
      <c r="O26" s="514">
        <v>3.6176400000000001E-5</v>
      </c>
      <c r="P26" s="514">
        <v>3.66456E-5</v>
      </c>
      <c r="Q26" s="514">
        <v>2.3379599999999999E-5</v>
      </c>
      <c r="R26" s="514">
        <v>4.6351399999999998E-5</v>
      </c>
      <c r="S26" s="514">
        <v>1.6197300000000002E-5</v>
      </c>
      <c r="T26" s="514">
        <v>3.0825599999999998E-5</v>
      </c>
      <c r="U26" s="514">
        <v>3.4234099999999998E-5</v>
      </c>
      <c r="V26" s="514">
        <v>3.348235E-4</v>
      </c>
      <c r="W26" s="514">
        <v>3.0993930000000001E-4</v>
      </c>
      <c r="X26" s="514">
        <v>3.8989160000000001E-3</v>
      </c>
      <c r="Y26" s="514">
        <v>1.0134247684</v>
      </c>
      <c r="Z26" s="514">
        <v>5.5262126999999998E-3</v>
      </c>
      <c r="AA26" s="514">
        <v>1.38675888E-2</v>
      </c>
      <c r="AB26" s="514">
        <v>6.3581990000000001E-4</v>
      </c>
      <c r="AC26" s="514">
        <v>8.2339300000000006E-5</v>
      </c>
      <c r="AD26" s="514">
        <v>2.9110399999999998E-4</v>
      </c>
      <c r="AE26" s="514">
        <v>4.5624860000000001E-4</v>
      </c>
      <c r="AF26" s="514">
        <v>8.4778300000000001E-5</v>
      </c>
      <c r="AG26" s="514">
        <v>5.82965E-5</v>
      </c>
      <c r="AH26" s="514">
        <v>1.208301E-4</v>
      </c>
      <c r="AI26" s="514">
        <v>5.8483000000000002E-5</v>
      </c>
      <c r="AJ26" s="514">
        <v>5.8802699999999999E-5</v>
      </c>
      <c r="AK26" s="514">
        <v>9.5125300000000002E-5</v>
      </c>
      <c r="AL26" s="514">
        <v>2.1066199999999998E-5</v>
      </c>
      <c r="AM26" s="514">
        <v>9.1355700000000004E-5</v>
      </c>
      <c r="AN26" s="514">
        <v>1.4955160000000001E-4</v>
      </c>
      <c r="AO26" s="514">
        <v>1.9683689999999999E-4</v>
      </c>
      <c r="AP26" s="514">
        <v>1.152559E-4</v>
      </c>
      <c r="AQ26" s="514">
        <v>4.7594099999999999E-5</v>
      </c>
      <c r="AR26" s="514">
        <v>7.5174900000000004E-5</v>
      </c>
      <c r="AS26" s="514">
        <v>6.8822589999999997E-4</v>
      </c>
      <c r="AT26" s="514">
        <v>3.9527599999999997E-5</v>
      </c>
      <c r="AU26" s="514">
        <v>1.6460671E-3</v>
      </c>
      <c r="AV26" s="514">
        <v>6.5394600000000006E-5</v>
      </c>
      <c r="AW26" s="513">
        <v>1.0430712627000001</v>
      </c>
      <c r="AX26" s="602">
        <v>0.76630207539999995</v>
      </c>
      <c r="AZ26" s="535"/>
    </row>
    <row r="27" spans="2:52">
      <c r="B27" s="700" t="s">
        <v>482</v>
      </c>
      <c r="C27" s="702" t="s">
        <v>483</v>
      </c>
      <c r="D27" s="513">
        <v>6.4930000000000003E-5</v>
      </c>
      <c r="E27" s="514">
        <v>7.1812100000000003E-5</v>
      </c>
      <c r="F27" s="514">
        <v>4.4898799999999998E-5</v>
      </c>
      <c r="G27" s="514">
        <v>3.4745800000000002E-5</v>
      </c>
      <c r="H27" s="514">
        <v>5.2796700000000002E-5</v>
      </c>
      <c r="I27" s="514">
        <v>3.8959699999999999E-5</v>
      </c>
      <c r="J27" s="514">
        <v>1.123061E-4</v>
      </c>
      <c r="K27" s="514">
        <v>4.06906E-5</v>
      </c>
      <c r="L27" s="514">
        <v>4.54222E-5</v>
      </c>
      <c r="M27" s="514">
        <v>4.1164300000000002E-5</v>
      </c>
      <c r="N27" s="514">
        <v>2.48589E-5</v>
      </c>
      <c r="O27" s="514">
        <v>5.0663700000000001E-5</v>
      </c>
      <c r="P27" s="514">
        <v>4.7186099999999999E-5</v>
      </c>
      <c r="Q27" s="514">
        <v>2.78348E-5</v>
      </c>
      <c r="R27" s="514">
        <v>6.5988999999999994E-5</v>
      </c>
      <c r="S27" s="514">
        <v>2.0825599999999999E-5</v>
      </c>
      <c r="T27" s="514">
        <v>3.05266E-5</v>
      </c>
      <c r="U27" s="514">
        <v>7.9849699999999995E-5</v>
      </c>
      <c r="V27" s="514">
        <v>1.9280939E-3</v>
      </c>
      <c r="W27" s="514">
        <v>1.7403653999999999E-3</v>
      </c>
      <c r="X27" s="514">
        <v>1.1988300999999999E-3</v>
      </c>
      <c r="Y27" s="514">
        <v>2.0460259999999998E-3</v>
      </c>
      <c r="Z27" s="514">
        <v>1.0109720696</v>
      </c>
      <c r="AA27" s="514">
        <v>2.1661845E-3</v>
      </c>
      <c r="AB27" s="514">
        <v>4.0094548000000002E-3</v>
      </c>
      <c r="AC27" s="514">
        <v>1.8756057E-3</v>
      </c>
      <c r="AD27" s="514">
        <v>8.5298609999999995E-4</v>
      </c>
      <c r="AE27" s="514">
        <v>2.2788100000000001E-4</v>
      </c>
      <c r="AF27" s="514">
        <v>7.2077380000000002E-4</v>
      </c>
      <c r="AG27" s="514">
        <v>7.7050099999999996E-5</v>
      </c>
      <c r="AH27" s="514">
        <v>1.755944E-4</v>
      </c>
      <c r="AI27" s="514">
        <v>6.9725000000000001E-5</v>
      </c>
      <c r="AJ27" s="514">
        <v>8.3001699999999995E-5</v>
      </c>
      <c r="AK27" s="514">
        <v>1.0863849999999999E-4</v>
      </c>
      <c r="AL27" s="514">
        <v>2.7752399999999999E-5</v>
      </c>
      <c r="AM27" s="514">
        <v>1.3050630000000001E-4</v>
      </c>
      <c r="AN27" s="514">
        <v>1.407301E-4</v>
      </c>
      <c r="AO27" s="514">
        <v>2.6447040000000002E-4</v>
      </c>
      <c r="AP27" s="514">
        <v>9.5417199999999998E-5</v>
      </c>
      <c r="AQ27" s="514">
        <v>5.3712399999999998E-5</v>
      </c>
      <c r="AR27" s="514">
        <v>8.2190100000000004E-5</v>
      </c>
      <c r="AS27" s="514">
        <v>8.7315869999999999E-4</v>
      </c>
      <c r="AT27" s="514">
        <v>5.7456700000000002E-5</v>
      </c>
      <c r="AU27" s="514">
        <v>4.50945E-5</v>
      </c>
      <c r="AV27" s="514">
        <v>1.4936220000000001E-4</v>
      </c>
      <c r="AW27" s="513">
        <v>1.0310675921000001</v>
      </c>
      <c r="AX27" s="602">
        <v>0.75748346629999996</v>
      </c>
      <c r="AZ27" s="535"/>
    </row>
    <row r="28" spans="2:52">
      <c r="B28" s="700" t="s">
        <v>484</v>
      </c>
      <c r="C28" s="702" t="s">
        <v>485</v>
      </c>
      <c r="D28" s="513">
        <v>1.5023E-6</v>
      </c>
      <c r="E28" s="514">
        <v>2.678E-6</v>
      </c>
      <c r="F28" s="514">
        <v>1.7733E-6</v>
      </c>
      <c r="G28" s="514">
        <v>1.3421E-6</v>
      </c>
      <c r="H28" s="514">
        <v>1.9663000000000001E-6</v>
      </c>
      <c r="I28" s="514">
        <v>1.3384E-6</v>
      </c>
      <c r="J28" s="514">
        <v>1.6802E-6</v>
      </c>
      <c r="K28" s="514">
        <v>1.5251E-6</v>
      </c>
      <c r="L28" s="514">
        <v>1.6435E-6</v>
      </c>
      <c r="M28" s="514">
        <v>1.6252999999999999E-6</v>
      </c>
      <c r="N28" s="514">
        <v>9.0449999999999998E-7</v>
      </c>
      <c r="O28" s="514">
        <v>1.7142E-6</v>
      </c>
      <c r="P28" s="514">
        <v>1.7035000000000001E-6</v>
      </c>
      <c r="Q28" s="514">
        <v>1.1062999999999999E-6</v>
      </c>
      <c r="R28" s="514">
        <v>2.3064999999999999E-6</v>
      </c>
      <c r="S28" s="514">
        <v>7.4560000000000001E-7</v>
      </c>
      <c r="T28" s="514">
        <v>1.0221999999999999E-6</v>
      </c>
      <c r="U28" s="514">
        <v>1.9332E-6</v>
      </c>
      <c r="V28" s="514">
        <v>1.2894199999999999E-5</v>
      </c>
      <c r="W28" s="514">
        <v>7.4386999999999996E-6</v>
      </c>
      <c r="X28" s="514">
        <v>2.1334000000000002E-6</v>
      </c>
      <c r="Y28" s="514">
        <v>2.6353E-6</v>
      </c>
      <c r="Z28" s="514">
        <v>2.2709999999999999E-6</v>
      </c>
      <c r="AA28" s="514">
        <v>1.0001226454000001</v>
      </c>
      <c r="AB28" s="514">
        <v>1.3598899999999999E-4</v>
      </c>
      <c r="AC28" s="514">
        <v>7.0401099999999999E-5</v>
      </c>
      <c r="AD28" s="514">
        <v>1.4562299999999999E-5</v>
      </c>
      <c r="AE28" s="514">
        <v>3.1634000000000001E-6</v>
      </c>
      <c r="AF28" s="514">
        <v>1.9390199999999999E-5</v>
      </c>
      <c r="AG28" s="514">
        <v>2.7988000000000002E-6</v>
      </c>
      <c r="AH28" s="514">
        <v>5.4414000000000001E-6</v>
      </c>
      <c r="AI28" s="514">
        <v>2.6912000000000002E-6</v>
      </c>
      <c r="AJ28" s="514">
        <v>4.8956000000000002E-6</v>
      </c>
      <c r="AK28" s="514">
        <v>5.3365999999999999E-6</v>
      </c>
      <c r="AL28" s="514">
        <v>1.5429000000000001E-6</v>
      </c>
      <c r="AM28" s="514">
        <v>5.1429000000000003E-6</v>
      </c>
      <c r="AN28" s="514">
        <v>7.2528000000000003E-6</v>
      </c>
      <c r="AO28" s="514">
        <v>2.4080700000000001E-5</v>
      </c>
      <c r="AP28" s="514">
        <v>3.3365000000000002E-6</v>
      </c>
      <c r="AQ28" s="514">
        <v>1.9085999999999998E-6</v>
      </c>
      <c r="AR28" s="514">
        <v>3.6758E-6</v>
      </c>
      <c r="AS28" s="514">
        <v>2.9731999999999999E-5</v>
      </c>
      <c r="AT28" s="514">
        <v>3.1306000000000001E-6</v>
      </c>
      <c r="AU28" s="514">
        <v>1.4514E-6</v>
      </c>
      <c r="AV28" s="514">
        <v>5.1463000000000002E-6</v>
      </c>
      <c r="AW28" s="513">
        <v>1.0005295986</v>
      </c>
      <c r="AX28" s="602">
        <v>0.73504844329999997</v>
      </c>
      <c r="AZ28" s="535"/>
    </row>
    <row r="29" spans="2:52">
      <c r="B29" s="704" t="s">
        <v>486</v>
      </c>
      <c r="C29" s="705" t="s">
        <v>487</v>
      </c>
      <c r="D29" s="591">
        <v>3.2240859999999998E-4</v>
      </c>
      <c r="E29" s="592">
        <v>6.5738839999999999E-4</v>
      </c>
      <c r="F29" s="592">
        <v>4.1801590000000002E-4</v>
      </c>
      <c r="G29" s="592">
        <v>3.3488739999999999E-4</v>
      </c>
      <c r="H29" s="592">
        <v>5.1463170000000001E-4</v>
      </c>
      <c r="I29" s="592">
        <v>3.3485740000000001E-4</v>
      </c>
      <c r="J29" s="592">
        <v>4.308847E-4</v>
      </c>
      <c r="K29" s="592">
        <v>3.6450220000000001E-4</v>
      </c>
      <c r="L29" s="592">
        <v>4.3766630000000001E-4</v>
      </c>
      <c r="M29" s="592">
        <v>3.9808269999999998E-4</v>
      </c>
      <c r="N29" s="592">
        <v>2.345565E-4</v>
      </c>
      <c r="O29" s="592">
        <v>4.616663E-4</v>
      </c>
      <c r="P29" s="592">
        <v>4.6679419999999999E-4</v>
      </c>
      <c r="Q29" s="592">
        <v>2.604676E-4</v>
      </c>
      <c r="R29" s="592">
        <v>5.7722540000000003E-4</v>
      </c>
      <c r="S29" s="592">
        <v>1.8765390000000001E-4</v>
      </c>
      <c r="T29" s="592">
        <v>2.561981E-4</v>
      </c>
      <c r="U29" s="592">
        <v>3.7538289999999999E-4</v>
      </c>
      <c r="V29" s="592">
        <v>4.47071E-4</v>
      </c>
      <c r="W29" s="592">
        <v>6.2480990000000002E-4</v>
      </c>
      <c r="X29" s="592">
        <v>3.8381990000000001E-4</v>
      </c>
      <c r="Y29" s="592">
        <v>5.4301019999999998E-4</v>
      </c>
      <c r="Z29" s="592">
        <v>4.6780489999999998E-4</v>
      </c>
      <c r="AA29" s="592">
        <v>4.2939660000000001E-4</v>
      </c>
      <c r="AB29" s="592">
        <v>1.1264087652000001</v>
      </c>
      <c r="AC29" s="592">
        <v>3.2862039999999998E-4</v>
      </c>
      <c r="AD29" s="592">
        <v>6.0004864000000003E-3</v>
      </c>
      <c r="AE29" s="592">
        <v>6.9346920000000001E-4</v>
      </c>
      <c r="AF29" s="592">
        <v>8.8146380000000003E-4</v>
      </c>
      <c r="AG29" s="592">
        <v>7.4649769999999996E-4</v>
      </c>
      <c r="AH29" s="592">
        <v>1.5304696E-3</v>
      </c>
      <c r="AI29" s="592">
        <v>6.8664799999999999E-4</v>
      </c>
      <c r="AJ29" s="592">
        <v>6.969023E-4</v>
      </c>
      <c r="AK29" s="592">
        <v>1.1097695E-3</v>
      </c>
      <c r="AL29" s="592">
        <v>2.622546E-4</v>
      </c>
      <c r="AM29" s="592">
        <v>1.1557048000000001E-3</v>
      </c>
      <c r="AN29" s="592">
        <v>1.2506149E-3</v>
      </c>
      <c r="AO29" s="592">
        <v>1.3817225999999999E-3</v>
      </c>
      <c r="AP29" s="592">
        <v>6.4150739999999996E-4</v>
      </c>
      <c r="AQ29" s="592">
        <v>4.6031259999999998E-4</v>
      </c>
      <c r="AR29" s="592">
        <v>8.2152760000000005E-4</v>
      </c>
      <c r="AS29" s="592">
        <v>9.1906324000000008E-3</v>
      </c>
      <c r="AT29" s="592">
        <v>4.3912649999999998E-4</v>
      </c>
      <c r="AU29" s="592">
        <v>2.599972E-4</v>
      </c>
      <c r="AV29" s="592">
        <v>6.2529269999999997E-4</v>
      </c>
      <c r="AW29" s="591">
        <v>1.1655009679999999</v>
      </c>
      <c r="AX29" s="604">
        <v>0.85624620539999996</v>
      </c>
      <c r="AZ29" s="535"/>
    </row>
    <row r="30" spans="2:52">
      <c r="B30" s="706" t="s">
        <v>488</v>
      </c>
      <c r="C30" s="709" t="s">
        <v>489</v>
      </c>
      <c r="D30" s="521">
        <v>3.0647504999999999E-3</v>
      </c>
      <c r="E30" s="522">
        <v>3.7086200000000001E-4</v>
      </c>
      <c r="F30" s="522">
        <v>2.8193279999999999E-4</v>
      </c>
      <c r="G30" s="522">
        <v>6.1056599999999994E-5</v>
      </c>
      <c r="H30" s="522">
        <v>4.9720299999999999E-5</v>
      </c>
      <c r="I30" s="522">
        <v>2.8339990000000002E-4</v>
      </c>
      <c r="J30" s="522">
        <v>7.1592600000000003E-5</v>
      </c>
      <c r="K30" s="522">
        <v>8.7732599999999994E-5</v>
      </c>
      <c r="L30" s="522">
        <v>4.9242800000000002E-5</v>
      </c>
      <c r="M30" s="522">
        <v>3.90716E-5</v>
      </c>
      <c r="N30" s="522">
        <v>6.43689E-5</v>
      </c>
      <c r="O30" s="522">
        <v>3.47293E-5</v>
      </c>
      <c r="P30" s="522">
        <v>5.2087399999999999E-5</v>
      </c>
      <c r="Q30" s="522">
        <v>6.2244900000000004E-5</v>
      </c>
      <c r="R30" s="522">
        <v>7.4044900000000007E-5</v>
      </c>
      <c r="S30" s="522">
        <v>3.3154900000000003E-5</v>
      </c>
      <c r="T30" s="522">
        <v>4.5838099999999997E-5</v>
      </c>
      <c r="U30" s="522">
        <v>4.7779099999999998E-5</v>
      </c>
      <c r="V30" s="522">
        <v>3.3894399999999999E-5</v>
      </c>
      <c r="W30" s="522">
        <v>3.09407E-5</v>
      </c>
      <c r="X30" s="522">
        <v>4.2665900000000001E-5</v>
      </c>
      <c r="Y30" s="522">
        <v>3.26219E-5</v>
      </c>
      <c r="Z30" s="522">
        <v>3.5774400000000001E-5</v>
      </c>
      <c r="AA30" s="522">
        <v>2.88997E-5</v>
      </c>
      <c r="AB30" s="522">
        <v>3.0000300000000001E-5</v>
      </c>
      <c r="AC30" s="522">
        <v>1.0429011052999999</v>
      </c>
      <c r="AD30" s="522">
        <v>2.4448E-5</v>
      </c>
      <c r="AE30" s="522">
        <v>3.2943730000000002E-4</v>
      </c>
      <c r="AF30" s="522">
        <v>7.32629E-5</v>
      </c>
      <c r="AG30" s="522">
        <v>5.9867500000000002E-5</v>
      </c>
      <c r="AH30" s="522">
        <v>4.2505200000000001E-5</v>
      </c>
      <c r="AI30" s="522">
        <v>8.6016100000000005E-5</v>
      </c>
      <c r="AJ30" s="522">
        <v>6.8894199999999995E-5</v>
      </c>
      <c r="AK30" s="522">
        <v>5.3804600000000003E-5</v>
      </c>
      <c r="AL30" s="522">
        <v>7.4260999999999999E-6</v>
      </c>
      <c r="AM30" s="522">
        <v>1.576834E-3</v>
      </c>
      <c r="AN30" s="522">
        <v>4.3323099999999999E-5</v>
      </c>
      <c r="AO30" s="522">
        <v>6.6332390000000004E-4</v>
      </c>
      <c r="AP30" s="522">
        <v>6.5794499999999995E-5</v>
      </c>
      <c r="AQ30" s="522">
        <v>3.0297599999999999E-5</v>
      </c>
      <c r="AR30" s="522">
        <v>6.4298E-5</v>
      </c>
      <c r="AS30" s="522">
        <v>2.8183699999999999E-5</v>
      </c>
      <c r="AT30" s="522">
        <v>8.9232800000000004E-5</v>
      </c>
      <c r="AU30" s="522">
        <v>1.035589E-4</v>
      </c>
      <c r="AV30" s="522">
        <v>1.8505330000000001E-4</v>
      </c>
      <c r="AW30" s="521">
        <v>1.0515050736</v>
      </c>
      <c r="AX30" s="605">
        <v>0.77249805360000001</v>
      </c>
      <c r="AZ30" s="535"/>
    </row>
    <row r="31" spans="2:52">
      <c r="B31" s="700" t="s">
        <v>490</v>
      </c>
      <c r="C31" s="702" t="s">
        <v>491</v>
      </c>
      <c r="D31" s="513">
        <v>7.7187499999999999E-5</v>
      </c>
      <c r="E31" s="514">
        <v>3.2350899999999998E-4</v>
      </c>
      <c r="F31" s="514">
        <v>5.7535699999999999E-5</v>
      </c>
      <c r="G31" s="514">
        <v>4.5906099999999997E-5</v>
      </c>
      <c r="H31" s="514">
        <v>4.98042E-5</v>
      </c>
      <c r="I31" s="514">
        <v>6.4775299999999996E-5</v>
      </c>
      <c r="J31" s="514">
        <v>5.45481E-5</v>
      </c>
      <c r="K31" s="514">
        <v>6.8125699999999997E-5</v>
      </c>
      <c r="L31" s="514">
        <v>4.8996899999999998E-5</v>
      </c>
      <c r="M31" s="514">
        <v>3.9586499999999998E-5</v>
      </c>
      <c r="N31" s="514">
        <v>5.8189900000000003E-5</v>
      </c>
      <c r="O31" s="514">
        <v>3.7693500000000001E-5</v>
      </c>
      <c r="P31" s="514">
        <v>3.5051900000000002E-5</v>
      </c>
      <c r="Q31" s="514">
        <v>4.8528400000000001E-5</v>
      </c>
      <c r="R31" s="514">
        <v>7.3765100000000003E-5</v>
      </c>
      <c r="S31" s="514">
        <v>3.1783499999999998E-5</v>
      </c>
      <c r="T31" s="514">
        <v>4.40532E-5</v>
      </c>
      <c r="U31" s="514">
        <v>4.75635E-5</v>
      </c>
      <c r="V31" s="514">
        <v>3.83699E-5</v>
      </c>
      <c r="W31" s="514">
        <v>3.4523100000000002E-5</v>
      </c>
      <c r="X31" s="514">
        <v>4.28693E-5</v>
      </c>
      <c r="Y31" s="514">
        <v>3.7230200000000001E-5</v>
      </c>
      <c r="Z31" s="514">
        <v>3.9110999999999999E-5</v>
      </c>
      <c r="AA31" s="514">
        <v>3.2228899999999999E-5</v>
      </c>
      <c r="AB31" s="514">
        <v>3.1206800000000001E-5</v>
      </c>
      <c r="AC31" s="514">
        <v>4.2083099999999997E-5</v>
      </c>
      <c r="AD31" s="514">
        <v>1.0767794449999999</v>
      </c>
      <c r="AE31" s="514">
        <v>2.7581889999999998E-4</v>
      </c>
      <c r="AF31" s="514">
        <v>7.5877400000000006E-5</v>
      </c>
      <c r="AG31" s="514">
        <v>6.3890499999999994E-5</v>
      </c>
      <c r="AH31" s="514">
        <v>6.6082500000000003E-5</v>
      </c>
      <c r="AI31" s="514">
        <v>8.9527500000000006E-5</v>
      </c>
      <c r="AJ31" s="514">
        <v>7.1342999999999998E-5</v>
      </c>
      <c r="AK31" s="514">
        <v>6.6207700000000006E-5</v>
      </c>
      <c r="AL31" s="514">
        <v>1.14211E-5</v>
      </c>
      <c r="AM31" s="514">
        <v>1.3309394000000001E-3</v>
      </c>
      <c r="AN31" s="514">
        <v>5.9265399999999997E-5</v>
      </c>
      <c r="AO31" s="514">
        <v>2.5547717999999998E-3</v>
      </c>
      <c r="AP31" s="514">
        <v>4.75946E-5</v>
      </c>
      <c r="AQ31" s="514">
        <v>3.1652700000000003E-5</v>
      </c>
      <c r="AR31" s="514">
        <v>6.7637499999999997E-5</v>
      </c>
      <c r="AS31" s="514">
        <v>1.8997109999999999E-4</v>
      </c>
      <c r="AT31" s="514">
        <v>5.9104400000000003E-5</v>
      </c>
      <c r="AU31" s="514">
        <v>8.9094900000000006E-5</v>
      </c>
      <c r="AV31" s="514">
        <v>4.4881700000000001E-4</v>
      </c>
      <c r="AW31" s="513">
        <v>1.0838826888999999</v>
      </c>
      <c r="AX31" s="602">
        <v>0.79628457200000002</v>
      </c>
      <c r="AZ31" s="535"/>
    </row>
    <row r="32" spans="2:52">
      <c r="B32" s="700" t="s">
        <v>492</v>
      </c>
      <c r="C32" s="702" t="s">
        <v>493</v>
      </c>
      <c r="D32" s="513">
        <v>8.9669290000000002E-4</v>
      </c>
      <c r="E32" s="514">
        <v>6.8681090000000003E-4</v>
      </c>
      <c r="F32" s="514">
        <v>3.98191E-4</v>
      </c>
      <c r="G32" s="514">
        <v>3.4653940000000001E-4</v>
      </c>
      <c r="H32" s="514">
        <v>6.0823676999999998E-3</v>
      </c>
      <c r="I32" s="514">
        <v>2.2219040999999998E-3</v>
      </c>
      <c r="J32" s="514">
        <v>2.8033464000000001E-3</v>
      </c>
      <c r="K32" s="514">
        <v>7.0479664999999999E-3</v>
      </c>
      <c r="L32" s="514">
        <v>4.459485E-4</v>
      </c>
      <c r="M32" s="514">
        <v>4.0126940000000002E-4</v>
      </c>
      <c r="N32" s="514">
        <v>3.8307185000000001E-3</v>
      </c>
      <c r="O32" s="514">
        <v>7.201016E-4</v>
      </c>
      <c r="P32" s="514">
        <v>2.6127270000000002E-4</v>
      </c>
      <c r="Q32" s="514">
        <v>3.8162715000000002E-3</v>
      </c>
      <c r="R32" s="514">
        <v>1.1224201999999999E-3</v>
      </c>
      <c r="S32" s="514">
        <v>3.2177410000000001E-3</v>
      </c>
      <c r="T32" s="514">
        <v>8.8956997000000006E-3</v>
      </c>
      <c r="U32" s="514">
        <v>9.3040259999999997E-4</v>
      </c>
      <c r="V32" s="514">
        <v>4.943282E-4</v>
      </c>
      <c r="W32" s="514">
        <v>6.5612190000000005E-4</v>
      </c>
      <c r="X32" s="514">
        <v>1.0357504999999999E-3</v>
      </c>
      <c r="Y32" s="514">
        <v>4.9426910000000001E-4</v>
      </c>
      <c r="Z32" s="514">
        <v>7.848423E-4</v>
      </c>
      <c r="AA32" s="514">
        <v>7.9840179999999996E-4</v>
      </c>
      <c r="AB32" s="514">
        <v>5.2337420000000002E-4</v>
      </c>
      <c r="AC32" s="514">
        <v>8.1504750000000001E-4</v>
      </c>
      <c r="AD32" s="514">
        <v>3.7053070000000001E-4</v>
      </c>
      <c r="AE32" s="514">
        <v>1.0069487107999999</v>
      </c>
      <c r="AF32" s="514">
        <v>1.0674778999999999E-3</v>
      </c>
      <c r="AG32" s="514">
        <v>2.2313547999999999E-3</v>
      </c>
      <c r="AH32" s="514">
        <v>5.6057899999999996E-4</v>
      </c>
      <c r="AI32" s="514">
        <v>4.5975379999999998E-4</v>
      </c>
      <c r="AJ32" s="514">
        <v>3.1346009999999998E-4</v>
      </c>
      <c r="AK32" s="514">
        <v>4.405322E-4</v>
      </c>
      <c r="AL32" s="514">
        <v>7.31705E-5</v>
      </c>
      <c r="AM32" s="514">
        <v>3.9992970000000001E-4</v>
      </c>
      <c r="AN32" s="514">
        <v>1.1812616000000001E-3</v>
      </c>
      <c r="AO32" s="514">
        <v>6.4729849999999999E-4</v>
      </c>
      <c r="AP32" s="514">
        <v>1.5132167E-3</v>
      </c>
      <c r="AQ32" s="514">
        <v>3.9067429999999997E-4</v>
      </c>
      <c r="AR32" s="514">
        <v>1.6956194999999999E-3</v>
      </c>
      <c r="AS32" s="514">
        <v>1.0477234999999999E-3</v>
      </c>
      <c r="AT32" s="514">
        <v>1.0919001000000001E-3</v>
      </c>
      <c r="AU32" s="514">
        <v>4.1305038199999998E-2</v>
      </c>
      <c r="AV32" s="514">
        <v>3.6054799999999998E-4</v>
      </c>
      <c r="AW32" s="513">
        <v>1.1118265803</v>
      </c>
      <c r="AX32" s="602">
        <v>0.81681381360000005</v>
      </c>
      <c r="AZ32" s="535"/>
    </row>
    <row r="33" spans="2:52">
      <c r="B33" s="700" t="s">
        <v>494</v>
      </c>
      <c r="C33" s="702" t="s">
        <v>8</v>
      </c>
      <c r="D33" s="513">
        <v>1.1964628E-3</v>
      </c>
      <c r="E33" s="514">
        <v>2.1847861999999998E-3</v>
      </c>
      <c r="F33" s="514">
        <v>6.1211779999999997E-4</v>
      </c>
      <c r="G33" s="514">
        <v>1.5718421E-3</v>
      </c>
      <c r="H33" s="514">
        <v>1.2586679999999999E-3</v>
      </c>
      <c r="I33" s="514">
        <v>6.4249839999999995E-4</v>
      </c>
      <c r="J33" s="514">
        <v>1.1726493999999999E-3</v>
      </c>
      <c r="K33" s="514">
        <v>3.5554382999999998E-3</v>
      </c>
      <c r="L33" s="514">
        <v>1.0119401000000001E-3</v>
      </c>
      <c r="M33" s="514">
        <v>2.1893400000000001E-3</v>
      </c>
      <c r="N33" s="514">
        <v>1.0058833000000001E-3</v>
      </c>
      <c r="O33" s="514">
        <v>1.8626633E-3</v>
      </c>
      <c r="P33" s="514">
        <v>1.0329436999999999E-3</v>
      </c>
      <c r="Q33" s="514">
        <v>2.8281820000000002E-4</v>
      </c>
      <c r="R33" s="514">
        <v>2.6031322999999999E-3</v>
      </c>
      <c r="S33" s="514">
        <v>2.2797507999999999E-3</v>
      </c>
      <c r="T33" s="514">
        <v>1.4914723999999999E-3</v>
      </c>
      <c r="U33" s="514">
        <v>1.9998437000000001E-3</v>
      </c>
      <c r="V33" s="514">
        <v>9.4737700000000001E-4</v>
      </c>
      <c r="W33" s="514">
        <v>1.0310569999999999E-3</v>
      </c>
      <c r="X33" s="514">
        <v>1.0805011E-3</v>
      </c>
      <c r="Y33" s="514">
        <v>1.3935493000000001E-3</v>
      </c>
      <c r="Z33" s="514">
        <v>1.1217731E-3</v>
      </c>
      <c r="AA33" s="514">
        <v>1.1324912000000001E-3</v>
      </c>
      <c r="AB33" s="514">
        <v>5.0967700000000005E-4</v>
      </c>
      <c r="AC33" s="514">
        <v>1.0630504E-3</v>
      </c>
      <c r="AD33" s="514">
        <v>2.0610095000000001E-3</v>
      </c>
      <c r="AE33" s="514">
        <v>1.1615331E-3</v>
      </c>
      <c r="AF33" s="514">
        <v>1.0006602554999999</v>
      </c>
      <c r="AG33" s="514">
        <v>6.3889452999999997E-3</v>
      </c>
      <c r="AH33" s="514">
        <v>1.39640765E-2</v>
      </c>
      <c r="AI33" s="514">
        <v>1.628829E-3</v>
      </c>
      <c r="AJ33" s="514">
        <v>1.3370140000000001E-3</v>
      </c>
      <c r="AK33" s="514">
        <v>1.3747376E-3</v>
      </c>
      <c r="AL33" s="514">
        <v>2.6009538999999999E-3</v>
      </c>
      <c r="AM33" s="514">
        <v>2.4824780999999998E-3</v>
      </c>
      <c r="AN33" s="514">
        <v>1.8627763999999999E-3</v>
      </c>
      <c r="AO33" s="514">
        <v>2.9473122000000002E-3</v>
      </c>
      <c r="AP33" s="514">
        <v>2.3353244999999999E-3</v>
      </c>
      <c r="AQ33" s="514">
        <v>1.1491743000000001E-3</v>
      </c>
      <c r="AR33" s="514">
        <v>1.0829219E-3</v>
      </c>
      <c r="AS33" s="514">
        <v>6.9264239999999996E-4</v>
      </c>
      <c r="AT33" s="514">
        <v>1.2775307000000001E-3</v>
      </c>
      <c r="AU33" s="514">
        <v>9.2810539999999995E-4</v>
      </c>
      <c r="AV33" s="514">
        <v>8.2949919999999999E-4</v>
      </c>
      <c r="AW33" s="513">
        <v>1.0829988467</v>
      </c>
      <c r="AX33" s="602">
        <v>0.79563524910000005</v>
      </c>
      <c r="AZ33" s="535"/>
    </row>
    <row r="34" spans="2:52">
      <c r="B34" s="704" t="s">
        <v>495</v>
      </c>
      <c r="C34" s="705" t="s">
        <v>496</v>
      </c>
      <c r="D34" s="517">
        <v>6.4336313999999997E-3</v>
      </c>
      <c r="E34" s="518">
        <v>1.3612285599999999E-2</v>
      </c>
      <c r="F34" s="518">
        <v>9.9067462000000002E-3</v>
      </c>
      <c r="G34" s="518">
        <v>2.84687273E-2</v>
      </c>
      <c r="H34" s="518">
        <v>1.45713415E-2</v>
      </c>
      <c r="I34" s="518">
        <v>9.9716088999999997E-3</v>
      </c>
      <c r="J34" s="518">
        <v>9.5518481999999991E-3</v>
      </c>
      <c r="K34" s="518">
        <v>5.6601430500000001E-2</v>
      </c>
      <c r="L34" s="518">
        <v>1.42953773E-2</v>
      </c>
      <c r="M34" s="518">
        <v>2.1725662499999999E-2</v>
      </c>
      <c r="N34" s="518">
        <v>7.0009260000000002E-3</v>
      </c>
      <c r="O34" s="518">
        <v>2.0017569299999999E-2</v>
      </c>
      <c r="P34" s="518">
        <v>1.5644972699999999E-2</v>
      </c>
      <c r="Q34" s="518">
        <v>6.3988196999999998E-3</v>
      </c>
      <c r="R34" s="518">
        <v>2.39098487E-2</v>
      </c>
      <c r="S34" s="518">
        <v>2.60212841E-2</v>
      </c>
      <c r="T34" s="518">
        <v>1.84231568E-2</v>
      </c>
      <c r="U34" s="518">
        <v>1.75211298E-2</v>
      </c>
      <c r="V34" s="518">
        <v>9.0160362000000008E-3</v>
      </c>
      <c r="W34" s="518">
        <v>7.6991840000000004E-3</v>
      </c>
      <c r="X34" s="518">
        <v>5.6843481000000001E-3</v>
      </c>
      <c r="Y34" s="518">
        <v>1.8077366099999999E-2</v>
      </c>
      <c r="Z34" s="518">
        <v>8.5023688E-3</v>
      </c>
      <c r="AA34" s="518">
        <v>5.0785843000000002E-3</v>
      </c>
      <c r="AB34" s="518">
        <v>9.2868438999999994E-3</v>
      </c>
      <c r="AC34" s="518">
        <v>1.4641045199999999E-2</v>
      </c>
      <c r="AD34" s="518">
        <v>2.0955931899999999E-2</v>
      </c>
      <c r="AE34" s="518">
        <v>1.14811441E-2</v>
      </c>
      <c r="AF34" s="518">
        <v>4.3810686999999999E-3</v>
      </c>
      <c r="AG34" s="518">
        <v>1.044558383</v>
      </c>
      <c r="AH34" s="518">
        <v>2.60963564E-2</v>
      </c>
      <c r="AI34" s="518">
        <v>3.5186820899999999E-2</v>
      </c>
      <c r="AJ34" s="518">
        <v>1.04506827E-2</v>
      </c>
      <c r="AK34" s="518">
        <v>3.7704360999999999E-3</v>
      </c>
      <c r="AL34" s="518">
        <v>2.0643380999999998E-3</v>
      </c>
      <c r="AM34" s="518">
        <v>5.7699917000000002E-3</v>
      </c>
      <c r="AN34" s="518">
        <v>4.9343746000000003E-3</v>
      </c>
      <c r="AO34" s="518">
        <v>7.6686564000000004E-3</v>
      </c>
      <c r="AP34" s="518">
        <v>1.0542936100000001E-2</v>
      </c>
      <c r="AQ34" s="518">
        <v>7.3618340000000003E-3</v>
      </c>
      <c r="AR34" s="518">
        <v>4.2958576000000004E-3</v>
      </c>
      <c r="AS34" s="518">
        <v>3.7736028999999999E-3</v>
      </c>
      <c r="AT34" s="518">
        <v>1.9945871E-2</v>
      </c>
      <c r="AU34" s="518">
        <v>1.10000745E-2</v>
      </c>
      <c r="AV34" s="518">
        <v>4.2037526999999996E-3</v>
      </c>
      <c r="AW34" s="517">
        <v>1.6365042567999999</v>
      </c>
      <c r="AX34" s="607">
        <v>1.2022731842000001</v>
      </c>
      <c r="AZ34" s="535"/>
    </row>
    <row r="35" spans="2:52">
      <c r="B35" s="706" t="s">
        <v>497</v>
      </c>
      <c r="C35" s="709" t="s">
        <v>498</v>
      </c>
      <c r="D35" s="594">
        <v>1.3306586E-3</v>
      </c>
      <c r="E35" s="595">
        <v>3.3714564999999998E-3</v>
      </c>
      <c r="F35" s="595">
        <v>2.8213501999999999E-3</v>
      </c>
      <c r="G35" s="595">
        <v>2.8022898000000002E-3</v>
      </c>
      <c r="H35" s="595">
        <v>2.0169366999999998E-3</v>
      </c>
      <c r="I35" s="595">
        <v>1.037238E-3</v>
      </c>
      <c r="J35" s="595">
        <v>1.2513953999999999E-3</v>
      </c>
      <c r="K35" s="595">
        <v>6.1370028999999998E-3</v>
      </c>
      <c r="L35" s="595">
        <v>1.1773217000000001E-3</v>
      </c>
      <c r="M35" s="595">
        <v>3.8627925E-3</v>
      </c>
      <c r="N35" s="595">
        <v>2.5356059000000001E-3</v>
      </c>
      <c r="O35" s="595">
        <v>1.7499710999999999E-3</v>
      </c>
      <c r="P35" s="595">
        <v>1.1253684E-3</v>
      </c>
      <c r="Q35" s="595">
        <v>4.387929E-4</v>
      </c>
      <c r="R35" s="595">
        <v>1.6059516E-3</v>
      </c>
      <c r="S35" s="595">
        <v>1.570908E-3</v>
      </c>
      <c r="T35" s="595">
        <v>1.2108694E-3</v>
      </c>
      <c r="U35" s="595">
        <v>1.3690368E-3</v>
      </c>
      <c r="V35" s="595">
        <v>1.0034962000000001E-3</v>
      </c>
      <c r="W35" s="595">
        <v>1.0034996999999999E-3</v>
      </c>
      <c r="X35" s="595">
        <v>2.4687399E-3</v>
      </c>
      <c r="Y35" s="595">
        <v>2.7727060000000002E-3</v>
      </c>
      <c r="Z35" s="595">
        <v>1.2420701000000001E-3</v>
      </c>
      <c r="AA35" s="595">
        <v>7.0641390000000001E-4</v>
      </c>
      <c r="AB35" s="595">
        <v>7.6682360000000001E-4</v>
      </c>
      <c r="AC35" s="595">
        <v>1.3660459000000001E-3</v>
      </c>
      <c r="AD35" s="595">
        <v>1.4105989E-3</v>
      </c>
      <c r="AE35" s="595">
        <v>2.997127E-3</v>
      </c>
      <c r="AF35" s="595">
        <v>1.3716889999999999E-3</v>
      </c>
      <c r="AG35" s="595">
        <v>1.2168698E-3</v>
      </c>
      <c r="AH35" s="595">
        <v>1.1096768558000001</v>
      </c>
      <c r="AI35" s="595">
        <v>1.01904456E-2</v>
      </c>
      <c r="AJ35" s="595">
        <v>2.5655296999999998E-3</v>
      </c>
      <c r="AK35" s="595">
        <v>1.9994534000000001E-3</v>
      </c>
      <c r="AL35" s="595">
        <v>5.7722640000000005E-4</v>
      </c>
      <c r="AM35" s="595">
        <v>4.0163467999999999E-3</v>
      </c>
      <c r="AN35" s="595">
        <v>3.2798236000000001E-3</v>
      </c>
      <c r="AO35" s="595">
        <v>4.8533448999999998E-3</v>
      </c>
      <c r="AP35" s="595">
        <v>9.6281588999999994E-3</v>
      </c>
      <c r="AQ35" s="595">
        <v>5.6135552000000002E-3</v>
      </c>
      <c r="AR35" s="595">
        <v>3.1338134999999998E-3</v>
      </c>
      <c r="AS35" s="595">
        <v>1.1980872000000001E-3</v>
      </c>
      <c r="AT35" s="595">
        <v>1.00603462E-2</v>
      </c>
      <c r="AU35" s="595">
        <v>1.6508127E-3</v>
      </c>
      <c r="AV35" s="595">
        <v>2.5544617999999999E-3</v>
      </c>
      <c r="AW35" s="594">
        <v>1.2267392882000001</v>
      </c>
      <c r="AX35" s="606">
        <v>0.9012355111</v>
      </c>
      <c r="AZ35" s="535"/>
    </row>
    <row r="36" spans="2:52">
      <c r="B36" s="700" t="s">
        <v>499</v>
      </c>
      <c r="C36" s="702" t="s">
        <v>500</v>
      </c>
      <c r="D36" s="513">
        <v>9.9821660000000011E-4</v>
      </c>
      <c r="E36" s="514">
        <v>3.4300556000000002E-3</v>
      </c>
      <c r="F36" s="514">
        <v>1.3694215E-3</v>
      </c>
      <c r="G36" s="514">
        <v>8.0721619999999999E-4</v>
      </c>
      <c r="H36" s="514">
        <v>8.9080279999999995E-4</v>
      </c>
      <c r="I36" s="514">
        <v>9.2661529999999998E-4</v>
      </c>
      <c r="J36" s="514">
        <v>7.5116280000000004E-4</v>
      </c>
      <c r="K36" s="514">
        <v>2.7221506000000002E-3</v>
      </c>
      <c r="L36" s="514">
        <v>1.0594274999999999E-3</v>
      </c>
      <c r="M36" s="514">
        <v>2.6886761000000001E-3</v>
      </c>
      <c r="N36" s="514">
        <v>4.695535E-4</v>
      </c>
      <c r="O36" s="514">
        <v>5.5689629999999997E-4</v>
      </c>
      <c r="P36" s="514">
        <v>5.9810790000000005E-4</v>
      </c>
      <c r="Q36" s="514">
        <v>4.1185350000000001E-4</v>
      </c>
      <c r="R36" s="514">
        <v>3.4642651999999999E-3</v>
      </c>
      <c r="S36" s="514">
        <v>6.7111660000000002E-4</v>
      </c>
      <c r="T36" s="514">
        <v>6.99484E-4</v>
      </c>
      <c r="U36" s="514">
        <v>6.2748529999999999E-4</v>
      </c>
      <c r="V36" s="514">
        <v>6.3018239999999999E-4</v>
      </c>
      <c r="W36" s="514">
        <v>4.3394860000000001E-4</v>
      </c>
      <c r="X36" s="514">
        <v>2.9407124E-3</v>
      </c>
      <c r="Y36" s="514">
        <v>1.2690956E-3</v>
      </c>
      <c r="Z36" s="514">
        <v>6.7392280000000003E-4</v>
      </c>
      <c r="AA36" s="514">
        <v>5.3836409999999998E-4</v>
      </c>
      <c r="AB36" s="514">
        <v>3.4607730000000002E-4</v>
      </c>
      <c r="AC36" s="514">
        <v>1.5348731E-3</v>
      </c>
      <c r="AD36" s="514">
        <v>3.6079647000000002E-3</v>
      </c>
      <c r="AE36" s="514">
        <v>1.1937505999999999E-3</v>
      </c>
      <c r="AF36" s="514">
        <v>2.4501852000000002E-3</v>
      </c>
      <c r="AG36" s="514">
        <v>1.1121608099999999E-2</v>
      </c>
      <c r="AH36" s="514">
        <v>3.1454769999999998E-3</v>
      </c>
      <c r="AI36" s="514">
        <v>1.0010664788999999</v>
      </c>
      <c r="AJ36" s="514">
        <v>1.6752691999999999E-3</v>
      </c>
      <c r="AK36" s="514">
        <v>3.7228344000000001E-3</v>
      </c>
      <c r="AL36" s="514">
        <v>3.1579710000000002E-4</v>
      </c>
      <c r="AM36" s="514">
        <v>3.9602205000000001E-3</v>
      </c>
      <c r="AN36" s="514">
        <v>5.0716581999999998E-3</v>
      </c>
      <c r="AO36" s="514">
        <v>2.1448955299999999E-2</v>
      </c>
      <c r="AP36" s="514">
        <v>4.8748022000000002E-3</v>
      </c>
      <c r="AQ36" s="514">
        <v>3.8560863E-3</v>
      </c>
      <c r="AR36" s="514">
        <v>8.0180599999999996E-4</v>
      </c>
      <c r="AS36" s="514">
        <v>7.6724849999999995E-4</v>
      </c>
      <c r="AT36" s="514">
        <v>1.58833182E-2</v>
      </c>
      <c r="AU36" s="514">
        <v>9.2577619999999997E-4</v>
      </c>
      <c r="AV36" s="514">
        <v>1.43282255E-2</v>
      </c>
      <c r="AW36" s="513">
        <v>1.1317271459</v>
      </c>
      <c r="AX36" s="602">
        <v>0.83143395060000003</v>
      </c>
      <c r="AZ36" s="535"/>
    </row>
    <row r="37" spans="2:52">
      <c r="B37" s="700" t="s">
        <v>501</v>
      </c>
      <c r="C37" s="702" t="s">
        <v>502</v>
      </c>
      <c r="D37" s="513">
        <v>5.1221447000000003E-2</v>
      </c>
      <c r="E37" s="514">
        <v>2.5209152200000001E-2</v>
      </c>
      <c r="F37" s="514">
        <v>6.8221342700000007E-2</v>
      </c>
      <c r="G37" s="514">
        <v>4.8940015000000003E-2</v>
      </c>
      <c r="H37" s="514">
        <v>6.7665485600000005E-2</v>
      </c>
      <c r="I37" s="514">
        <v>4.8297858200000002E-2</v>
      </c>
      <c r="J37" s="514">
        <v>5.7600743400000001E-2</v>
      </c>
      <c r="K37" s="514">
        <v>6.4424088800000001E-2</v>
      </c>
      <c r="L37" s="514">
        <v>5.0952060100000002E-2</v>
      </c>
      <c r="M37" s="514">
        <v>3.28667297E-2</v>
      </c>
      <c r="N37" s="514">
        <v>2.2256810700000001E-2</v>
      </c>
      <c r="O37" s="514">
        <v>4.8941960800000003E-2</v>
      </c>
      <c r="P37" s="514">
        <v>3.86905471E-2</v>
      </c>
      <c r="Q37" s="514">
        <v>7.0618771499999997E-2</v>
      </c>
      <c r="R37" s="514">
        <v>2.6397545000000001E-2</v>
      </c>
      <c r="S37" s="514">
        <v>1.7061700499999999E-2</v>
      </c>
      <c r="T37" s="514">
        <v>3.33456933E-2</v>
      </c>
      <c r="U37" s="514">
        <v>3.5080171399999999E-2</v>
      </c>
      <c r="V37" s="514">
        <v>3.17252217E-2</v>
      </c>
      <c r="W37" s="514">
        <v>3.1539998100000001E-2</v>
      </c>
      <c r="X37" s="514">
        <v>3.47252282E-2</v>
      </c>
      <c r="Y37" s="514">
        <v>3.7237772799999999E-2</v>
      </c>
      <c r="Z37" s="514">
        <v>4.22490643E-2</v>
      </c>
      <c r="AA37" s="514">
        <v>3.7679499800000002E-2</v>
      </c>
      <c r="AB37" s="514">
        <v>3.4684902400000002E-2</v>
      </c>
      <c r="AC37" s="514">
        <v>4.4850218599999998E-2</v>
      </c>
      <c r="AD37" s="514">
        <v>3.1669048200000001E-2</v>
      </c>
      <c r="AE37" s="514">
        <v>4.5930703500000003E-2</v>
      </c>
      <c r="AF37" s="514">
        <v>4.2678090000000002E-2</v>
      </c>
      <c r="AG37" s="514">
        <v>1.6889439799999999E-2</v>
      </c>
      <c r="AH37" s="514">
        <v>2.1423644499999998E-2</v>
      </c>
      <c r="AI37" s="514">
        <v>1.4309508800000001E-2</v>
      </c>
      <c r="AJ37" s="514">
        <v>1.0101824689000001</v>
      </c>
      <c r="AK37" s="514">
        <v>9.1243872000000004E-3</v>
      </c>
      <c r="AL37" s="514">
        <v>1.9161524999999999E-3</v>
      </c>
      <c r="AM37" s="514">
        <v>2.3660428800000001E-2</v>
      </c>
      <c r="AN37" s="514">
        <v>1.24179002E-2</v>
      </c>
      <c r="AO37" s="514">
        <v>1.1526783699999999E-2</v>
      </c>
      <c r="AP37" s="514">
        <v>1.6465092099999998E-2</v>
      </c>
      <c r="AQ37" s="514">
        <v>3.85152193E-2</v>
      </c>
      <c r="AR37" s="514">
        <v>3.3032052200000002E-2</v>
      </c>
      <c r="AS37" s="514">
        <v>1.8962875000000001E-2</v>
      </c>
      <c r="AT37" s="514">
        <v>5.91876769E-2</v>
      </c>
      <c r="AU37" s="514">
        <v>0.18670105370000001</v>
      </c>
      <c r="AV37" s="514">
        <v>1.0545265999999999E-2</v>
      </c>
      <c r="AW37" s="513">
        <v>2.7076218202</v>
      </c>
      <c r="AX37" s="602">
        <v>1.9891797372</v>
      </c>
      <c r="AZ37" s="535"/>
    </row>
    <row r="38" spans="2:52">
      <c r="B38" s="700" t="s">
        <v>503</v>
      </c>
      <c r="C38" s="702" t="s">
        <v>504</v>
      </c>
      <c r="D38" s="513">
        <v>1.11411358E-2</v>
      </c>
      <c r="E38" s="514">
        <v>6.20319805E-2</v>
      </c>
      <c r="F38" s="514">
        <v>9.8088896000000005E-3</v>
      </c>
      <c r="G38" s="514">
        <v>2.8134697199999999E-2</v>
      </c>
      <c r="H38" s="514">
        <v>2.5663614000000001E-2</v>
      </c>
      <c r="I38" s="514">
        <v>1.20445647E-2</v>
      </c>
      <c r="J38" s="514">
        <v>2.0012491600000001E-2</v>
      </c>
      <c r="K38" s="514">
        <v>1.6901794000000001E-2</v>
      </c>
      <c r="L38" s="514">
        <v>1.2948688099999999E-2</v>
      </c>
      <c r="M38" s="514">
        <v>1.1425190999999999E-2</v>
      </c>
      <c r="N38" s="514">
        <v>7.8346549999999994E-3</v>
      </c>
      <c r="O38" s="514">
        <v>7.6900444000000002E-3</v>
      </c>
      <c r="P38" s="514">
        <v>8.7698651999999992E-3</v>
      </c>
      <c r="Q38" s="514">
        <v>8.7603977000000003E-3</v>
      </c>
      <c r="R38" s="514">
        <v>1.38271952E-2</v>
      </c>
      <c r="S38" s="514">
        <v>7.4158675000000002E-3</v>
      </c>
      <c r="T38" s="514">
        <v>1.1729249400000001E-2</v>
      </c>
      <c r="U38" s="514">
        <v>1.49687786E-2</v>
      </c>
      <c r="V38" s="514">
        <v>9.5617588000000003E-3</v>
      </c>
      <c r="W38" s="514">
        <v>9.9899085000000002E-3</v>
      </c>
      <c r="X38" s="514">
        <v>1.8907132699999999E-2</v>
      </c>
      <c r="Y38" s="514">
        <v>1.01084742E-2</v>
      </c>
      <c r="Z38" s="514">
        <v>1.0275311800000001E-2</v>
      </c>
      <c r="AA38" s="514">
        <v>1.00545519E-2</v>
      </c>
      <c r="AB38" s="514">
        <v>7.1530224999999999E-3</v>
      </c>
      <c r="AC38" s="514">
        <v>1.9558047499999998E-2</v>
      </c>
      <c r="AD38" s="514">
        <v>1.51334179E-2</v>
      </c>
      <c r="AE38" s="514">
        <v>2.6457697400000001E-2</v>
      </c>
      <c r="AF38" s="514">
        <v>1.7250128600000001E-2</v>
      </c>
      <c r="AG38" s="514">
        <v>2.2434224400000001E-2</v>
      </c>
      <c r="AH38" s="514">
        <v>3.3637820700000001E-2</v>
      </c>
      <c r="AI38" s="514">
        <v>3.0511181299999999E-2</v>
      </c>
      <c r="AJ38" s="514">
        <v>1.9846524399999999E-2</v>
      </c>
      <c r="AK38" s="514">
        <v>1.0565436527000001</v>
      </c>
      <c r="AL38" s="514">
        <v>6.0865190800000003E-2</v>
      </c>
      <c r="AM38" s="514">
        <v>3.3106333600000003E-2</v>
      </c>
      <c r="AN38" s="514">
        <v>1.1495037899999999E-2</v>
      </c>
      <c r="AO38" s="514">
        <v>2.6484846499999999E-2</v>
      </c>
      <c r="AP38" s="514">
        <v>1.0991127200000001E-2</v>
      </c>
      <c r="AQ38" s="514">
        <v>1.15204508E-2</v>
      </c>
      <c r="AR38" s="514">
        <v>3.1679889500000002E-2</v>
      </c>
      <c r="AS38" s="514">
        <v>1.23612203E-2</v>
      </c>
      <c r="AT38" s="514">
        <v>1.2273240100000001E-2</v>
      </c>
      <c r="AU38" s="514">
        <v>8.6192695999999999E-3</v>
      </c>
      <c r="AV38" s="514">
        <v>1.11881549E-2</v>
      </c>
      <c r="AW38" s="513">
        <v>1.8391167157999999</v>
      </c>
      <c r="AX38" s="602">
        <v>1.3511243255000001</v>
      </c>
      <c r="AZ38" s="535"/>
    </row>
    <row r="39" spans="2:52">
      <c r="B39" s="704" t="s">
        <v>505</v>
      </c>
      <c r="C39" s="705" t="s">
        <v>506</v>
      </c>
      <c r="D39" s="591">
        <v>5.7839865000000002E-3</v>
      </c>
      <c r="E39" s="592">
        <v>1.5507079199999999E-2</v>
      </c>
      <c r="F39" s="592">
        <v>6.6737087000000002E-3</v>
      </c>
      <c r="G39" s="592">
        <v>6.5082341000000004E-3</v>
      </c>
      <c r="H39" s="592">
        <v>9.4603623000000005E-3</v>
      </c>
      <c r="I39" s="592">
        <v>5.1850617000000002E-3</v>
      </c>
      <c r="J39" s="592">
        <v>8.8819642999999997E-3</v>
      </c>
      <c r="K39" s="592">
        <v>6.8705640999999996E-3</v>
      </c>
      <c r="L39" s="592">
        <v>8.0825197000000005E-3</v>
      </c>
      <c r="M39" s="592">
        <v>5.2961420999999998E-3</v>
      </c>
      <c r="N39" s="592">
        <v>3.1803769999999999E-3</v>
      </c>
      <c r="O39" s="592">
        <v>7.0121165000000003E-3</v>
      </c>
      <c r="P39" s="592">
        <v>5.9414899000000002E-3</v>
      </c>
      <c r="Q39" s="592">
        <v>5.2082658000000004E-3</v>
      </c>
      <c r="R39" s="592">
        <v>6.2185909999999999E-3</v>
      </c>
      <c r="S39" s="592">
        <v>3.1245655999999999E-3</v>
      </c>
      <c r="T39" s="592">
        <v>3.6719222999999999E-3</v>
      </c>
      <c r="U39" s="592">
        <v>7.8132898999999992E-3</v>
      </c>
      <c r="V39" s="592">
        <v>5.7265355000000002E-3</v>
      </c>
      <c r="W39" s="592">
        <v>4.9314602000000004E-3</v>
      </c>
      <c r="X39" s="592">
        <v>5.2808083999999998E-3</v>
      </c>
      <c r="Y39" s="592">
        <v>4.5469259000000001E-3</v>
      </c>
      <c r="Z39" s="592">
        <v>6.0334307999999996E-3</v>
      </c>
      <c r="AA39" s="592">
        <v>4.7605045999999998E-3</v>
      </c>
      <c r="AB39" s="592">
        <v>3.1542911000000001E-3</v>
      </c>
      <c r="AC39" s="592">
        <v>5.6446192999999997E-3</v>
      </c>
      <c r="AD39" s="592">
        <v>3.9501062000000002E-3</v>
      </c>
      <c r="AE39" s="592">
        <v>8.9833395999999992E-3</v>
      </c>
      <c r="AF39" s="592">
        <v>8.7802709999999992E-3</v>
      </c>
      <c r="AG39" s="592">
        <v>9.4800448000000002E-3</v>
      </c>
      <c r="AH39" s="592">
        <v>6.5571099000000001E-3</v>
      </c>
      <c r="AI39" s="592">
        <v>5.9113504000000002E-3</v>
      </c>
      <c r="AJ39" s="592">
        <v>2.9117100999999999E-2</v>
      </c>
      <c r="AK39" s="592">
        <v>2.1749919699999998E-2</v>
      </c>
      <c r="AL39" s="592">
        <v>1.0262848310999999</v>
      </c>
      <c r="AM39" s="592">
        <v>2.7457202600000001E-2</v>
      </c>
      <c r="AN39" s="592">
        <v>2.2055251099999999E-2</v>
      </c>
      <c r="AO39" s="592">
        <v>5.3842724E-3</v>
      </c>
      <c r="AP39" s="592">
        <v>1.1038765799999999E-2</v>
      </c>
      <c r="AQ39" s="592">
        <v>2.0664210999999998E-2</v>
      </c>
      <c r="AR39" s="592">
        <v>2.44505712E-2</v>
      </c>
      <c r="AS39" s="592">
        <v>1.07117633E-2</v>
      </c>
      <c r="AT39" s="592">
        <v>1.7191609600000001E-2</v>
      </c>
      <c r="AU39" s="592">
        <v>7.6689098000000001E-3</v>
      </c>
      <c r="AV39" s="592">
        <v>3.1110505E-2</v>
      </c>
      <c r="AW39" s="591">
        <v>1.4590459519000001</v>
      </c>
      <c r="AX39" s="604">
        <v>1.0719017779</v>
      </c>
      <c r="AZ39" s="535"/>
    </row>
    <row r="40" spans="2:52">
      <c r="B40" s="706" t="s">
        <v>507</v>
      </c>
      <c r="C40" s="709" t="s">
        <v>508</v>
      </c>
      <c r="D40" s="521">
        <v>5.8816276000000001E-2</v>
      </c>
      <c r="E40" s="522">
        <v>0.25965601500000002</v>
      </c>
      <c r="F40" s="522">
        <v>4.0585172000000003E-2</v>
      </c>
      <c r="G40" s="522">
        <v>3.2720982000000003E-2</v>
      </c>
      <c r="H40" s="522">
        <v>3.2876620500000002E-2</v>
      </c>
      <c r="I40" s="522">
        <v>4.7013773100000003E-2</v>
      </c>
      <c r="J40" s="522">
        <v>3.8569253099999999E-2</v>
      </c>
      <c r="K40" s="522">
        <v>5.0878146499999999E-2</v>
      </c>
      <c r="L40" s="522">
        <v>3.39679289E-2</v>
      </c>
      <c r="M40" s="522">
        <v>2.6356920200000002E-2</v>
      </c>
      <c r="N40" s="522">
        <v>4.5052642800000001E-2</v>
      </c>
      <c r="O40" s="522">
        <v>2.4134694200000001E-2</v>
      </c>
      <c r="P40" s="522">
        <v>2.07645391E-2</v>
      </c>
      <c r="Q40" s="522">
        <v>3.5786809500000002E-2</v>
      </c>
      <c r="R40" s="522">
        <v>5.1050702000000003E-2</v>
      </c>
      <c r="S40" s="522">
        <v>2.30244966E-2</v>
      </c>
      <c r="T40" s="522">
        <v>3.15804934E-2</v>
      </c>
      <c r="U40" s="522">
        <v>3.3140103900000002E-2</v>
      </c>
      <c r="V40" s="522">
        <v>2.3230325600000001E-2</v>
      </c>
      <c r="W40" s="522">
        <v>2.1186242899999999E-2</v>
      </c>
      <c r="X40" s="522">
        <v>2.9591941300000001E-2</v>
      </c>
      <c r="Y40" s="522">
        <v>2.2693581399999999E-2</v>
      </c>
      <c r="Z40" s="522">
        <v>2.4745464500000001E-2</v>
      </c>
      <c r="AA40" s="522">
        <v>1.9995004300000001E-2</v>
      </c>
      <c r="AB40" s="522">
        <v>2.0902367099999999E-2</v>
      </c>
      <c r="AC40" s="522">
        <v>2.57683935E-2</v>
      </c>
      <c r="AD40" s="522">
        <v>1.6347397100000001E-2</v>
      </c>
      <c r="AE40" s="522">
        <v>0.22186562369999999</v>
      </c>
      <c r="AF40" s="522">
        <v>4.6521922100000002E-2</v>
      </c>
      <c r="AG40" s="522">
        <v>4.14519982E-2</v>
      </c>
      <c r="AH40" s="522">
        <v>2.8915204100000001E-2</v>
      </c>
      <c r="AI40" s="522">
        <v>5.9076774499999998E-2</v>
      </c>
      <c r="AJ40" s="522">
        <v>4.77914953E-2</v>
      </c>
      <c r="AK40" s="522">
        <v>3.7315898200000003E-2</v>
      </c>
      <c r="AL40" s="522">
        <v>5.0501440000000003E-3</v>
      </c>
      <c r="AM40" s="522">
        <v>1.1080674633000001</v>
      </c>
      <c r="AN40" s="522">
        <v>2.9793926500000002E-2</v>
      </c>
      <c r="AO40" s="522">
        <v>3.9292358899999998E-2</v>
      </c>
      <c r="AP40" s="522">
        <v>2.74174485E-2</v>
      </c>
      <c r="AQ40" s="522">
        <v>1.8522972200000001E-2</v>
      </c>
      <c r="AR40" s="522">
        <v>4.2988380499999999E-2</v>
      </c>
      <c r="AS40" s="522">
        <v>1.89833908E-2</v>
      </c>
      <c r="AT40" s="522">
        <v>4.0902349599999999E-2</v>
      </c>
      <c r="AU40" s="522">
        <v>7.0656956600000001E-2</v>
      </c>
      <c r="AV40" s="522">
        <v>6.8600809299999996E-2</v>
      </c>
      <c r="AW40" s="521">
        <v>3.0436514027000001</v>
      </c>
      <c r="AX40" s="605">
        <v>2.2360470181999998</v>
      </c>
      <c r="AZ40" s="535"/>
    </row>
    <row r="41" spans="2:52">
      <c r="B41" s="700" t="s">
        <v>509</v>
      </c>
      <c r="C41" s="702" t="s">
        <v>510</v>
      </c>
      <c r="D41" s="513">
        <v>8.0767584E-3</v>
      </c>
      <c r="E41" s="514">
        <v>1.43614104E-2</v>
      </c>
      <c r="F41" s="514">
        <v>9.5842516999999992E-3</v>
      </c>
      <c r="G41" s="514">
        <v>1.00246E-2</v>
      </c>
      <c r="H41" s="514">
        <v>1.22989868E-2</v>
      </c>
      <c r="I41" s="514">
        <v>8.0083659999999994E-3</v>
      </c>
      <c r="J41" s="514">
        <v>1.19393104E-2</v>
      </c>
      <c r="K41" s="514">
        <v>1.2594405899999999E-2</v>
      </c>
      <c r="L41" s="514">
        <v>1.0816524399999999E-2</v>
      </c>
      <c r="M41" s="514">
        <v>1.07734775E-2</v>
      </c>
      <c r="N41" s="514">
        <v>3.7835848999999999E-3</v>
      </c>
      <c r="O41" s="514">
        <v>9.180934E-3</v>
      </c>
      <c r="P41" s="514">
        <v>1.17852774E-2</v>
      </c>
      <c r="Q41" s="514">
        <v>8.8468235999999995E-3</v>
      </c>
      <c r="R41" s="514">
        <v>1.00548609E-2</v>
      </c>
      <c r="S41" s="514">
        <v>4.5713298999999997E-3</v>
      </c>
      <c r="T41" s="514">
        <v>6.5313163000000002E-3</v>
      </c>
      <c r="U41" s="514">
        <v>9.6162348999999994E-3</v>
      </c>
      <c r="V41" s="514">
        <v>1.0226830100000001E-2</v>
      </c>
      <c r="W41" s="514">
        <v>1.20913898E-2</v>
      </c>
      <c r="X41" s="514">
        <v>1.26177857E-2</v>
      </c>
      <c r="Y41" s="514">
        <v>1.1184543700000001E-2</v>
      </c>
      <c r="Z41" s="514">
        <v>1.4835745900000001E-2</v>
      </c>
      <c r="AA41" s="514">
        <v>1.5589590800000001E-2</v>
      </c>
      <c r="AB41" s="514">
        <v>5.9462622999999996E-3</v>
      </c>
      <c r="AC41" s="514">
        <v>9.0811143E-3</v>
      </c>
      <c r="AD41" s="514">
        <v>1.13756306E-2</v>
      </c>
      <c r="AE41" s="514">
        <v>1.28525584E-2</v>
      </c>
      <c r="AF41" s="514">
        <v>1.68888835E-2</v>
      </c>
      <c r="AG41" s="514">
        <v>1.33705748E-2</v>
      </c>
      <c r="AH41" s="514">
        <v>4.01885352E-2</v>
      </c>
      <c r="AI41" s="514">
        <v>1.60479777E-2</v>
      </c>
      <c r="AJ41" s="514">
        <v>3.3511159399999997E-2</v>
      </c>
      <c r="AK41" s="514">
        <v>5.4768946399999997E-2</v>
      </c>
      <c r="AL41" s="514">
        <v>7.1469079E-3</v>
      </c>
      <c r="AM41" s="514">
        <v>1.85028234E-2</v>
      </c>
      <c r="AN41" s="514">
        <v>1.1779149414000001</v>
      </c>
      <c r="AO41" s="514">
        <v>3.23003345E-2</v>
      </c>
      <c r="AP41" s="514">
        <v>2.7943900399999999E-2</v>
      </c>
      <c r="AQ41" s="514">
        <v>1.4043727799999999E-2</v>
      </c>
      <c r="AR41" s="514">
        <v>6.4066223500000005E-2</v>
      </c>
      <c r="AS41" s="514">
        <v>4.4306443100000002E-2</v>
      </c>
      <c r="AT41" s="514">
        <v>2.2856507799999998E-2</v>
      </c>
      <c r="AU41" s="514">
        <v>9.1554423000000003E-3</v>
      </c>
      <c r="AV41" s="514">
        <v>7.6027681900000005E-2</v>
      </c>
      <c r="AW41" s="513">
        <v>1.9576909163</v>
      </c>
      <c r="AX41" s="602">
        <v>1.4382359727</v>
      </c>
      <c r="AZ41" s="535"/>
    </row>
    <row r="42" spans="2:52">
      <c r="B42" s="700" t="s">
        <v>511</v>
      </c>
      <c r="C42" s="702" t="s">
        <v>512</v>
      </c>
      <c r="D42" s="513">
        <v>8.0394349999999995E-4</v>
      </c>
      <c r="E42" s="514">
        <v>2.1827575999999998E-3</v>
      </c>
      <c r="F42" s="514">
        <v>8.516334E-4</v>
      </c>
      <c r="G42" s="514">
        <v>5.0839709999999998E-4</v>
      </c>
      <c r="H42" s="514">
        <v>6.9508809999999999E-4</v>
      </c>
      <c r="I42" s="514">
        <v>1.3200293E-3</v>
      </c>
      <c r="J42" s="514">
        <v>5.1226349999999995E-4</v>
      </c>
      <c r="K42" s="514">
        <v>6.1792749999999995E-4</v>
      </c>
      <c r="L42" s="514">
        <v>4.1227240000000001E-4</v>
      </c>
      <c r="M42" s="514">
        <v>5.2545239999999996E-4</v>
      </c>
      <c r="N42" s="514">
        <v>3.297369E-4</v>
      </c>
      <c r="O42" s="514">
        <v>3.5678890000000001E-4</v>
      </c>
      <c r="P42" s="514">
        <v>8.5479160000000002E-4</v>
      </c>
      <c r="Q42" s="514">
        <v>6.5062870000000001E-4</v>
      </c>
      <c r="R42" s="514">
        <v>1.2583125000000001E-3</v>
      </c>
      <c r="S42" s="514">
        <v>4.9846259999999996E-4</v>
      </c>
      <c r="T42" s="514">
        <v>8.7718629999999995E-4</v>
      </c>
      <c r="U42" s="514">
        <v>6.8211580000000001E-4</v>
      </c>
      <c r="V42" s="514">
        <v>1.1655869E-3</v>
      </c>
      <c r="W42" s="514">
        <v>1.0197547999999999E-3</v>
      </c>
      <c r="X42" s="514">
        <v>4.1632810000000002E-4</v>
      </c>
      <c r="Y42" s="514">
        <v>2.6201030000000001E-4</v>
      </c>
      <c r="Z42" s="514">
        <v>5.9244349999999996E-4</v>
      </c>
      <c r="AA42" s="514">
        <v>3.5600630000000001E-4</v>
      </c>
      <c r="AB42" s="514">
        <v>1.8773309999999999E-4</v>
      </c>
      <c r="AC42" s="514">
        <v>2.3180328000000001E-3</v>
      </c>
      <c r="AD42" s="514">
        <v>1.5204321E-3</v>
      </c>
      <c r="AE42" s="514">
        <v>6.5989480000000001E-4</v>
      </c>
      <c r="AF42" s="514">
        <v>2.0432209E-3</v>
      </c>
      <c r="AG42" s="514">
        <v>6.0651360000000003E-4</v>
      </c>
      <c r="AH42" s="514">
        <v>1.7328236000000001E-3</v>
      </c>
      <c r="AI42" s="514">
        <v>2.9972875000000001E-3</v>
      </c>
      <c r="AJ42" s="514">
        <v>9.5789490000000002E-4</v>
      </c>
      <c r="AK42" s="514">
        <v>8.5774829999999997E-4</v>
      </c>
      <c r="AL42" s="514">
        <v>2.906311E-4</v>
      </c>
      <c r="AM42" s="514">
        <v>1.3437439E-3</v>
      </c>
      <c r="AN42" s="514">
        <v>6.0446570000000002E-4</v>
      </c>
      <c r="AO42" s="514">
        <v>1.0003541920000001</v>
      </c>
      <c r="AP42" s="514">
        <v>1.4720092000000001E-3</v>
      </c>
      <c r="AQ42" s="514">
        <v>5.9351510000000001E-4</v>
      </c>
      <c r="AR42" s="514">
        <v>8.375282E-4</v>
      </c>
      <c r="AS42" s="514">
        <v>5.4527920000000004E-4</v>
      </c>
      <c r="AT42" s="514">
        <v>6.0020859999999996E-4</v>
      </c>
      <c r="AU42" s="514">
        <v>4.3067479999999998E-4</v>
      </c>
      <c r="AV42" s="514">
        <v>0.14364465770000001</v>
      </c>
      <c r="AW42" s="513">
        <v>1.1823484054</v>
      </c>
      <c r="AX42" s="602">
        <v>0.86862333309999995</v>
      </c>
      <c r="AZ42" s="535"/>
    </row>
    <row r="43" spans="2:52">
      <c r="B43" s="700" t="s">
        <v>513</v>
      </c>
      <c r="C43" s="702" t="s">
        <v>514</v>
      </c>
      <c r="D43" s="513">
        <v>1.9808879999999999E-4</v>
      </c>
      <c r="E43" s="514">
        <v>3.6428879999999999E-4</v>
      </c>
      <c r="F43" s="514">
        <v>6.9620010000000004E-4</v>
      </c>
      <c r="G43" s="514">
        <v>1.4578820000000001E-4</v>
      </c>
      <c r="H43" s="514">
        <v>2.0982530000000001E-4</v>
      </c>
      <c r="I43" s="514">
        <v>2.3505640000000001E-4</v>
      </c>
      <c r="J43" s="514">
        <v>4.7020409999999998E-4</v>
      </c>
      <c r="K43" s="514">
        <v>4.9590419999999999E-4</v>
      </c>
      <c r="L43" s="514">
        <v>1.7235030000000001E-4</v>
      </c>
      <c r="M43" s="514">
        <v>5.8211720000000001E-4</v>
      </c>
      <c r="N43" s="514">
        <v>8.3928299999999994E-5</v>
      </c>
      <c r="O43" s="514">
        <v>3.4012499999999999E-4</v>
      </c>
      <c r="P43" s="514">
        <v>2.364531E-4</v>
      </c>
      <c r="Q43" s="514">
        <v>1.2123410000000001E-4</v>
      </c>
      <c r="R43" s="514">
        <v>4.0805810000000002E-4</v>
      </c>
      <c r="S43" s="514">
        <v>1.4933789999999999E-4</v>
      </c>
      <c r="T43" s="514">
        <v>1.2933190000000001E-4</v>
      </c>
      <c r="U43" s="514">
        <v>7.0149709999999996E-4</v>
      </c>
      <c r="V43" s="514">
        <v>7.8838349999999998E-4</v>
      </c>
      <c r="W43" s="514">
        <v>7.6932719999999995E-4</v>
      </c>
      <c r="X43" s="514">
        <v>7.3704830000000002E-4</v>
      </c>
      <c r="Y43" s="514">
        <v>1.3751108E-3</v>
      </c>
      <c r="Z43" s="514">
        <v>1.4008764E-3</v>
      </c>
      <c r="AA43" s="514">
        <v>3.8037260999999999E-3</v>
      </c>
      <c r="AB43" s="514">
        <v>3.5537159999999998E-4</v>
      </c>
      <c r="AC43" s="514">
        <v>8.8561580000000003E-4</v>
      </c>
      <c r="AD43" s="514">
        <v>3.30868E-4</v>
      </c>
      <c r="AE43" s="514">
        <v>4.2337549999999999E-4</v>
      </c>
      <c r="AF43" s="514">
        <v>3.9315589999999999E-4</v>
      </c>
      <c r="AG43" s="514">
        <v>9.2203879999999997E-4</v>
      </c>
      <c r="AH43" s="514">
        <v>5.0045370000000001E-4</v>
      </c>
      <c r="AI43" s="514">
        <v>3.814345E-4</v>
      </c>
      <c r="AJ43" s="514">
        <v>4.7536529999999999E-4</v>
      </c>
      <c r="AK43" s="514">
        <v>6.4687269999999996E-4</v>
      </c>
      <c r="AL43" s="514">
        <v>7.4562399999999996E-5</v>
      </c>
      <c r="AM43" s="514">
        <v>1.1012070999999999E-3</v>
      </c>
      <c r="AN43" s="514">
        <v>5.3862644999999997E-3</v>
      </c>
      <c r="AO43" s="514">
        <v>4.7540080000000001E-4</v>
      </c>
      <c r="AP43" s="514">
        <v>1.0002135614000001</v>
      </c>
      <c r="AQ43" s="514">
        <v>2.5224999999999998E-4</v>
      </c>
      <c r="AR43" s="514">
        <v>4.0269619999999998E-4</v>
      </c>
      <c r="AS43" s="514">
        <v>8.1212509999999995E-4</v>
      </c>
      <c r="AT43" s="514">
        <v>7.4272819999999997E-4</v>
      </c>
      <c r="AU43" s="514">
        <v>2.2704499999999999E-4</v>
      </c>
      <c r="AV43" s="514">
        <v>6.3895499999999997E-4</v>
      </c>
      <c r="AW43" s="513">
        <v>1.0302556089999999</v>
      </c>
      <c r="AX43" s="602">
        <v>0.75688693529999995</v>
      </c>
      <c r="AZ43" s="535"/>
    </row>
    <row r="44" spans="2:52">
      <c r="B44" s="704" t="s">
        <v>515</v>
      </c>
      <c r="C44" s="705" t="s">
        <v>516</v>
      </c>
      <c r="D44" s="517">
        <v>5.1826590000000005E-4</v>
      </c>
      <c r="E44" s="518">
        <v>2.9433699999999998E-4</v>
      </c>
      <c r="F44" s="518">
        <v>9.4042999999999994E-5</v>
      </c>
      <c r="G44" s="518">
        <v>5.3985900000000001E-5</v>
      </c>
      <c r="H44" s="518">
        <v>5.6286200000000003E-5</v>
      </c>
      <c r="I44" s="518">
        <v>1.0276069999999999E-4</v>
      </c>
      <c r="J44" s="518">
        <v>5.9452800000000001E-5</v>
      </c>
      <c r="K44" s="518">
        <v>7.4559000000000002E-5</v>
      </c>
      <c r="L44" s="518">
        <v>7.3824699999999998E-5</v>
      </c>
      <c r="M44" s="518">
        <v>5.06973E-5</v>
      </c>
      <c r="N44" s="518">
        <v>5.2387099999999999E-5</v>
      </c>
      <c r="O44" s="518">
        <v>4.0720499999999997E-5</v>
      </c>
      <c r="P44" s="518">
        <v>4.5906799999999999E-5</v>
      </c>
      <c r="Q44" s="518">
        <v>5.3196599999999998E-5</v>
      </c>
      <c r="R44" s="518">
        <v>7.6394400000000002E-5</v>
      </c>
      <c r="S44" s="518">
        <v>3.6613499999999998E-5</v>
      </c>
      <c r="T44" s="518">
        <v>4.9317999999999998E-5</v>
      </c>
      <c r="U44" s="518">
        <v>5.1700399999999997E-5</v>
      </c>
      <c r="V44" s="518">
        <v>4.77215E-5</v>
      </c>
      <c r="W44" s="518">
        <v>4.4886299999999997E-5</v>
      </c>
      <c r="X44" s="518">
        <v>4.7154899999999998E-5</v>
      </c>
      <c r="Y44" s="518">
        <v>3.7597700000000001E-5</v>
      </c>
      <c r="Z44" s="518">
        <v>4.5144800000000002E-5</v>
      </c>
      <c r="AA44" s="518">
        <v>3.76497E-5</v>
      </c>
      <c r="AB44" s="518">
        <v>2.95468E-5</v>
      </c>
      <c r="AC44" s="518">
        <v>6.5880100000000006E-5</v>
      </c>
      <c r="AD44" s="518">
        <v>4.8153099999999998E-5</v>
      </c>
      <c r="AE44" s="518">
        <v>2.3565390000000001E-4</v>
      </c>
      <c r="AF44" s="518">
        <v>8.8651400000000003E-5</v>
      </c>
      <c r="AG44" s="518">
        <v>9.1059100000000004E-5</v>
      </c>
      <c r="AH44" s="518">
        <v>4.2158000000000001E-4</v>
      </c>
      <c r="AI44" s="518">
        <v>1.153072E-4</v>
      </c>
      <c r="AJ44" s="518">
        <v>1.062077E-4</v>
      </c>
      <c r="AK44" s="518">
        <v>2.4774900000000002E-4</v>
      </c>
      <c r="AL44" s="518">
        <v>2.85828E-5</v>
      </c>
      <c r="AM44" s="518">
        <v>1.0792900999999999E-3</v>
      </c>
      <c r="AN44" s="518">
        <v>7.7532380000000002E-4</v>
      </c>
      <c r="AO44" s="518">
        <v>9.9640400000000002E-5</v>
      </c>
      <c r="AP44" s="518">
        <v>9.4103000000000003E-5</v>
      </c>
      <c r="AQ44" s="518">
        <v>1.0152752356999999</v>
      </c>
      <c r="AR44" s="518">
        <v>1.120207E-4</v>
      </c>
      <c r="AS44" s="518">
        <v>9.1414600000000004E-5</v>
      </c>
      <c r="AT44" s="518">
        <v>1.444359E-4</v>
      </c>
      <c r="AU44" s="518">
        <v>8.5037099999999999E-5</v>
      </c>
      <c r="AV44" s="518">
        <v>1.9410156999999999E-3</v>
      </c>
      <c r="AW44" s="517">
        <v>1.0232204928999999</v>
      </c>
      <c r="AX44" s="607">
        <v>0.75171852139999995</v>
      </c>
      <c r="AZ44" s="535"/>
    </row>
    <row r="45" spans="2:52">
      <c r="B45" s="710" t="s">
        <v>517</v>
      </c>
      <c r="C45" s="711" t="s">
        <v>518</v>
      </c>
      <c r="D45" s="594">
        <v>1.3528851999999999E-3</v>
      </c>
      <c r="E45" s="595">
        <v>2.3495740000000001E-3</v>
      </c>
      <c r="F45" s="595">
        <v>8.6263940000000003E-4</v>
      </c>
      <c r="G45" s="595">
        <v>5.958332E-4</v>
      </c>
      <c r="H45" s="595">
        <v>1.1123680000000001E-3</v>
      </c>
      <c r="I45" s="595">
        <v>9.1822020000000004E-4</v>
      </c>
      <c r="J45" s="595">
        <v>1.8954729999999999E-3</v>
      </c>
      <c r="K45" s="595">
        <v>1.2012028E-3</v>
      </c>
      <c r="L45" s="595">
        <v>7.129746E-4</v>
      </c>
      <c r="M45" s="595">
        <v>1.5815491000000001E-3</v>
      </c>
      <c r="N45" s="595">
        <v>5.3031900000000002E-4</v>
      </c>
      <c r="O45" s="595">
        <v>6.3914980000000004E-4</v>
      </c>
      <c r="P45" s="595">
        <v>5.9357780000000003E-4</v>
      </c>
      <c r="Q45" s="595">
        <v>1.841464E-4</v>
      </c>
      <c r="R45" s="595">
        <v>8.6872540000000002E-4</v>
      </c>
      <c r="S45" s="595">
        <v>7.9406970000000002E-4</v>
      </c>
      <c r="T45" s="595">
        <v>4.8706699999999999E-4</v>
      </c>
      <c r="U45" s="595">
        <v>1.0065706E-3</v>
      </c>
      <c r="V45" s="595">
        <v>1.6443760999999999E-3</v>
      </c>
      <c r="W45" s="595">
        <v>1.4937141E-3</v>
      </c>
      <c r="X45" s="595">
        <v>9.0681870000000001E-4</v>
      </c>
      <c r="Y45" s="595">
        <v>8.4374180000000001E-4</v>
      </c>
      <c r="Z45" s="595">
        <v>8.3813050000000004E-4</v>
      </c>
      <c r="AA45" s="595">
        <v>9.9807720000000006E-4</v>
      </c>
      <c r="AB45" s="595">
        <v>3.2262099999999999E-4</v>
      </c>
      <c r="AC45" s="595">
        <v>8.3610970000000005E-4</v>
      </c>
      <c r="AD45" s="595">
        <v>1.1563070999999999E-3</v>
      </c>
      <c r="AE45" s="595">
        <v>1.4139128000000001E-3</v>
      </c>
      <c r="AF45" s="595">
        <v>1.1888561999999999E-3</v>
      </c>
      <c r="AG45" s="595">
        <v>1.5029087000000001E-3</v>
      </c>
      <c r="AH45" s="595">
        <v>8.6827832000000004E-3</v>
      </c>
      <c r="AI45" s="595">
        <v>1.8221132000000001E-3</v>
      </c>
      <c r="AJ45" s="595">
        <v>6.6745010000000002E-4</v>
      </c>
      <c r="AK45" s="595">
        <v>2.7005583000000001E-3</v>
      </c>
      <c r="AL45" s="595">
        <v>4.1243889999999998E-4</v>
      </c>
      <c r="AM45" s="595">
        <v>1.351926E-3</v>
      </c>
      <c r="AN45" s="595">
        <v>1.3528456999999999E-3</v>
      </c>
      <c r="AO45" s="595">
        <v>3.7792670000000002E-4</v>
      </c>
      <c r="AP45" s="595">
        <v>1.7283271E-3</v>
      </c>
      <c r="AQ45" s="595">
        <v>1.0312407999999999E-3</v>
      </c>
      <c r="AR45" s="595">
        <v>1.0004068061</v>
      </c>
      <c r="AS45" s="595">
        <v>1.6783863999999999E-3</v>
      </c>
      <c r="AT45" s="595">
        <v>2.1944351999999999E-3</v>
      </c>
      <c r="AU45" s="595">
        <v>4.1924390000000001E-4</v>
      </c>
      <c r="AV45" s="595">
        <v>3.1476896000000002E-3</v>
      </c>
      <c r="AW45" s="594">
        <v>1.0588060899</v>
      </c>
      <c r="AX45" s="606">
        <v>0.77786181359999995</v>
      </c>
      <c r="AZ45" s="535"/>
    </row>
    <row r="46" spans="2:52">
      <c r="B46" s="710" t="s">
        <v>519</v>
      </c>
      <c r="C46" s="711" t="s">
        <v>520</v>
      </c>
      <c r="D46" s="513">
        <v>3.9805914599999999E-2</v>
      </c>
      <c r="E46" s="514">
        <v>8.0929468199999993E-2</v>
      </c>
      <c r="F46" s="514">
        <v>5.1668769599999997E-2</v>
      </c>
      <c r="G46" s="514">
        <v>4.14039218E-2</v>
      </c>
      <c r="H46" s="514">
        <v>6.3654927099999994E-2</v>
      </c>
      <c r="I46" s="514">
        <v>4.1332561300000001E-2</v>
      </c>
      <c r="J46" s="514">
        <v>5.3281592900000001E-2</v>
      </c>
      <c r="K46" s="514">
        <v>4.5041134400000002E-2</v>
      </c>
      <c r="L46" s="514">
        <v>5.4137395999999997E-2</v>
      </c>
      <c r="M46" s="514">
        <v>4.9238409499999997E-2</v>
      </c>
      <c r="N46" s="514">
        <v>2.8971270600000001E-2</v>
      </c>
      <c r="O46" s="514">
        <v>5.7101455600000003E-2</v>
      </c>
      <c r="P46" s="514">
        <v>5.7736086200000002E-2</v>
      </c>
      <c r="Q46" s="514">
        <v>3.2173736799999998E-2</v>
      </c>
      <c r="R46" s="514">
        <v>7.1341424000000001E-2</v>
      </c>
      <c r="S46" s="514">
        <v>2.3181231600000001E-2</v>
      </c>
      <c r="T46" s="514">
        <v>3.1636138699999997E-2</v>
      </c>
      <c r="U46" s="514">
        <v>4.6404994800000002E-2</v>
      </c>
      <c r="V46" s="514">
        <v>5.5238936199999998E-2</v>
      </c>
      <c r="W46" s="514">
        <v>4.7892973800000002E-2</v>
      </c>
      <c r="X46" s="514">
        <v>4.7451556399999997E-2</v>
      </c>
      <c r="Y46" s="514">
        <v>6.7183918400000001E-2</v>
      </c>
      <c r="Z46" s="514">
        <v>5.7853517600000001E-2</v>
      </c>
      <c r="AA46" s="514">
        <v>5.3128279299999998E-2</v>
      </c>
      <c r="AB46" s="514">
        <v>4.1672240999999999E-2</v>
      </c>
      <c r="AC46" s="514">
        <v>4.0505754800000002E-2</v>
      </c>
      <c r="AD46" s="514">
        <v>6.8915037400000004E-2</v>
      </c>
      <c r="AE46" s="514">
        <v>8.5554260899999998E-2</v>
      </c>
      <c r="AF46" s="514">
        <v>0.1089899163</v>
      </c>
      <c r="AG46" s="514">
        <v>9.2366808999999994E-2</v>
      </c>
      <c r="AH46" s="514">
        <v>0.189413523</v>
      </c>
      <c r="AI46" s="514">
        <v>8.4788001000000002E-2</v>
      </c>
      <c r="AJ46" s="514">
        <v>8.6194778400000005E-2</v>
      </c>
      <c r="AK46" s="514">
        <v>0.1373508168</v>
      </c>
      <c r="AL46" s="514">
        <v>3.2457743999999997E-2</v>
      </c>
      <c r="AM46" s="514">
        <v>0.1415879303</v>
      </c>
      <c r="AN46" s="514">
        <v>0.15482046830000001</v>
      </c>
      <c r="AO46" s="514">
        <v>0.111364617</v>
      </c>
      <c r="AP46" s="514">
        <v>7.9330172599999998E-2</v>
      </c>
      <c r="AQ46" s="514">
        <v>5.6952350899999997E-2</v>
      </c>
      <c r="AR46" s="514">
        <v>0.1016439411</v>
      </c>
      <c r="AS46" s="514">
        <v>1.1382576550000001</v>
      </c>
      <c r="AT46" s="514">
        <v>5.4297242599999997E-2</v>
      </c>
      <c r="AU46" s="514">
        <v>3.2081922399999997E-2</v>
      </c>
      <c r="AV46" s="514">
        <v>6.8779931099999997E-2</v>
      </c>
      <c r="AW46" s="513">
        <v>4.1051147296000003</v>
      </c>
      <c r="AX46" s="602">
        <v>3.0158609958999998</v>
      </c>
      <c r="AZ46" s="535"/>
    </row>
    <row r="47" spans="2:52">
      <c r="B47" s="710" t="s">
        <v>521</v>
      </c>
      <c r="C47" s="711" t="s">
        <v>522</v>
      </c>
      <c r="D47" s="513">
        <v>4.6324140000000001E-4</v>
      </c>
      <c r="E47" s="514">
        <v>4.6473759999999999E-4</v>
      </c>
      <c r="F47" s="514">
        <v>3.6865999999999998E-4</v>
      </c>
      <c r="G47" s="514">
        <v>2.741477E-4</v>
      </c>
      <c r="H47" s="514">
        <v>3.9693090000000002E-4</v>
      </c>
      <c r="I47" s="514">
        <v>2.4491569999999998E-4</v>
      </c>
      <c r="J47" s="514">
        <v>3.2992109999999998E-4</v>
      </c>
      <c r="K47" s="514">
        <v>2.9397430000000001E-4</v>
      </c>
      <c r="L47" s="514">
        <v>3.2485240000000001E-4</v>
      </c>
      <c r="M47" s="514">
        <v>2.6734069999999999E-4</v>
      </c>
      <c r="N47" s="514">
        <v>1.5448870000000001E-4</v>
      </c>
      <c r="O47" s="514">
        <v>2.5951840000000001E-4</v>
      </c>
      <c r="P47" s="514">
        <v>2.6009429999999999E-4</v>
      </c>
      <c r="Q47" s="514">
        <v>1.7427799999999999E-4</v>
      </c>
      <c r="R47" s="514">
        <v>2.4455290000000002E-4</v>
      </c>
      <c r="S47" s="514">
        <v>1.5437879999999999E-4</v>
      </c>
      <c r="T47" s="514">
        <v>2.3306640000000001E-4</v>
      </c>
      <c r="U47" s="514">
        <v>2.6186869999999998E-4</v>
      </c>
      <c r="V47" s="514">
        <v>2.7860800000000001E-4</v>
      </c>
      <c r="W47" s="514">
        <v>4.1686030000000001E-4</v>
      </c>
      <c r="X47" s="514">
        <v>2.7822479999999999E-4</v>
      </c>
      <c r="Y47" s="514">
        <v>3.44044E-4</v>
      </c>
      <c r="Z47" s="514">
        <v>3.5569079999999998E-4</v>
      </c>
      <c r="AA47" s="514">
        <v>3.3260430000000001E-4</v>
      </c>
      <c r="AB47" s="514">
        <v>2.265476E-4</v>
      </c>
      <c r="AC47" s="514">
        <v>3.5386849999999997E-4</v>
      </c>
      <c r="AD47" s="514">
        <v>3.7513489999999999E-4</v>
      </c>
      <c r="AE47" s="514">
        <v>7.4017479999999997E-4</v>
      </c>
      <c r="AF47" s="514">
        <v>5.7497479999999996E-4</v>
      </c>
      <c r="AG47" s="514">
        <v>2.9721210000000002E-4</v>
      </c>
      <c r="AH47" s="514">
        <v>8.813553E-4</v>
      </c>
      <c r="AI47" s="514">
        <v>2.8165429999999999E-4</v>
      </c>
      <c r="AJ47" s="514">
        <v>1.1524689999999999E-3</v>
      </c>
      <c r="AK47" s="514">
        <v>7.3697750000000005E-4</v>
      </c>
      <c r="AL47" s="514">
        <v>5.7825960000000001E-4</v>
      </c>
      <c r="AM47" s="514">
        <v>7.0249410000000005E-4</v>
      </c>
      <c r="AN47" s="514">
        <v>7.3453127999999999E-3</v>
      </c>
      <c r="AO47" s="514">
        <v>8.951648E-4</v>
      </c>
      <c r="AP47" s="514">
        <v>3.6423420999999998E-3</v>
      </c>
      <c r="AQ47" s="514">
        <v>7.256991E-3</v>
      </c>
      <c r="AR47" s="514">
        <v>3.5427027999999998E-3</v>
      </c>
      <c r="AS47" s="514">
        <v>1.5679024000000001E-3</v>
      </c>
      <c r="AT47" s="514">
        <v>1.0123176113000001</v>
      </c>
      <c r="AU47" s="514">
        <v>3.0687740000000002E-4</v>
      </c>
      <c r="AV47" s="514">
        <v>1.5509323E-3</v>
      </c>
      <c r="AW47" s="513">
        <v>1.0525039596000001</v>
      </c>
      <c r="AX47" s="602">
        <v>0.77323189459999997</v>
      </c>
      <c r="AZ47" s="535"/>
    </row>
    <row r="48" spans="2:52">
      <c r="B48" s="700" t="s">
        <v>523</v>
      </c>
      <c r="C48" s="701" t="s">
        <v>524</v>
      </c>
      <c r="D48" s="513">
        <v>1.2502396E-3</v>
      </c>
      <c r="E48" s="514">
        <v>1.7751729000000001E-3</v>
      </c>
      <c r="F48" s="514">
        <v>1.3156203999999999E-3</v>
      </c>
      <c r="G48" s="514">
        <v>1.463907E-3</v>
      </c>
      <c r="H48" s="514">
        <v>1.9974451000000001E-3</v>
      </c>
      <c r="I48" s="514">
        <v>1.1098108E-3</v>
      </c>
      <c r="J48" s="514">
        <v>1.7375148E-3</v>
      </c>
      <c r="K48" s="514">
        <v>1.3619933E-3</v>
      </c>
      <c r="L48" s="514">
        <v>1.3722476E-3</v>
      </c>
      <c r="M48" s="514">
        <v>8.8359449999999998E-4</v>
      </c>
      <c r="N48" s="514">
        <v>3.6124589999999998E-4</v>
      </c>
      <c r="O48" s="514">
        <v>4.6285860000000001E-4</v>
      </c>
      <c r="P48" s="514">
        <v>6.8483550000000002E-4</v>
      </c>
      <c r="Q48" s="514">
        <v>1.1838835999999999E-3</v>
      </c>
      <c r="R48" s="514">
        <v>1.3469215E-3</v>
      </c>
      <c r="S48" s="514">
        <v>3.3176689999999998E-4</v>
      </c>
      <c r="T48" s="514">
        <v>7.1535100000000003E-4</v>
      </c>
      <c r="U48" s="514">
        <v>7.6927600000000005E-4</v>
      </c>
      <c r="V48" s="514">
        <v>1.1467319000000001E-3</v>
      </c>
      <c r="W48" s="514">
        <v>1.1491298000000001E-3</v>
      </c>
      <c r="X48" s="514">
        <v>8.9803400000000003E-4</v>
      </c>
      <c r="Y48" s="514">
        <v>1.3037903000000001E-3</v>
      </c>
      <c r="Z48" s="514">
        <v>1.4326479999999999E-3</v>
      </c>
      <c r="AA48" s="514">
        <v>1.4851751000000001E-3</v>
      </c>
      <c r="AB48" s="514">
        <v>5.5438039999999996E-4</v>
      </c>
      <c r="AC48" s="514">
        <v>1.1099186999999999E-3</v>
      </c>
      <c r="AD48" s="514">
        <v>1.5872186E-3</v>
      </c>
      <c r="AE48" s="514">
        <v>1.9273449E-3</v>
      </c>
      <c r="AF48" s="514">
        <v>1.5129868999999999E-3</v>
      </c>
      <c r="AG48" s="514">
        <v>4.8534910000000003E-4</v>
      </c>
      <c r="AH48" s="514">
        <v>1.8659394E-3</v>
      </c>
      <c r="AI48" s="514">
        <v>3.7848195000000002E-3</v>
      </c>
      <c r="AJ48" s="514">
        <v>2.2834283999999998E-3</v>
      </c>
      <c r="AK48" s="514">
        <v>4.6724732E-3</v>
      </c>
      <c r="AL48" s="514">
        <v>6.31933E-4</v>
      </c>
      <c r="AM48" s="514">
        <v>2.7113598999999999E-3</v>
      </c>
      <c r="AN48" s="514">
        <v>2.7097800000000002E-3</v>
      </c>
      <c r="AO48" s="514">
        <v>3.3192848999999999E-3</v>
      </c>
      <c r="AP48" s="514">
        <v>4.0331313999999998E-3</v>
      </c>
      <c r="AQ48" s="514">
        <v>2.6372788000000001E-3</v>
      </c>
      <c r="AR48" s="514">
        <v>5.9505008999999999E-3</v>
      </c>
      <c r="AS48" s="514">
        <v>1.9355326E-3</v>
      </c>
      <c r="AT48" s="514">
        <v>2.2598388E-3</v>
      </c>
      <c r="AU48" s="514">
        <v>1.0007976645000001</v>
      </c>
      <c r="AV48" s="514">
        <v>1.5571143E-3</v>
      </c>
      <c r="AW48" s="513">
        <v>1.0758664725</v>
      </c>
      <c r="AX48" s="602">
        <v>0.79039538359999995</v>
      </c>
      <c r="AZ48" s="535"/>
    </row>
    <row r="49" spans="2:52" ht="15" thickBot="1">
      <c r="B49" s="712" t="s">
        <v>525</v>
      </c>
      <c r="C49" s="713" t="s">
        <v>526</v>
      </c>
      <c r="D49" s="591">
        <v>5.6058352000000001E-3</v>
      </c>
      <c r="E49" s="592">
        <v>1.5220198900000001E-2</v>
      </c>
      <c r="F49" s="592">
        <v>5.9383735E-3</v>
      </c>
      <c r="G49" s="592">
        <v>3.5450134000000002E-3</v>
      </c>
      <c r="H49" s="592">
        <v>4.8467954999999998E-3</v>
      </c>
      <c r="I49" s="592">
        <v>9.2044615000000003E-3</v>
      </c>
      <c r="J49" s="592">
        <v>3.5719737999999998E-3</v>
      </c>
      <c r="K49" s="592">
        <v>4.3087604000000002E-3</v>
      </c>
      <c r="L49" s="592">
        <v>2.8747437000000002E-3</v>
      </c>
      <c r="M49" s="592">
        <v>3.6639384E-3</v>
      </c>
      <c r="N49" s="592">
        <v>2.2992295E-3</v>
      </c>
      <c r="O49" s="592">
        <v>2.4878613000000002E-3</v>
      </c>
      <c r="P49" s="592">
        <v>5.9603955E-3</v>
      </c>
      <c r="Q49" s="592">
        <v>4.5367834999999997E-3</v>
      </c>
      <c r="R49" s="592">
        <v>8.7741151999999999E-3</v>
      </c>
      <c r="S49" s="592">
        <v>3.4757410000000001E-3</v>
      </c>
      <c r="T49" s="592">
        <v>6.1165515999999998E-3</v>
      </c>
      <c r="U49" s="592">
        <v>4.7563407000000002E-3</v>
      </c>
      <c r="V49" s="592">
        <v>8.1275468999999993E-3</v>
      </c>
      <c r="W49" s="592">
        <v>7.1106711000000003E-3</v>
      </c>
      <c r="X49" s="592">
        <v>2.9030232999999999E-3</v>
      </c>
      <c r="Y49" s="592">
        <v>1.8269772000000001E-3</v>
      </c>
      <c r="Z49" s="592">
        <v>4.1310621E-3</v>
      </c>
      <c r="AA49" s="592">
        <v>2.4824041000000002E-3</v>
      </c>
      <c r="AB49" s="592">
        <v>1.3090484999999999E-3</v>
      </c>
      <c r="AC49" s="592">
        <v>1.6163462300000001E-2</v>
      </c>
      <c r="AD49" s="592">
        <v>1.0601854799999999E-2</v>
      </c>
      <c r="AE49" s="592">
        <v>4.6013953999999996E-3</v>
      </c>
      <c r="AF49" s="592">
        <v>1.4247220600000001E-2</v>
      </c>
      <c r="AG49" s="592">
        <v>4.2291723000000003E-3</v>
      </c>
      <c r="AH49" s="592">
        <v>1.2082844299999999E-2</v>
      </c>
      <c r="AI49" s="592">
        <v>2.0899852399999998E-2</v>
      </c>
      <c r="AJ49" s="592">
        <v>6.6793262000000003E-3</v>
      </c>
      <c r="AK49" s="592">
        <v>5.9810122E-3</v>
      </c>
      <c r="AL49" s="592">
        <v>2.0265477999999999E-3</v>
      </c>
      <c r="AM49" s="592">
        <v>9.3698218000000007E-3</v>
      </c>
      <c r="AN49" s="592">
        <v>4.2148921000000001E-3</v>
      </c>
      <c r="AO49" s="592">
        <v>2.4697531999999999E-3</v>
      </c>
      <c r="AP49" s="592">
        <v>1.02642054E-2</v>
      </c>
      <c r="AQ49" s="592">
        <v>4.1385346000000003E-3</v>
      </c>
      <c r="AR49" s="592">
        <v>5.8400190999999997E-3</v>
      </c>
      <c r="AS49" s="592">
        <v>3.8021895999999999E-3</v>
      </c>
      <c r="AT49" s="592">
        <v>4.1852078999999997E-3</v>
      </c>
      <c r="AU49" s="592">
        <v>3.0030617999999999E-3</v>
      </c>
      <c r="AV49" s="592">
        <v>1.0016230157999999</v>
      </c>
      <c r="AW49" s="539">
        <v>1.2715012351999999</v>
      </c>
      <c r="AX49" s="603">
        <v>0.93412029480000003</v>
      </c>
      <c r="AZ49" s="535"/>
    </row>
    <row r="50" spans="2:52">
      <c r="B50" s="842" t="s">
        <v>546</v>
      </c>
      <c r="C50" s="843"/>
      <c r="D50" s="598">
        <v>1.2982755108999999</v>
      </c>
      <c r="E50" s="599">
        <v>1.5300639972000001</v>
      </c>
      <c r="F50" s="599">
        <v>1.3765049988</v>
      </c>
      <c r="G50" s="599">
        <v>1.3258070931999999</v>
      </c>
      <c r="H50" s="599">
        <v>1.3392544702</v>
      </c>
      <c r="I50" s="599">
        <v>1.4112877002999999</v>
      </c>
      <c r="J50" s="599">
        <v>1.451567684</v>
      </c>
      <c r="K50" s="599">
        <v>1.4606218544</v>
      </c>
      <c r="L50" s="599">
        <v>1.2985586949000001</v>
      </c>
      <c r="M50" s="599">
        <v>1.2379860444999999</v>
      </c>
      <c r="N50" s="599">
        <v>1.1575097594999999</v>
      </c>
      <c r="O50" s="599">
        <v>1.3282540799</v>
      </c>
      <c r="P50" s="599">
        <v>1.2513220556</v>
      </c>
      <c r="Q50" s="599">
        <v>1.2442434892000001</v>
      </c>
      <c r="R50" s="599">
        <v>1.2793468759</v>
      </c>
      <c r="S50" s="599">
        <v>1.8412226460000001</v>
      </c>
      <c r="T50" s="599">
        <v>1.2607190998</v>
      </c>
      <c r="U50" s="599">
        <v>1.5362349712000001</v>
      </c>
      <c r="V50" s="599">
        <v>1.3681905523</v>
      </c>
      <c r="W50" s="599">
        <v>1.3536562418</v>
      </c>
      <c r="X50" s="599">
        <v>1.2697058368</v>
      </c>
      <c r="Y50" s="599">
        <v>1.2475092152</v>
      </c>
      <c r="Z50" s="599">
        <v>1.3222567875</v>
      </c>
      <c r="AA50" s="599">
        <v>1.2435320105000001</v>
      </c>
      <c r="AB50" s="599">
        <v>1.3728847218</v>
      </c>
      <c r="AC50" s="599">
        <v>1.5443469856000001</v>
      </c>
      <c r="AD50" s="599">
        <v>1.3599834712000001</v>
      </c>
      <c r="AE50" s="599">
        <v>1.5136530886999999</v>
      </c>
      <c r="AF50" s="599">
        <v>1.3977260014999999</v>
      </c>
      <c r="AG50" s="599">
        <v>1.2900461025000001</v>
      </c>
      <c r="AH50" s="599">
        <v>1.5392871774000001</v>
      </c>
      <c r="AI50" s="599">
        <v>1.3045007165</v>
      </c>
      <c r="AJ50" s="599">
        <v>1.2702040309</v>
      </c>
      <c r="AK50" s="599">
        <v>1.3665033405</v>
      </c>
      <c r="AL50" s="599">
        <v>1.1464526660000001</v>
      </c>
      <c r="AM50" s="599">
        <v>1.4118740597999999</v>
      </c>
      <c r="AN50" s="599">
        <v>1.4723503628000001</v>
      </c>
      <c r="AO50" s="599">
        <v>1.2932974967999999</v>
      </c>
      <c r="AP50" s="599">
        <v>1.2444925109</v>
      </c>
      <c r="AQ50" s="599">
        <v>1.2371199477000001</v>
      </c>
      <c r="AR50" s="599">
        <v>1.3795246229</v>
      </c>
      <c r="AS50" s="599">
        <v>1.2927714985000001</v>
      </c>
      <c r="AT50" s="599">
        <v>1.3358219865000001</v>
      </c>
      <c r="AU50" s="599">
        <v>1.5828136254</v>
      </c>
      <c r="AV50" s="600">
        <v>1.4635909844999999</v>
      </c>
      <c r="AW50" s="538"/>
      <c r="AX50" s="535"/>
    </row>
    <row r="51" spans="2:52" ht="15" thickBot="1">
      <c r="B51" s="844" t="s">
        <v>547</v>
      </c>
      <c r="C51" s="845"/>
      <c r="D51" s="539">
        <v>0.95379026730000005</v>
      </c>
      <c r="E51" s="540">
        <v>1.1240758502999999</v>
      </c>
      <c r="F51" s="540">
        <v>1.0112622935</v>
      </c>
      <c r="G51" s="540">
        <v>0.97401660219999997</v>
      </c>
      <c r="H51" s="540">
        <v>0.98389584360000004</v>
      </c>
      <c r="I51" s="540">
        <v>1.0368157309999999</v>
      </c>
      <c r="J51" s="540">
        <v>1.0664077984</v>
      </c>
      <c r="K51" s="540">
        <v>1.0730595295000001</v>
      </c>
      <c r="L51" s="540">
        <v>0.95399831099999999</v>
      </c>
      <c r="M51" s="540">
        <v>0.90949804599999995</v>
      </c>
      <c r="N51" s="540">
        <v>0.85037538930000001</v>
      </c>
      <c r="O51" s="540">
        <v>0.9758143038</v>
      </c>
      <c r="P51" s="540">
        <v>0.91929547150000002</v>
      </c>
      <c r="Q51" s="540">
        <v>0.91409513630000006</v>
      </c>
      <c r="R51" s="540">
        <v>0.93988416829999999</v>
      </c>
      <c r="S51" s="540">
        <v>1.3526714667999999</v>
      </c>
      <c r="T51" s="540">
        <v>0.926199098</v>
      </c>
      <c r="U51" s="540">
        <v>1.1286094142</v>
      </c>
      <c r="V51" s="540">
        <v>1.0051540074</v>
      </c>
      <c r="W51" s="540">
        <v>0.99447624010000002</v>
      </c>
      <c r="X51" s="540">
        <v>0.93280128849999999</v>
      </c>
      <c r="Y51" s="540">
        <v>0.91649433250000001</v>
      </c>
      <c r="Z51" s="540">
        <v>0.97140833680000005</v>
      </c>
      <c r="AA51" s="540">
        <v>0.91357244179999997</v>
      </c>
      <c r="AB51" s="540">
        <v>1.0086026231</v>
      </c>
      <c r="AC51" s="540">
        <v>1.1345689815</v>
      </c>
      <c r="AD51" s="540">
        <v>0.99912459840000001</v>
      </c>
      <c r="AE51" s="540">
        <v>1.1120194227</v>
      </c>
      <c r="AF51" s="540">
        <v>1.0268525019000001</v>
      </c>
      <c r="AG51" s="540">
        <v>0.94774445529999995</v>
      </c>
      <c r="AH51" s="540">
        <v>1.1308517461000001</v>
      </c>
      <c r="AI51" s="540">
        <v>0.95836367290000002</v>
      </c>
      <c r="AJ51" s="540">
        <v>0.9331672915</v>
      </c>
      <c r="AK51" s="540">
        <v>1.0039144815000001</v>
      </c>
      <c r="AL51" s="540">
        <v>0.8422521919</v>
      </c>
      <c r="AM51" s="540">
        <v>1.0372465055</v>
      </c>
      <c r="AN51" s="540">
        <v>1.0816759881</v>
      </c>
      <c r="AO51" s="540">
        <v>0.95013312260000005</v>
      </c>
      <c r="AP51" s="540">
        <v>0.91427808249999998</v>
      </c>
      <c r="AQ51" s="540">
        <v>0.90886175979999995</v>
      </c>
      <c r="AR51" s="540">
        <v>1.0134806886000001</v>
      </c>
      <c r="AS51" s="540">
        <v>0.94974669300000003</v>
      </c>
      <c r="AT51" s="540">
        <v>0.9813741373</v>
      </c>
      <c r="AU51" s="540">
        <v>1.1628288589</v>
      </c>
      <c r="AV51" s="590">
        <v>1.0752408287999999</v>
      </c>
      <c r="AX51" s="535"/>
    </row>
  </sheetData>
  <mergeCells count="4">
    <mergeCell ref="AW3:AW4"/>
    <mergeCell ref="AX3:AX4"/>
    <mergeCell ref="B50:C50"/>
    <mergeCell ref="B51:C51"/>
  </mergeCells>
  <phoneticPr fontId="2"/>
  <pageMargins left="0.7" right="0.7" top="0.75" bottom="0.75" header="0.3" footer="0.3"/>
  <pageSetup paperSize="9" scale="7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BU59"/>
  <sheetViews>
    <sheetView showGridLines="0" workbookViewId="0"/>
  </sheetViews>
  <sheetFormatPr defaultRowHeight="14.25"/>
  <cols>
    <col min="1" max="1" width="1.625" style="544" customWidth="1"/>
    <col min="2" max="2" width="3.25" style="544" customWidth="1"/>
    <col min="3" max="3" width="22.5" style="544" customWidth="1"/>
    <col min="4" max="73" width="9" style="544" customWidth="1"/>
    <col min="74" max="256" width="9" style="544"/>
    <col min="257" max="257" width="1.625" style="544" customWidth="1"/>
    <col min="258" max="258" width="3.25" style="544" customWidth="1"/>
    <col min="259" max="259" width="22.5" style="544" customWidth="1"/>
    <col min="260" max="329" width="9" style="544" customWidth="1"/>
    <col min="330" max="512" width="9" style="544"/>
    <col min="513" max="513" width="1.625" style="544" customWidth="1"/>
    <col min="514" max="514" width="3.25" style="544" customWidth="1"/>
    <col min="515" max="515" width="22.5" style="544" customWidth="1"/>
    <col min="516" max="585" width="9" style="544" customWidth="1"/>
    <col min="586" max="768" width="9" style="544"/>
    <col min="769" max="769" width="1.625" style="544" customWidth="1"/>
    <col min="770" max="770" width="3.25" style="544" customWidth="1"/>
    <col min="771" max="771" width="22.5" style="544" customWidth="1"/>
    <col min="772" max="841" width="9" style="544" customWidth="1"/>
    <col min="842" max="1024" width="9" style="544"/>
    <col min="1025" max="1025" width="1.625" style="544" customWidth="1"/>
    <col min="1026" max="1026" width="3.25" style="544" customWidth="1"/>
    <col min="1027" max="1027" width="22.5" style="544" customWidth="1"/>
    <col min="1028" max="1097" width="9" style="544" customWidth="1"/>
    <col min="1098" max="1280" width="9" style="544"/>
    <col min="1281" max="1281" width="1.625" style="544" customWidth="1"/>
    <col min="1282" max="1282" width="3.25" style="544" customWidth="1"/>
    <col min="1283" max="1283" width="22.5" style="544" customWidth="1"/>
    <col min="1284" max="1353" width="9" style="544" customWidth="1"/>
    <col min="1354" max="1536" width="9" style="544"/>
    <col min="1537" max="1537" width="1.625" style="544" customWidth="1"/>
    <col min="1538" max="1538" width="3.25" style="544" customWidth="1"/>
    <col min="1539" max="1539" width="22.5" style="544" customWidth="1"/>
    <col min="1540" max="1609" width="9" style="544" customWidth="1"/>
    <col min="1610" max="1792" width="9" style="544"/>
    <col min="1793" max="1793" width="1.625" style="544" customWidth="1"/>
    <col min="1794" max="1794" width="3.25" style="544" customWidth="1"/>
    <col min="1795" max="1795" width="22.5" style="544" customWidth="1"/>
    <col min="1796" max="1865" width="9" style="544" customWidth="1"/>
    <col min="1866" max="2048" width="9" style="544"/>
    <col min="2049" max="2049" width="1.625" style="544" customWidth="1"/>
    <col min="2050" max="2050" width="3.25" style="544" customWidth="1"/>
    <col min="2051" max="2051" width="22.5" style="544" customWidth="1"/>
    <col min="2052" max="2121" width="9" style="544" customWidth="1"/>
    <col min="2122" max="2304" width="9" style="544"/>
    <col min="2305" max="2305" width="1.625" style="544" customWidth="1"/>
    <col min="2306" max="2306" width="3.25" style="544" customWidth="1"/>
    <col min="2307" max="2307" width="22.5" style="544" customWidth="1"/>
    <col min="2308" max="2377" width="9" style="544" customWidth="1"/>
    <col min="2378" max="2560" width="9" style="544"/>
    <col min="2561" max="2561" width="1.625" style="544" customWidth="1"/>
    <col min="2562" max="2562" width="3.25" style="544" customWidth="1"/>
    <col min="2563" max="2563" width="22.5" style="544" customWidth="1"/>
    <col min="2564" max="2633" width="9" style="544" customWidth="1"/>
    <col min="2634" max="2816" width="9" style="544"/>
    <col min="2817" max="2817" width="1.625" style="544" customWidth="1"/>
    <col min="2818" max="2818" width="3.25" style="544" customWidth="1"/>
    <col min="2819" max="2819" width="22.5" style="544" customWidth="1"/>
    <col min="2820" max="2889" width="9" style="544" customWidth="1"/>
    <col min="2890" max="3072" width="9" style="544"/>
    <col min="3073" max="3073" width="1.625" style="544" customWidth="1"/>
    <col min="3074" max="3074" width="3.25" style="544" customWidth="1"/>
    <col min="3075" max="3075" width="22.5" style="544" customWidth="1"/>
    <col min="3076" max="3145" width="9" style="544" customWidth="1"/>
    <col min="3146" max="3328" width="9" style="544"/>
    <col min="3329" max="3329" width="1.625" style="544" customWidth="1"/>
    <col min="3330" max="3330" width="3.25" style="544" customWidth="1"/>
    <col min="3331" max="3331" width="22.5" style="544" customWidth="1"/>
    <col min="3332" max="3401" width="9" style="544" customWidth="1"/>
    <col min="3402" max="3584" width="9" style="544"/>
    <col min="3585" max="3585" width="1.625" style="544" customWidth="1"/>
    <col min="3586" max="3586" width="3.25" style="544" customWidth="1"/>
    <col min="3587" max="3587" width="22.5" style="544" customWidth="1"/>
    <col min="3588" max="3657" width="9" style="544" customWidth="1"/>
    <col min="3658" max="3840" width="9" style="544"/>
    <col min="3841" max="3841" width="1.625" style="544" customWidth="1"/>
    <col min="3842" max="3842" width="3.25" style="544" customWidth="1"/>
    <col min="3843" max="3843" width="22.5" style="544" customWidth="1"/>
    <col min="3844" max="3913" width="9" style="544" customWidth="1"/>
    <col min="3914" max="4096" width="9" style="544"/>
    <col min="4097" max="4097" width="1.625" style="544" customWidth="1"/>
    <col min="4098" max="4098" width="3.25" style="544" customWidth="1"/>
    <col min="4099" max="4099" width="22.5" style="544" customWidth="1"/>
    <col min="4100" max="4169" width="9" style="544" customWidth="1"/>
    <col min="4170" max="4352" width="9" style="544"/>
    <col min="4353" max="4353" width="1.625" style="544" customWidth="1"/>
    <col min="4354" max="4354" width="3.25" style="544" customWidth="1"/>
    <col min="4355" max="4355" width="22.5" style="544" customWidth="1"/>
    <col min="4356" max="4425" width="9" style="544" customWidth="1"/>
    <col min="4426" max="4608" width="9" style="544"/>
    <col min="4609" max="4609" width="1.625" style="544" customWidth="1"/>
    <col min="4610" max="4610" width="3.25" style="544" customWidth="1"/>
    <col min="4611" max="4611" width="22.5" style="544" customWidth="1"/>
    <col min="4612" max="4681" width="9" style="544" customWidth="1"/>
    <col min="4682" max="4864" width="9" style="544"/>
    <col min="4865" max="4865" width="1.625" style="544" customWidth="1"/>
    <col min="4866" max="4866" width="3.25" style="544" customWidth="1"/>
    <col min="4867" max="4867" width="22.5" style="544" customWidth="1"/>
    <col min="4868" max="4937" width="9" style="544" customWidth="1"/>
    <col min="4938" max="5120" width="9" style="544"/>
    <col min="5121" max="5121" width="1.625" style="544" customWidth="1"/>
    <col min="5122" max="5122" width="3.25" style="544" customWidth="1"/>
    <col min="5123" max="5123" width="22.5" style="544" customWidth="1"/>
    <col min="5124" max="5193" width="9" style="544" customWidth="1"/>
    <col min="5194" max="5376" width="9" style="544"/>
    <col min="5377" max="5377" width="1.625" style="544" customWidth="1"/>
    <col min="5378" max="5378" width="3.25" style="544" customWidth="1"/>
    <col min="5379" max="5379" width="22.5" style="544" customWidth="1"/>
    <col min="5380" max="5449" width="9" style="544" customWidth="1"/>
    <col min="5450" max="5632" width="9" style="544"/>
    <col min="5633" max="5633" width="1.625" style="544" customWidth="1"/>
    <col min="5634" max="5634" width="3.25" style="544" customWidth="1"/>
    <col min="5635" max="5635" width="22.5" style="544" customWidth="1"/>
    <col min="5636" max="5705" width="9" style="544" customWidth="1"/>
    <col min="5706" max="5888" width="9" style="544"/>
    <col min="5889" max="5889" width="1.625" style="544" customWidth="1"/>
    <col min="5890" max="5890" width="3.25" style="544" customWidth="1"/>
    <col min="5891" max="5891" width="22.5" style="544" customWidth="1"/>
    <col min="5892" max="5961" width="9" style="544" customWidth="1"/>
    <col min="5962" max="6144" width="9" style="544"/>
    <col min="6145" max="6145" width="1.625" style="544" customWidth="1"/>
    <col min="6146" max="6146" width="3.25" style="544" customWidth="1"/>
    <col min="6147" max="6147" width="22.5" style="544" customWidth="1"/>
    <col min="6148" max="6217" width="9" style="544" customWidth="1"/>
    <col min="6218" max="6400" width="9" style="544"/>
    <col min="6401" max="6401" width="1.625" style="544" customWidth="1"/>
    <col min="6402" max="6402" width="3.25" style="544" customWidth="1"/>
    <col min="6403" max="6403" width="22.5" style="544" customWidth="1"/>
    <col min="6404" max="6473" width="9" style="544" customWidth="1"/>
    <col min="6474" max="6656" width="9" style="544"/>
    <col min="6657" max="6657" width="1.625" style="544" customWidth="1"/>
    <col min="6658" max="6658" width="3.25" style="544" customWidth="1"/>
    <col min="6659" max="6659" width="22.5" style="544" customWidth="1"/>
    <col min="6660" max="6729" width="9" style="544" customWidth="1"/>
    <col min="6730" max="6912" width="9" style="544"/>
    <col min="6913" max="6913" width="1.625" style="544" customWidth="1"/>
    <col min="6914" max="6914" width="3.25" style="544" customWidth="1"/>
    <col min="6915" max="6915" width="22.5" style="544" customWidth="1"/>
    <col min="6916" max="6985" width="9" style="544" customWidth="1"/>
    <col min="6986" max="7168" width="9" style="544"/>
    <col min="7169" max="7169" width="1.625" style="544" customWidth="1"/>
    <col min="7170" max="7170" width="3.25" style="544" customWidth="1"/>
    <col min="7171" max="7171" width="22.5" style="544" customWidth="1"/>
    <col min="7172" max="7241" width="9" style="544" customWidth="1"/>
    <col min="7242" max="7424" width="9" style="544"/>
    <col min="7425" max="7425" width="1.625" style="544" customWidth="1"/>
    <col min="7426" max="7426" width="3.25" style="544" customWidth="1"/>
    <col min="7427" max="7427" width="22.5" style="544" customWidth="1"/>
    <col min="7428" max="7497" width="9" style="544" customWidth="1"/>
    <col min="7498" max="7680" width="9" style="544"/>
    <col min="7681" max="7681" width="1.625" style="544" customWidth="1"/>
    <col min="7682" max="7682" width="3.25" style="544" customWidth="1"/>
    <col min="7683" max="7683" width="22.5" style="544" customWidth="1"/>
    <col min="7684" max="7753" width="9" style="544" customWidth="1"/>
    <col min="7754" max="7936" width="9" style="544"/>
    <col min="7937" max="7937" width="1.625" style="544" customWidth="1"/>
    <col min="7938" max="7938" width="3.25" style="544" customWidth="1"/>
    <col min="7939" max="7939" width="22.5" style="544" customWidth="1"/>
    <col min="7940" max="8009" width="9" style="544" customWidth="1"/>
    <col min="8010" max="8192" width="9" style="544"/>
    <col min="8193" max="8193" width="1.625" style="544" customWidth="1"/>
    <col min="8194" max="8194" width="3.25" style="544" customWidth="1"/>
    <col min="8195" max="8195" width="22.5" style="544" customWidth="1"/>
    <col min="8196" max="8265" width="9" style="544" customWidth="1"/>
    <col min="8266" max="8448" width="9" style="544"/>
    <col min="8449" max="8449" width="1.625" style="544" customWidth="1"/>
    <col min="8450" max="8450" width="3.25" style="544" customWidth="1"/>
    <col min="8451" max="8451" width="22.5" style="544" customWidth="1"/>
    <col min="8452" max="8521" width="9" style="544" customWidth="1"/>
    <col min="8522" max="8704" width="9" style="544"/>
    <col min="8705" max="8705" width="1.625" style="544" customWidth="1"/>
    <col min="8706" max="8706" width="3.25" style="544" customWidth="1"/>
    <col min="8707" max="8707" width="22.5" style="544" customWidth="1"/>
    <col min="8708" max="8777" width="9" style="544" customWidth="1"/>
    <col min="8778" max="8960" width="9" style="544"/>
    <col min="8961" max="8961" width="1.625" style="544" customWidth="1"/>
    <col min="8962" max="8962" width="3.25" style="544" customWidth="1"/>
    <col min="8963" max="8963" width="22.5" style="544" customWidth="1"/>
    <col min="8964" max="9033" width="9" style="544" customWidth="1"/>
    <col min="9034" max="9216" width="9" style="544"/>
    <col min="9217" max="9217" width="1.625" style="544" customWidth="1"/>
    <col min="9218" max="9218" width="3.25" style="544" customWidth="1"/>
    <col min="9219" max="9219" width="22.5" style="544" customWidth="1"/>
    <col min="9220" max="9289" width="9" style="544" customWidth="1"/>
    <col min="9290" max="9472" width="9" style="544"/>
    <col min="9473" max="9473" width="1.625" style="544" customWidth="1"/>
    <col min="9474" max="9474" width="3.25" style="544" customWidth="1"/>
    <col min="9475" max="9475" width="22.5" style="544" customWidth="1"/>
    <col min="9476" max="9545" width="9" style="544" customWidth="1"/>
    <col min="9546" max="9728" width="9" style="544"/>
    <col min="9729" max="9729" width="1.625" style="544" customWidth="1"/>
    <col min="9730" max="9730" width="3.25" style="544" customWidth="1"/>
    <col min="9731" max="9731" width="22.5" style="544" customWidth="1"/>
    <col min="9732" max="9801" width="9" style="544" customWidth="1"/>
    <col min="9802" max="9984" width="9" style="544"/>
    <col min="9985" max="9985" width="1.625" style="544" customWidth="1"/>
    <col min="9986" max="9986" width="3.25" style="544" customWidth="1"/>
    <col min="9987" max="9987" width="22.5" style="544" customWidth="1"/>
    <col min="9988" max="10057" width="9" style="544" customWidth="1"/>
    <col min="10058" max="10240" width="9" style="544"/>
    <col min="10241" max="10241" width="1.625" style="544" customWidth="1"/>
    <col min="10242" max="10242" width="3.25" style="544" customWidth="1"/>
    <col min="10243" max="10243" width="22.5" style="544" customWidth="1"/>
    <col min="10244" max="10313" width="9" style="544" customWidth="1"/>
    <col min="10314" max="10496" width="9" style="544"/>
    <col min="10497" max="10497" width="1.625" style="544" customWidth="1"/>
    <col min="10498" max="10498" width="3.25" style="544" customWidth="1"/>
    <col min="10499" max="10499" width="22.5" style="544" customWidth="1"/>
    <col min="10500" max="10569" width="9" style="544" customWidth="1"/>
    <col min="10570" max="10752" width="9" style="544"/>
    <col min="10753" max="10753" width="1.625" style="544" customWidth="1"/>
    <col min="10754" max="10754" width="3.25" style="544" customWidth="1"/>
    <col min="10755" max="10755" width="22.5" style="544" customWidth="1"/>
    <col min="10756" max="10825" width="9" style="544" customWidth="1"/>
    <col min="10826" max="11008" width="9" style="544"/>
    <col min="11009" max="11009" width="1.625" style="544" customWidth="1"/>
    <col min="11010" max="11010" width="3.25" style="544" customWidth="1"/>
    <col min="11011" max="11011" width="22.5" style="544" customWidth="1"/>
    <col min="11012" max="11081" width="9" style="544" customWidth="1"/>
    <col min="11082" max="11264" width="9" style="544"/>
    <col min="11265" max="11265" width="1.625" style="544" customWidth="1"/>
    <col min="11266" max="11266" width="3.25" style="544" customWidth="1"/>
    <col min="11267" max="11267" width="22.5" style="544" customWidth="1"/>
    <col min="11268" max="11337" width="9" style="544" customWidth="1"/>
    <col min="11338" max="11520" width="9" style="544"/>
    <col min="11521" max="11521" width="1.625" style="544" customWidth="1"/>
    <col min="11522" max="11522" width="3.25" style="544" customWidth="1"/>
    <col min="11523" max="11523" width="22.5" style="544" customWidth="1"/>
    <col min="11524" max="11593" width="9" style="544" customWidth="1"/>
    <col min="11594" max="11776" width="9" style="544"/>
    <col min="11777" max="11777" width="1.625" style="544" customWidth="1"/>
    <col min="11778" max="11778" width="3.25" style="544" customWidth="1"/>
    <col min="11779" max="11779" width="22.5" style="544" customWidth="1"/>
    <col min="11780" max="11849" width="9" style="544" customWidth="1"/>
    <col min="11850" max="12032" width="9" style="544"/>
    <col min="12033" max="12033" width="1.625" style="544" customWidth="1"/>
    <col min="12034" max="12034" width="3.25" style="544" customWidth="1"/>
    <col min="12035" max="12035" width="22.5" style="544" customWidth="1"/>
    <col min="12036" max="12105" width="9" style="544" customWidth="1"/>
    <col min="12106" max="12288" width="9" style="544"/>
    <col min="12289" max="12289" width="1.625" style="544" customWidth="1"/>
    <col min="12290" max="12290" width="3.25" style="544" customWidth="1"/>
    <col min="12291" max="12291" width="22.5" style="544" customWidth="1"/>
    <col min="12292" max="12361" width="9" style="544" customWidth="1"/>
    <col min="12362" max="12544" width="9" style="544"/>
    <col min="12545" max="12545" width="1.625" style="544" customWidth="1"/>
    <col min="12546" max="12546" width="3.25" style="544" customWidth="1"/>
    <col min="12547" max="12547" width="22.5" style="544" customWidth="1"/>
    <col min="12548" max="12617" width="9" style="544" customWidth="1"/>
    <col min="12618" max="12800" width="9" style="544"/>
    <col min="12801" max="12801" width="1.625" style="544" customWidth="1"/>
    <col min="12802" max="12802" width="3.25" style="544" customWidth="1"/>
    <col min="12803" max="12803" width="22.5" style="544" customWidth="1"/>
    <col min="12804" max="12873" width="9" style="544" customWidth="1"/>
    <col min="12874" max="13056" width="9" style="544"/>
    <col min="13057" max="13057" width="1.625" style="544" customWidth="1"/>
    <col min="13058" max="13058" width="3.25" style="544" customWidth="1"/>
    <col min="13059" max="13059" width="22.5" style="544" customWidth="1"/>
    <col min="13060" max="13129" width="9" style="544" customWidth="1"/>
    <col min="13130" max="13312" width="9" style="544"/>
    <col min="13313" max="13313" width="1.625" style="544" customWidth="1"/>
    <col min="13314" max="13314" width="3.25" style="544" customWidth="1"/>
    <col min="13315" max="13315" width="22.5" style="544" customWidth="1"/>
    <col min="13316" max="13385" width="9" style="544" customWidth="1"/>
    <col min="13386" max="13568" width="9" style="544"/>
    <col min="13569" max="13569" width="1.625" style="544" customWidth="1"/>
    <col min="13570" max="13570" width="3.25" style="544" customWidth="1"/>
    <col min="13571" max="13571" width="22.5" style="544" customWidth="1"/>
    <col min="13572" max="13641" width="9" style="544" customWidth="1"/>
    <col min="13642" max="13824" width="9" style="544"/>
    <col min="13825" max="13825" width="1.625" style="544" customWidth="1"/>
    <col min="13826" max="13826" width="3.25" style="544" customWidth="1"/>
    <col min="13827" max="13827" width="22.5" style="544" customWidth="1"/>
    <col min="13828" max="13897" width="9" style="544" customWidth="1"/>
    <col min="13898" max="14080" width="9" style="544"/>
    <col min="14081" max="14081" width="1.625" style="544" customWidth="1"/>
    <col min="14082" max="14082" width="3.25" style="544" customWidth="1"/>
    <col min="14083" max="14083" width="22.5" style="544" customWidth="1"/>
    <col min="14084" max="14153" width="9" style="544" customWidth="1"/>
    <col min="14154" max="14336" width="9" style="544"/>
    <col min="14337" max="14337" width="1.625" style="544" customWidth="1"/>
    <col min="14338" max="14338" width="3.25" style="544" customWidth="1"/>
    <col min="14339" max="14339" width="22.5" style="544" customWidth="1"/>
    <col min="14340" max="14409" width="9" style="544" customWidth="1"/>
    <col min="14410" max="14592" width="9" style="544"/>
    <col min="14593" max="14593" width="1.625" style="544" customWidth="1"/>
    <col min="14594" max="14594" width="3.25" style="544" customWidth="1"/>
    <col min="14595" max="14595" width="22.5" style="544" customWidth="1"/>
    <col min="14596" max="14665" width="9" style="544" customWidth="1"/>
    <col min="14666" max="14848" width="9" style="544"/>
    <col min="14849" max="14849" width="1.625" style="544" customWidth="1"/>
    <col min="14850" max="14850" width="3.25" style="544" customWidth="1"/>
    <col min="14851" max="14851" width="22.5" style="544" customWidth="1"/>
    <col min="14852" max="14921" width="9" style="544" customWidth="1"/>
    <col min="14922" max="15104" width="9" style="544"/>
    <col min="15105" max="15105" width="1.625" style="544" customWidth="1"/>
    <col min="15106" max="15106" width="3.25" style="544" customWidth="1"/>
    <col min="15107" max="15107" width="22.5" style="544" customWidth="1"/>
    <col min="15108" max="15177" width="9" style="544" customWidth="1"/>
    <col min="15178" max="15360" width="9" style="544"/>
    <col min="15361" max="15361" width="1.625" style="544" customWidth="1"/>
    <col min="15362" max="15362" width="3.25" style="544" customWidth="1"/>
    <col min="15363" max="15363" width="22.5" style="544" customWidth="1"/>
    <col min="15364" max="15433" width="9" style="544" customWidth="1"/>
    <col min="15434" max="15616" width="9" style="544"/>
    <col min="15617" max="15617" width="1.625" style="544" customWidth="1"/>
    <col min="15618" max="15618" width="3.25" style="544" customWidth="1"/>
    <col min="15619" max="15619" width="22.5" style="544" customWidth="1"/>
    <col min="15620" max="15689" width="9" style="544" customWidth="1"/>
    <col min="15690" max="15872" width="9" style="544"/>
    <col min="15873" max="15873" width="1.625" style="544" customWidth="1"/>
    <col min="15874" max="15874" width="3.25" style="544" customWidth="1"/>
    <col min="15875" max="15875" width="22.5" style="544" customWidth="1"/>
    <col min="15876" max="15945" width="9" style="544" customWidth="1"/>
    <col min="15946" max="16128" width="9" style="544"/>
    <col min="16129" max="16129" width="1.625" style="544" customWidth="1"/>
    <col min="16130" max="16130" width="3.25" style="544" customWidth="1"/>
    <col min="16131" max="16131" width="22.5" style="544" customWidth="1"/>
    <col min="16132" max="16201" width="9" style="544" customWidth="1"/>
    <col min="16202" max="16384" width="9" style="544"/>
  </cols>
  <sheetData>
    <row r="2" spans="2:73">
      <c r="B2" s="541" t="s">
        <v>408</v>
      </c>
      <c r="C2" s="542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</row>
    <row r="3" spans="2:73" ht="15" thickBot="1">
      <c r="B3" s="545"/>
      <c r="C3" s="546"/>
      <c r="D3" s="547"/>
      <c r="E3" s="548"/>
      <c r="F3" s="547"/>
      <c r="G3" s="548"/>
      <c r="H3" s="548"/>
      <c r="I3" s="548"/>
      <c r="J3" s="548"/>
      <c r="K3" s="548"/>
      <c r="L3" s="548"/>
      <c r="M3" s="547"/>
      <c r="N3" s="548"/>
      <c r="O3" s="548"/>
      <c r="P3" s="547"/>
      <c r="Q3" s="547"/>
      <c r="R3" s="547"/>
      <c r="S3" s="547"/>
      <c r="T3" s="547"/>
      <c r="U3" s="547"/>
      <c r="V3" s="547"/>
      <c r="W3" s="548"/>
      <c r="X3" s="548"/>
      <c r="Y3" s="548"/>
      <c r="Z3" s="548"/>
      <c r="AA3" s="547"/>
      <c r="AB3" s="548"/>
      <c r="AC3" s="548"/>
      <c r="AD3" s="548"/>
      <c r="AE3" s="548"/>
      <c r="AF3" s="548"/>
      <c r="AG3" s="548"/>
      <c r="AH3" s="548"/>
      <c r="AI3" s="548"/>
      <c r="AJ3" s="547"/>
      <c r="AK3" s="548"/>
      <c r="AL3" s="547"/>
      <c r="AM3" s="548"/>
      <c r="AN3" s="547"/>
      <c r="AO3" s="547"/>
      <c r="AP3" s="548"/>
      <c r="AQ3" s="547"/>
      <c r="AR3" s="547"/>
      <c r="AS3" s="548"/>
      <c r="AT3" s="547"/>
      <c r="AU3" s="548"/>
      <c r="AV3" s="547"/>
      <c r="AW3" s="548"/>
      <c r="AX3" s="548"/>
      <c r="AY3" s="548"/>
      <c r="AZ3" s="548"/>
      <c r="BA3" s="548"/>
      <c r="BB3" s="548"/>
      <c r="BC3" s="547"/>
      <c r="BD3" s="548"/>
      <c r="BE3" s="548"/>
      <c r="BF3" s="547"/>
      <c r="BG3" s="547"/>
      <c r="BH3" s="547"/>
      <c r="BI3" s="547"/>
      <c r="BJ3" s="547"/>
      <c r="BK3" s="547"/>
      <c r="BL3" s="547"/>
      <c r="BM3" s="548"/>
      <c r="BN3" s="548"/>
      <c r="BO3" s="548"/>
      <c r="BP3" s="548"/>
      <c r="BQ3" s="547"/>
      <c r="BR3" s="548"/>
      <c r="BS3" s="548"/>
      <c r="BT3" s="547"/>
      <c r="BU3" s="548"/>
    </row>
    <row r="4" spans="2:73">
      <c r="B4" s="846" t="s">
        <v>409</v>
      </c>
      <c r="C4" s="847"/>
      <c r="D4" s="549">
        <v>1</v>
      </c>
      <c r="E4" s="550">
        <v>2</v>
      </c>
      <c r="F4" s="550">
        <v>3</v>
      </c>
      <c r="G4" s="550">
        <v>4</v>
      </c>
      <c r="H4" s="550">
        <v>5</v>
      </c>
      <c r="I4" s="550">
        <v>6</v>
      </c>
      <c r="J4" s="550">
        <v>7</v>
      </c>
      <c r="K4" s="550">
        <v>8</v>
      </c>
      <c r="L4" s="550">
        <v>9</v>
      </c>
      <c r="M4" s="550">
        <v>10</v>
      </c>
      <c r="N4" s="550">
        <v>11</v>
      </c>
      <c r="O4" s="550">
        <v>12</v>
      </c>
      <c r="P4" s="550">
        <v>13</v>
      </c>
      <c r="Q4" s="550">
        <v>14</v>
      </c>
      <c r="R4" s="550">
        <v>15</v>
      </c>
      <c r="S4" s="550">
        <v>16</v>
      </c>
      <c r="T4" s="550">
        <v>17</v>
      </c>
      <c r="U4" s="550">
        <v>18</v>
      </c>
      <c r="V4" s="550">
        <v>19</v>
      </c>
      <c r="W4" s="550">
        <v>20</v>
      </c>
      <c r="X4" s="550">
        <v>21</v>
      </c>
      <c r="Y4" s="550">
        <v>22</v>
      </c>
      <c r="Z4" s="550">
        <v>23</v>
      </c>
      <c r="AA4" s="550">
        <v>24</v>
      </c>
      <c r="AB4" s="550">
        <v>25</v>
      </c>
      <c r="AC4" s="550">
        <v>26</v>
      </c>
      <c r="AD4" s="550">
        <v>27</v>
      </c>
      <c r="AE4" s="550">
        <v>28</v>
      </c>
      <c r="AF4" s="550">
        <v>29</v>
      </c>
      <c r="AG4" s="550">
        <v>30</v>
      </c>
      <c r="AH4" s="550">
        <v>31</v>
      </c>
      <c r="AI4" s="550">
        <v>32</v>
      </c>
      <c r="AJ4" s="550">
        <v>33</v>
      </c>
      <c r="AK4" s="550">
        <v>34</v>
      </c>
      <c r="AL4" s="550">
        <v>35</v>
      </c>
      <c r="AM4" s="550">
        <v>36</v>
      </c>
      <c r="AN4" s="550">
        <v>37</v>
      </c>
      <c r="AO4" s="550">
        <v>38</v>
      </c>
      <c r="AP4" s="550">
        <v>39</v>
      </c>
      <c r="AQ4" s="550">
        <v>40</v>
      </c>
      <c r="AR4" s="550">
        <v>41</v>
      </c>
      <c r="AS4" s="551">
        <v>42</v>
      </c>
      <c r="AT4" s="552">
        <v>43</v>
      </c>
      <c r="AU4" s="550">
        <v>44</v>
      </c>
      <c r="AV4" s="550">
        <v>45</v>
      </c>
      <c r="AW4" s="550">
        <v>46</v>
      </c>
      <c r="AX4" s="550">
        <v>47</v>
      </c>
      <c r="AY4" s="550">
        <v>48</v>
      </c>
      <c r="AZ4" s="550">
        <v>49</v>
      </c>
      <c r="BA4" s="550">
        <v>50</v>
      </c>
      <c r="BB4" s="550">
        <v>51</v>
      </c>
      <c r="BC4" s="550">
        <v>52</v>
      </c>
      <c r="BD4" s="550">
        <v>53</v>
      </c>
      <c r="BE4" s="550">
        <v>54</v>
      </c>
      <c r="BF4" s="550">
        <v>55</v>
      </c>
      <c r="BG4" s="550">
        <v>56</v>
      </c>
      <c r="BH4" s="550">
        <v>57</v>
      </c>
      <c r="BI4" s="550">
        <v>58</v>
      </c>
      <c r="BJ4" s="550">
        <v>59</v>
      </c>
      <c r="BK4" s="550">
        <v>60</v>
      </c>
      <c r="BL4" s="550">
        <v>61</v>
      </c>
      <c r="BM4" s="550">
        <v>62</v>
      </c>
      <c r="BN4" s="550">
        <v>63</v>
      </c>
      <c r="BO4" s="550">
        <v>64</v>
      </c>
      <c r="BP4" s="550">
        <v>65</v>
      </c>
      <c r="BQ4" s="550">
        <v>66</v>
      </c>
      <c r="BR4" s="550">
        <v>67</v>
      </c>
      <c r="BS4" s="552">
        <v>68</v>
      </c>
      <c r="BT4" s="552">
        <v>69</v>
      </c>
      <c r="BU4" s="553">
        <v>70</v>
      </c>
    </row>
    <row r="5" spans="2:73" s="697" customFormat="1" ht="77.25" customHeight="1" thickBot="1">
      <c r="B5" s="848"/>
      <c r="C5" s="849"/>
      <c r="D5" s="692" t="s">
        <v>8</v>
      </c>
      <c r="E5" s="693" t="s">
        <v>10</v>
      </c>
      <c r="F5" s="693" t="s">
        <v>12</v>
      </c>
      <c r="G5" s="693" t="s">
        <v>15</v>
      </c>
      <c r="H5" s="693" t="s">
        <v>17</v>
      </c>
      <c r="I5" s="693" t="s">
        <v>19</v>
      </c>
      <c r="J5" s="693" t="s">
        <v>21</v>
      </c>
      <c r="K5" s="693" t="s">
        <v>23</v>
      </c>
      <c r="L5" s="693" t="s">
        <v>25</v>
      </c>
      <c r="M5" s="693" t="s">
        <v>27</v>
      </c>
      <c r="N5" s="693" t="s">
        <v>29</v>
      </c>
      <c r="O5" s="693" t="s">
        <v>32</v>
      </c>
      <c r="P5" s="693" t="s">
        <v>34</v>
      </c>
      <c r="Q5" s="693" t="s">
        <v>37</v>
      </c>
      <c r="R5" s="693" t="s">
        <v>39</v>
      </c>
      <c r="S5" s="693" t="s">
        <v>41</v>
      </c>
      <c r="T5" s="693" t="s">
        <v>43</v>
      </c>
      <c r="U5" s="693" t="s">
        <v>47</v>
      </c>
      <c r="V5" s="693" t="s">
        <v>50</v>
      </c>
      <c r="W5" s="693" t="s">
        <v>53</v>
      </c>
      <c r="X5" s="693" t="s">
        <v>56</v>
      </c>
      <c r="Y5" s="693" t="s">
        <v>59</v>
      </c>
      <c r="Z5" s="693" t="s">
        <v>62</v>
      </c>
      <c r="AA5" s="693" t="s">
        <v>64</v>
      </c>
      <c r="AB5" s="693" t="s">
        <v>66</v>
      </c>
      <c r="AC5" s="693" t="s">
        <v>68</v>
      </c>
      <c r="AD5" s="693" t="s">
        <v>70</v>
      </c>
      <c r="AE5" s="693" t="s">
        <v>72</v>
      </c>
      <c r="AF5" s="693" t="s">
        <v>74</v>
      </c>
      <c r="AG5" s="693" t="s">
        <v>76</v>
      </c>
      <c r="AH5" s="693" t="s">
        <v>78</v>
      </c>
      <c r="AI5" s="693" t="s">
        <v>80</v>
      </c>
      <c r="AJ5" s="693" t="s">
        <v>82</v>
      </c>
      <c r="AK5" s="693" t="s">
        <v>3</v>
      </c>
      <c r="AL5" s="693" t="s">
        <v>85</v>
      </c>
      <c r="AM5" s="693" t="s">
        <v>87</v>
      </c>
      <c r="AN5" s="693" t="s">
        <v>89</v>
      </c>
      <c r="AO5" s="693" t="s">
        <v>91</v>
      </c>
      <c r="AP5" s="693" t="s">
        <v>93</v>
      </c>
      <c r="AQ5" s="693" t="s">
        <v>95</v>
      </c>
      <c r="AR5" s="693" t="s">
        <v>97</v>
      </c>
      <c r="AS5" s="694" t="s">
        <v>99</v>
      </c>
      <c r="AT5" s="695" t="s">
        <v>101</v>
      </c>
      <c r="AU5" s="693" t="s">
        <v>102</v>
      </c>
      <c r="AV5" s="693" t="s">
        <v>103</v>
      </c>
      <c r="AW5" s="693" t="s">
        <v>104</v>
      </c>
      <c r="AX5" s="693" t="s">
        <v>105</v>
      </c>
      <c r="AY5" s="693" t="s">
        <v>410</v>
      </c>
      <c r="AZ5" s="693" t="s">
        <v>415</v>
      </c>
      <c r="BA5" s="693" t="s">
        <v>108</v>
      </c>
      <c r="BB5" s="693" t="s">
        <v>110</v>
      </c>
      <c r="BC5" s="693" t="s">
        <v>112</v>
      </c>
      <c r="BD5" s="693" t="s">
        <v>114</v>
      </c>
      <c r="BE5" s="693" t="s">
        <v>411</v>
      </c>
      <c r="BF5" s="693" t="s">
        <v>116</v>
      </c>
      <c r="BG5" s="693" t="s">
        <v>118</v>
      </c>
      <c r="BH5" s="693" t="s">
        <v>120</v>
      </c>
      <c r="BI5" s="693" t="s">
        <v>122</v>
      </c>
      <c r="BJ5" s="693" t="s">
        <v>124</v>
      </c>
      <c r="BK5" s="693" t="s">
        <v>126</v>
      </c>
      <c r="BL5" s="693" t="s">
        <v>128</v>
      </c>
      <c r="BM5" s="693" t="s">
        <v>130</v>
      </c>
      <c r="BN5" s="693" t="s">
        <v>132</v>
      </c>
      <c r="BO5" s="693" t="s">
        <v>134</v>
      </c>
      <c r="BP5" s="693" t="s">
        <v>136</v>
      </c>
      <c r="BQ5" s="693" t="s">
        <v>138</v>
      </c>
      <c r="BR5" s="693" t="s">
        <v>140</v>
      </c>
      <c r="BS5" s="693" t="s">
        <v>142</v>
      </c>
      <c r="BT5" s="693" t="s">
        <v>144</v>
      </c>
      <c r="BU5" s="696" t="s">
        <v>146</v>
      </c>
    </row>
    <row r="6" spans="2:73">
      <c r="B6" s="554" t="s">
        <v>438</v>
      </c>
      <c r="C6" s="678" t="s">
        <v>439</v>
      </c>
      <c r="D6" s="555">
        <v>1.1073698427831304E-3</v>
      </c>
      <c r="E6" s="556">
        <v>7.1686605439581124E-4</v>
      </c>
      <c r="F6" s="556">
        <v>5.7216241664087401E-4</v>
      </c>
      <c r="G6" s="556">
        <v>2.3237530683616853E-4</v>
      </c>
      <c r="H6" s="556">
        <v>2.3073557830204805E-4</v>
      </c>
      <c r="I6" s="556">
        <v>2.8824360928381333E-4</v>
      </c>
      <c r="J6" s="556">
        <v>9.8117153507539163E-4</v>
      </c>
      <c r="K6" s="556">
        <v>1.1515748031496063E-3</v>
      </c>
      <c r="L6" s="556">
        <v>1.1405037301896815E-3</v>
      </c>
      <c r="M6" s="556">
        <v>1.1491775841430357E-3</v>
      </c>
      <c r="N6" s="556">
        <v>6.7652716057571137E-4</v>
      </c>
      <c r="O6" s="556">
        <v>7.7777311615928536E-4</v>
      </c>
      <c r="P6" s="556">
        <v>8.0469937709373197E-4</v>
      </c>
      <c r="Q6" s="556">
        <v>7.6100152619301264E-4</v>
      </c>
      <c r="R6" s="556">
        <v>3.9486673247778872E-4</v>
      </c>
      <c r="S6" s="556">
        <v>8.9766179195514318E-4</v>
      </c>
      <c r="T6" s="556">
        <v>5.7842688684150328E-4</v>
      </c>
      <c r="U6" s="556">
        <v>2.955853459217916E-4</v>
      </c>
      <c r="V6" s="556">
        <v>6.0127982692132083E-4</v>
      </c>
      <c r="W6" s="556">
        <v>9.1771768397389561E-4</v>
      </c>
      <c r="X6" s="556">
        <v>8.8528281777785415E-4</v>
      </c>
      <c r="Y6" s="556">
        <v>2.5005673841754853E-4</v>
      </c>
      <c r="Z6" s="556">
        <v>2.0772088515587143E-3</v>
      </c>
      <c r="AA6" s="556">
        <v>1.2581339684143422E-3</v>
      </c>
      <c r="AB6" s="556">
        <v>1.3244292052506186E-3</v>
      </c>
      <c r="AC6" s="556">
        <v>7.3205393780152999E-4</v>
      </c>
      <c r="AD6" s="556">
        <v>7.9210725199990132E-4</v>
      </c>
      <c r="AE6" s="556">
        <v>8.417265772284135E-4</v>
      </c>
      <c r="AF6" s="556">
        <v>2.0566272059776903E-3</v>
      </c>
      <c r="AG6" s="556">
        <v>2.4183800805702071E-3</v>
      </c>
      <c r="AH6" s="556">
        <v>3.0598686073206667E-3</v>
      </c>
      <c r="AI6" s="556">
        <v>2.9943164133619045E-3</v>
      </c>
      <c r="AJ6" s="556">
        <v>3.6534670198872209E-3</v>
      </c>
      <c r="AK6" s="556">
        <v>6.549752000552805E-3</v>
      </c>
      <c r="AL6" s="556">
        <v>3.7951007057080121E-4</v>
      </c>
      <c r="AM6" s="556">
        <v>3.0704841444922599E-5</v>
      </c>
      <c r="AN6" s="556">
        <v>8.8044695630781983E-4</v>
      </c>
      <c r="AO6" s="556">
        <v>4.2400923783312569E-3</v>
      </c>
      <c r="AP6" s="556">
        <v>1.0458063166701528E-4</v>
      </c>
      <c r="AQ6" s="556">
        <v>0</v>
      </c>
      <c r="AR6" s="556">
        <v>2.8292485882967588E-4</v>
      </c>
      <c r="AS6" s="556">
        <v>1.2083596517727185E-4</v>
      </c>
      <c r="AT6" s="556">
        <v>3.6853308198632631E-5</v>
      </c>
      <c r="AU6" s="556">
        <v>7.0898520584203805E-4</v>
      </c>
      <c r="AV6" s="556">
        <v>2.8135330941830202E-5</v>
      </c>
      <c r="AW6" s="556">
        <v>1.0957266660025899E-3</v>
      </c>
      <c r="AX6" s="556">
        <v>1.9563738091637685E-3</v>
      </c>
      <c r="AY6" s="556">
        <v>1.9830902959198215E-3</v>
      </c>
      <c r="AZ6" s="556">
        <v>1.8521948508983144E-3</v>
      </c>
      <c r="BA6" s="556">
        <v>5.276724456734723E-3</v>
      </c>
      <c r="BB6" s="556">
        <v>1.7397746014625206E-3</v>
      </c>
      <c r="BC6" s="556">
        <v>2.8815757502692351E-3</v>
      </c>
      <c r="BD6" s="556">
        <v>2.9220025959422204E-3</v>
      </c>
      <c r="BE6" s="556">
        <v>2.2389790255643426E-3</v>
      </c>
      <c r="BF6" s="556">
        <v>4.4478241531199336E-4</v>
      </c>
      <c r="BG6" s="556">
        <v>3.7593984962406013E-3</v>
      </c>
      <c r="BH6" s="556">
        <v>2.7268341455570084E-5</v>
      </c>
      <c r="BI6" s="556">
        <v>2.0042703890062535E-4</v>
      </c>
      <c r="BJ6" s="556">
        <v>6.0053876906710597E-4</v>
      </c>
      <c r="BK6" s="556">
        <v>7.6050150613287109E-4</v>
      </c>
      <c r="BL6" s="556">
        <v>6.3946397322361586E-3</v>
      </c>
      <c r="BM6" s="556">
        <v>2.4173237906376568E-3</v>
      </c>
      <c r="BN6" s="556">
        <v>1.7222048366806833E-3</v>
      </c>
      <c r="BO6" s="556">
        <v>1.5117426650162256E-3</v>
      </c>
      <c r="BP6" s="556">
        <v>3.0631705372604988E-4</v>
      </c>
      <c r="BQ6" s="556">
        <v>2.8510821318783881E-4</v>
      </c>
      <c r="BR6" s="556">
        <v>6.9715155493844735E-5</v>
      </c>
      <c r="BS6" s="556">
        <v>8.1890529732466121E-5</v>
      </c>
      <c r="BT6" s="556">
        <v>1.8022644735394082E-3</v>
      </c>
      <c r="BU6" s="557">
        <v>3.1128073918550189E-3</v>
      </c>
    </row>
    <row r="7" spans="2:73">
      <c r="B7" s="558" t="s">
        <v>440</v>
      </c>
      <c r="C7" s="679" t="s">
        <v>441</v>
      </c>
      <c r="D7" s="559">
        <v>6.6228144335206971E-3</v>
      </c>
      <c r="E7" s="560">
        <v>2.177787631872766E-3</v>
      </c>
      <c r="F7" s="560">
        <v>1.8905220348639027E-3</v>
      </c>
      <c r="G7" s="560">
        <v>1.9505340072367345E-3</v>
      </c>
      <c r="H7" s="560">
        <v>1.9662935997241835E-3</v>
      </c>
      <c r="I7" s="560">
        <v>1.4135782482685641E-3</v>
      </c>
      <c r="J7" s="560">
        <v>1.8182843212854324E-3</v>
      </c>
      <c r="K7" s="560">
        <v>1.3681102362204725E-3</v>
      </c>
      <c r="L7" s="560">
        <v>1.8406293925217036E-3</v>
      </c>
      <c r="M7" s="560">
        <v>1.8393289040977332E-3</v>
      </c>
      <c r="N7" s="560">
        <v>1.910194335743185E-3</v>
      </c>
      <c r="O7" s="560">
        <v>1.8088872680799978E-3</v>
      </c>
      <c r="P7" s="560">
        <v>1.3790041571930202E-3</v>
      </c>
      <c r="Q7" s="560">
        <v>2.0766490374090124E-3</v>
      </c>
      <c r="R7" s="560">
        <v>1.5794669299111549E-3</v>
      </c>
      <c r="S7" s="560">
        <v>2.5367032492852053E-3</v>
      </c>
      <c r="T7" s="560">
        <v>3.2365908949108834E-3</v>
      </c>
      <c r="U7" s="560">
        <v>8.8849477509432648E-3</v>
      </c>
      <c r="V7" s="560">
        <v>2.7802167698067616E-3</v>
      </c>
      <c r="W7" s="560">
        <v>2.4927328976066172E-3</v>
      </c>
      <c r="X7" s="560">
        <v>2.7503932202807119E-3</v>
      </c>
      <c r="Y7" s="560">
        <v>1.1374863589972181E-3</v>
      </c>
      <c r="Z7" s="560">
        <v>4.8845097722500404E-3</v>
      </c>
      <c r="AA7" s="560">
        <v>2.4128267118921323E-3</v>
      </c>
      <c r="AB7" s="560">
        <v>2.6739106653294329E-3</v>
      </c>
      <c r="AC7" s="560">
        <v>3.3401540430184882E-3</v>
      </c>
      <c r="AD7" s="560">
        <v>2.0552226440976994E-3</v>
      </c>
      <c r="AE7" s="560">
        <v>3.4764460689639268E-3</v>
      </c>
      <c r="AF7" s="560">
        <v>1.5395037613305402E-2</v>
      </c>
      <c r="AG7" s="560">
        <v>1.5670884078948809E-2</v>
      </c>
      <c r="AH7" s="560">
        <v>1.3535107323678679E-2</v>
      </c>
      <c r="AI7" s="560">
        <v>1.3386941379066651E-2</v>
      </c>
      <c r="AJ7" s="560">
        <v>1.4818179807711621E-2</v>
      </c>
      <c r="AK7" s="560">
        <v>2.3268962063757441E-2</v>
      </c>
      <c r="AL7" s="560">
        <v>4.3643658115642144E-2</v>
      </c>
      <c r="AM7" s="560">
        <v>3.6420665775438962E-3</v>
      </c>
      <c r="AN7" s="560">
        <v>3.7789772101955287E-3</v>
      </c>
      <c r="AO7" s="560">
        <v>1.848935869173296E-2</v>
      </c>
      <c r="AP7" s="560">
        <v>1.9033674963396779E-2</v>
      </c>
      <c r="AQ7" s="560">
        <v>5.2200240121104561E-3</v>
      </c>
      <c r="AR7" s="560">
        <v>7.4995952254969548E-3</v>
      </c>
      <c r="AS7" s="560">
        <v>6.6642865643222662E-3</v>
      </c>
      <c r="AT7" s="560">
        <v>7.1193890838267583E-3</v>
      </c>
      <c r="AU7" s="560">
        <v>5.1614122985300373E-3</v>
      </c>
      <c r="AV7" s="560">
        <v>4.4031792923964266E-3</v>
      </c>
      <c r="AW7" s="560">
        <v>2.2910648470963243E-3</v>
      </c>
      <c r="AX7" s="560">
        <v>1.612354453349463E-2</v>
      </c>
      <c r="AY7" s="560">
        <v>1.6470336769106541E-2</v>
      </c>
      <c r="AZ7" s="560">
        <v>1.4771253935914058E-2</v>
      </c>
      <c r="BA7" s="560">
        <v>1.8545809806096936E-2</v>
      </c>
      <c r="BB7" s="560">
        <v>1.5411644103085063E-2</v>
      </c>
      <c r="BC7" s="560">
        <v>1.1541838777172849E-2</v>
      </c>
      <c r="BD7" s="560">
        <v>1.4025821473583885E-2</v>
      </c>
      <c r="BE7" s="560">
        <v>6.1172105519882933E-3</v>
      </c>
      <c r="BF7" s="560">
        <v>4.0719112730820552E-2</v>
      </c>
      <c r="BG7" s="560">
        <v>2.3578947368421053E-3</v>
      </c>
      <c r="BH7" s="560">
        <v>4.7265125189654813E-3</v>
      </c>
      <c r="BI7" s="560">
        <v>2.864005405064662E-2</v>
      </c>
      <c r="BJ7" s="560">
        <v>0.11710505996808565</v>
      </c>
      <c r="BK7" s="560">
        <v>1.7822926358812257E-2</v>
      </c>
      <c r="BL7" s="560">
        <v>1.0212707552849358E-2</v>
      </c>
      <c r="BM7" s="560">
        <v>1.941330477580995E-2</v>
      </c>
      <c r="BN7" s="560">
        <v>3.0967564106018183E-2</v>
      </c>
      <c r="BO7" s="560">
        <v>1.4979548240961768E-2</v>
      </c>
      <c r="BP7" s="560">
        <v>9.4987130068797318E-3</v>
      </c>
      <c r="BQ7" s="560">
        <v>3.5955313552021892E-3</v>
      </c>
      <c r="BR7" s="560">
        <v>1.2316344137245903E-3</v>
      </c>
      <c r="BS7" s="560">
        <v>1.5394592412635626E-2</v>
      </c>
      <c r="BT7" s="560">
        <v>2.509055182786301E-2</v>
      </c>
      <c r="BU7" s="561">
        <v>1.7709850989859149E-2</v>
      </c>
    </row>
    <row r="8" spans="2:73">
      <c r="B8" s="558" t="s">
        <v>442</v>
      </c>
      <c r="C8" s="680" t="s">
        <v>443</v>
      </c>
      <c r="D8" s="559">
        <v>2.6480126629960743E-5</v>
      </c>
      <c r="E8" s="560">
        <v>0</v>
      </c>
      <c r="F8" s="560">
        <v>0</v>
      </c>
      <c r="G8" s="560">
        <v>0</v>
      </c>
      <c r="H8" s="560">
        <v>0</v>
      </c>
      <c r="I8" s="560">
        <v>0</v>
      </c>
      <c r="J8" s="560">
        <v>0</v>
      </c>
      <c r="K8" s="560">
        <v>0</v>
      </c>
      <c r="L8" s="560">
        <v>0</v>
      </c>
      <c r="M8" s="560">
        <v>0</v>
      </c>
      <c r="N8" s="560">
        <v>0</v>
      </c>
      <c r="O8" s="560">
        <v>0</v>
      </c>
      <c r="P8" s="560">
        <v>0</v>
      </c>
      <c r="Q8" s="560">
        <v>0</v>
      </c>
      <c r="R8" s="560">
        <v>0</v>
      </c>
      <c r="S8" s="560">
        <v>0</v>
      </c>
      <c r="T8" s="560">
        <v>0</v>
      </c>
      <c r="U8" s="560">
        <v>0</v>
      </c>
      <c r="V8" s="560">
        <v>0</v>
      </c>
      <c r="W8" s="560">
        <v>0</v>
      </c>
      <c r="X8" s="560">
        <v>0</v>
      </c>
      <c r="Y8" s="560">
        <v>0</v>
      </c>
      <c r="Z8" s="560">
        <v>0</v>
      </c>
      <c r="AA8" s="560">
        <v>0</v>
      </c>
      <c r="AB8" s="560">
        <v>0</v>
      </c>
      <c r="AC8" s="560">
        <v>0</v>
      </c>
      <c r="AD8" s="560">
        <v>0</v>
      </c>
      <c r="AE8" s="560">
        <v>0</v>
      </c>
      <c r="AF8" s="560">
        <v>7.4251961787869458E-5</v>
      </c>
      <c r="AG8" s="560">
        <v>1.2354838809774189E-4</v>
      </c>
      <c r="AH8" s="560">
        <v>0</v>
      </c>
      <c r="AI8" s="560">
        <v>0</v>
      </c>
      <c r="AJ8" s="560">
        <v>0</v>
      </c>
      <c r="AK8" s="560">
        <v>0</v>
      </c>
      <c r="AL8" s="560">
        <v>0</v>
      </c>
      <c r="AM8" s="560">
        <v>0</v>
      </c>
      <c r="AN8" s="560">
        <v>0</v>
      </c>
      <c r="AO8" s="560">
        <v>0</v>
      </c>
      <c r="AP8" s="560">
        <v>0</v>
      </c>
      <c r="AQ8" s="560">
        <v>0</v>
      </c>
      <c r="AR8" s="560">
        <v>0</v>
      </c>
      <c r="AS8" s="560">
        <v>0</v>
      </c>
      <c r="AT8" s="560">
        <v>0</v>
      </c>
      <c r="AU8" s="560">
        <v>0</v>
      </c>
      <c r="AV8" s="560">
        <v>0</v>
      </c>
      <c r="AW8" s="560">
        <v>0</v>
      </c>
      <c r="AX8" s="560">
        <v>0</v>
      </c>
      <c r="AY8" s="560">
        <v>0</v>
      </c>
      <c r="AZ8" s="560">
        <v>0</v>
      </c>
      <c r="BA8" s="560">
        <v>0</v>
      </c>
      <c r="BB8" s="560">
        <v>0</v>
      </c>
      <c r="BC8" s="560">
        <v>0</v>
      </c>
      <c r="BD8" s="560">
        <v>0</v>
      </c>
      <c r="BE8" s="560">
        <v>0</v>
      </c>
      <c r="BF8" s="560">
        <v>0</v>
      </c>
      <c r="BG8" s="560">
        <v>0</v>
      </c>
      <c r="BH8" s="560">
        <v>0</v>
      </c>
      <c r="BI8" s="560">
        <v>0</v>
      </c>
      <c r="BJ8" s="560">
        <v>0</v>
      </c>
      <c r="BK8" s="560">
        <v>0</v>
      </c>
      <c r="BL8" s="560">
        <v>0</v>
      </c>
      <c r="BM8" s="560">
        <v>0</v>
      </c>
      <c r="BN8" s="560">
        <v>1.5678074114908989E-3</v>
      </c>
      <c r="BO8" s="560">
        <v>0</v>
      </c>
      <c r="BP8" s="560">
        <v>0</v>
      </c>
      <c r="BQ8" s="560">
        <v>0</v>
      </c>
      <c r="BR8" s="560">
        <v>0</v>
      </c>
      <c r="BS8" s="560">
        <v>0</v>
      </c>
      <c r="BT8" s="560">
        <v>0</v>
      </c>
      <c r="BU8" s="561">
        <v>0</v>
      </c>
    </row>
    <row r="9" spans="2:73">
      <c r="B9" s="558" t="s">
        <v>444</v>
      </c>
      <c r="C9" s="681" t="s">
        <v>445</v>
      </c>
      <c r="D9" s="559">
        <v>6.8207765698799082E-4</v>
      </c>
      <c r="E9" s="560">
        <v>4.3205978567935468E-4</v>
      </c>
      <c r="F9" s="560">
        <v>4.7819593205067031E-4</v>
      </c>
      <c r="G9" s="560">
        <v>5.2667232818778896E-4</v>
      </c>
      <c r="H9" s="560">
        <v>5.3193184550798624E-4</v>
      </c>
      <c r="I9" s="560">
        <v>3.4747174817774759E-4</v>
      </c>
      <c r="J9" s="560">
        <v>4.198438419424811E-4</v>
      </c>
      <c r="K9" s="560">
        <v>4.7244094488188977E-4</v>
      </c>
      <c r="L9" s="560">
        <v>3.746499980281579E-4</v>
      </c>
      <c r="M9" s="560">
        <v>3.7644617452074411E-4</v>
      </c>
      <c r="N9" s="560">
        <v>2.7857000729588114E-4</v>
      </c>
      <c r="O9" s="560">
        <v>4.7505478298193697E-4</v>
      </c>
      <c r="P9" s="560">
        <v>4.0192926045016077E-4</v>
      </c>
      <c r="Q9" s="560">
        <v>5.2060255818021646E-4</v>
      </c>
      <c r="R9" s="560">
        <v>5.4999294880834864E-4</v>
      </c>
      <c r="S9" s="560">
        <v>3.7441632390630941E-4</v>
      </c>
      <c r="T9" s="560">
        <v>4.1464758854480792E-4</v>
      </c>
      <c r="U9" s="560">
        <v>1.5648635960565437E-4</v>
      </c>
      <c r="V9" s="560">
        <v>4.3550641669534923E-4</v>
      </c>
      <c r="W9" s="560">
        <v>3.7188879985914936E-4</v>
      </c>
      <c r="X9" s="560">
        <v>1.2032970338728115E-4</v>
      </c>
      <c r="Y9" s="560">
        <v>2.9626287486426945E-4</v>
      </c>
      <c r="Z9" s="560">
        <v>1.4537231465029882E-4</v>
      </c>
      <c r="AA9" s="560">
        <v>3.0430965010404265E-4</v>
      </c>
      <c r="AB9" s="560">
        <v>7.3194337856378761E-4</v>
      </c>
      <c r="AC9" s="560">
        <v>1.0572240413589414E-4</v>
      </c>
      <c r="AD9" s="560">
        <v>3.5801138517637006E-4</v>
      </c>
      <c r="AE9" s="560">
        <v>6.8606481294644661E-4</v>
      </c>
      <c r="AF9" s="560">
        <v>8.5244981907157469E-5</v>
      </c>
      <c r="AG9" s="560">
        <v>1.1709741476018629E-4</v>
      </c>
      <c r="AH9" s="560">
        <v>4.3753172501321312E-5</v>
      </c>
      <c r="AI9" s="560">
        <v>4.4394094867242888E-5</v>
      </c>
      <c r="AJ9" s="560">
        <v>4.7882391108645755E-5</v>
      </c>
      <c r="AK9" s="560">
        <v>3.6345133386639528E-5</v>
      </c>
      <c r="AL9" s="560">
        <v>4.5179770306047765E-5</v>
      </c>
      <c r="AM9" s="560">
        <v>2.8342930564543937E-5</v>
      </c>
      <c r="AN9" s="560">
        <v>6.3561678663933519E-5</v>
      </c>
      <c r="AO9" s="560">
        <v>6.3898055217048006E-5</v>
      </c>
      <c r="AP9" s="560">
        <v>1.0458063166701528E-4</v>
      </c>
      <c r="AQ9" s="560">
        <v>5.2200240121104554E-5</v>
      </c>
      <c r="AR9" s="560">
        <v>3.0045117751823989E-5</v>
      </c>
      <c r="AS9" s="560">
        <v>2.7462719358470875E-5</v>
      </c>
      <c r="AT9" s="560">
        <v>2.3452105217311675E-5</v>
      </c>
      <c r="AU9" s="560">
        <v>5.6718816467363046E-5</v>
      </c>
      <c r="AV9" s="560">
        <v>2.8135330941830202E-5</v>
      </c>
      <c r="AW9" s="560">
        <v>4.9805757545572267E-5</v>
      </c>
      <c r="AX9" s="560">
        <v>5.6706487222138213E-5</v>
      </c>
      <c r="AY9" s="560">
        <v>5.9373960955683275E-5</v>
      </c>
      <c r="AZ9" s="560">
        <v>4.6304871272457863E-5</v>
      </c>
      <c r="BA9" s="560">
        <v>2.2078345007258257E-5</v>
      </c>
      <c r="BB9" s="560">
        <v>2.3104496267688815E-4</v>
      </c>
      <c r="BC9" s="560">
        <v>2.2247231369341947E-4</v>
      </c>
      <c r="BD9" s="560">
        <v>2.1946371428750583E-4</v>
      </c>
      <c r="BE9" s="560">
        <v>1.55928896423231E-4</v>
      </c>
      <c r="BF9" s="560">
        <v>5.0217369470708924E-4</v>
      </c>
      <c r="BG9" s="560">
        <v>2.2255639097744362E-4</v>
      </c>
      <c r="BH9" s="560">
        <v>4.6006586353243881E-4</v>
      </c>
      <c r="BI9" s="560">
        <v>6.9502924780055566E-5</v>
      </c>
      <c r="BJ9" s="560">
        <v>8.5791252723872278E-6</v>
      </c>
      <c r="BK9" s="560">
        <v>3.0590004715959059E-4</v>
      </c>
      <c r="BL9" s="560">
        <v>2.4954691637994766E-5</v>
      </c>
      <c r="BM9" s="560">
        <v>1.4008959507880818E-5</v>
      </c>
      <c r="BN9" s="560">
        <v>9.3260189711950357E-6</v>
      </c>
      <c r="BO9" s="560">
        <v>3.7267759132691916E-5</v>
      </c>
      <c r="BP9" s="560">
        <v>6.5186115011381612E-5</v>
      </c>
      <c r="BQ9" s="560">
        <v>4.020756852649009E-5</v>
      </c>
      <c r="BR9" s="560">
        <v>5.8095962911537274E-5</v>
      </c>
      <c r="BS9" s="560">
        <v>5.2939332352301329E-5</v>
      </c>
      <c r="BT9" s="560">
        <v>2.6316251162301094E-5</v>
      </c>
      <c r="BU9" s="561">
        <v>1.7000586520234947E-5</v>
      </c>
    </row>
    <row r="10" spans="2:73">
      <c r="B10" s="562" t="s">
        <v>446</v>
      </c>
      <c r="C10" s="682" t="s">
        <v>447</v>
      </c>
      <c r="D10" s="563">
        <v>2.4380793391848522E-3</v>
      </c>
      <c r="E10" s="564">
        <v>3.3736460472917084E-3</v>
      </c>
      <c r="F10" s="564">
        <v>2.6934189084304601E-3</v>
      </c>
      <c r="G10" s="564">
        <v>2.3306207494261265E-3</v>
      </c>
      <c r="H10" s="564">
        <v>2.3196400478622771E-3</v>
      </c>
      <c r="I10" s="564">
        <v>2.7047516761563306E-3</v>
      </c>
      <c r="J10" s="564">
        <v>3.130126926192862E-3</v>
      </c>
      <c r="K10" s="564">
        <v>4.3996062992125986E-3</v>
      </c>
      <c r="L10" s="564">
        <v>3.194871068305097E-3</v>
      </c>
      <c r="M10" s="564">
        <v>3.2203755087789085E-3</v>
      </c>
      <c r="N10" s="564">
        <v>1.8306029050872189E-3</v>
      </c>
      <c r="O10" s="564">
        <v>2.9645742095598319E-3</v>
      </c>
      <c r="P10" s="564">
        <v>3.4298524129209324E-3</v>
      </c>
      <c r="Q10" s="564">
        <v>2.674765859785076E-3</v>
      </c>
      <c r="R10" s="564">
        <v>4.7948103229445774E-3</v>
      </c>
      <c r="S10" s="564">
        <v>4.2235359960611368E-3</v>
      </c>
      <c r="T10" s="564">
        <v>3.2131938522970698E-3</v>
      </c>
      <c r="U10" s="564">
        <v>1.9995479282944725E-3</v>
      </c>
      <c r="V10" s="564">
        <v>3.3112536262933489E-3</v>
      </c>
      <c r="W10" s="564">
        <v>4.287010611815056E-3</v>
      </c>
      <c r="X10" s="564">
        <v>2.6988233474004486E-3</v>
      </c>
      <c r="Y10" s="564">
        <v>4.5621764721071219E-3</v>
      </c>
      <c r="Z10" s="564">
        <v>1.7606202552091746E-3</v>
      </c>
      <c r="AA10" s="564">
        <v>4.6139597541466704E-3</v>
      </c>
      <c r="AB10" s="564">
        <v>6.4526257685823011E-3</v>
      </c>
      <c r="AC10" s="564">
        <v>1.7265184643547016E-3</v>
      </c>
      <c r="AD10" s="564">
        <v>4.5805117886689494E-3</v>
      </c>
      <c r="AE10" s="564">
        <v>3.2861928015081895E-3</v>
      </c>
      <c r="AF10" s="564">
        <v>1.3320203217755142E-3</v>
      </c>
      <c r="AG10" s="564">
        <v>1.2290329076398631E-3</v>
      </c>
      <c r="AH10" s="564">
        <v>1.2379294350102106E-3</v>
      </c>
      <c r="AI10" s="564">
        <v>1.2208376088491794E-3</v>
      </c>
      <c r="AJ10" s="564">
        <v>1.2327686795598797E-3</v>
      </c>
      <c r="AK10" s="564">
        <v>1.0921488230009953E-3</v>
      </c>
      <c r="AL10" s="564">
        <v>1.5451481444668336E-3</v>
      </c>
      <c r="AM10" s="564">
        <v>1.1455267769836508E-3</v>
      </c>
      <c r="AN10" s="564">
        <v>1.0929077525826346E-3</v>
      </c>
      <c r="AO10" s="564">
        <v>2.4121515844435621E-3</v>
      </c>
      <c r="AP10" s="564">
        <v>2.6145157916753819E-3</v>
      </c>
      <c r="AQ10" s="564">
        <v>2.4534112856919141E-3</v>
      </c>
      <c r="AR10" s="564">
        <v>1.1717595923211356E-3</v>
      </c>
      <c r="AS10" s="564">
        <v>1.161673028863318E-3</v>
      </c>
      <c r="AT10" s="564">
        <v>1.0553447347790253E-3</v>
      </c>
      <c r="AU10" s="564">
        <v>1.7488301744103605E-3</v>
      </c>
      <c r="AV10" s="564">
        <v>1.6881198565098122E-3</v>
      </c>
      <c r="AW10" s="564">
        <v>9.4630939336587307E-4</v>
      </c>
      <c r="AX10" s="564">
        <v>1.2758959624981098E-3</v>
      </c>
      <c r="AY10" s="564">
        <v>1.2824775566427588E-3</v>
      </c>
      <c r="AZ10" s="564">
        <v>1.2502315243563622E-3</v>
      </c>
      <c r="BA10" s="564">
        <v>1.8159438768469915E-3</v>
      </c>
      <c r="BB10" s="564">
        <v>1.3615365032943513E-3</v>
      </c>
      <c r="BC10" s="564">
        <v>1.3652840033084989E-3</v>
      </c>
      <c r="BD10" s="564">
        <v>1.4066579020522994E-3</v>
      </c>
      <c r="BE10" s="564">
        <v>9.915478541784946E-4</v>
      </c>
      <c r="BF10" s="564">
        <v>1.1908690474482402E-3</v>
      </c>
      <c r="BG10" s="564">
        <v>1.5639097744360902E-3</v>
      </c>
      <c r="BH10" s="564">
        <v>1.5375149451486824E-3</v>
      </c>
      <c r="BI10" s="564">
        <v>1.1071977552171643E-3</v>
      </c>
      <c r="BJ10" s="564">
        <v>1.3469226677647946E-3</v>
      </c>
      <c r="BK10" s="564">
        <v>9.7293209443814234E-4</v>
      </c>
      <c r="BL10" s="564">
        <v>1.3537920213612161E-3</v>
      </c>
      <c r="BM10" s="564">
        <v>1.3541994190951457E-3</v>
      </c>
      <c r="BN10" s="564">
        <v>4.880616594925402E-4</v>
      </c>
      <c r="BO10" s="564">
        <v>1.4871434840705545E-3</v>
      </c>
      <c r="BP10" s="564">
        <v>1.1266237399754715E-3</v>
      </c>
      <c r="BQ10" s="564">
        <v>1.5096114364945823E-3</v>
      </c>
      <c r="BR10" s="564">
        <v>1.7777364650930407E-3</v>
      </c>
      <c r="BS10" s="564">
        <v>1.7395533740139015E-3</v>
      </c>
      <c r="BT10" s="564">
        <v>1.3293694147744218E-3</v>
      </c>
      <c r="BU10" s="565">
        <v>1.639876575741863E-3</v>
      </c>
    </row>
    <row r="11" spans="2:73">
      <c r="B11" s="566" t="s">
        <v>448</v>
      </c>
      <c r="C11" s="683" t="s">
        <v>449</v>
      </c>
      <c r="D11" s="567">
        <v>3.6209691729846914E-2</v>
      </c>
      <c r="E11" s="568">
        <v>6.4117617542617869E-2</v>
      </c>
      <c r="F11" s="568">
        <v>0.10141252904090169</v>
      </c>
      <c r="G11" s="568">
        <v>0.14153243633912968</v>
      </c>
      <c r="H11" s="568">
        <v>0.1402153802472498</v>
      </c>
      <c r="I11" s="568">
        <v>0.18640674726958278</v>
      </c>
      <c r="J11" s="568">
        <v>5.311932590805122E-2</v>
      </c>
      <c r="K11" s="568">
        <v>3.5393700787401575E-2</v>
      </c>
      <c r="L11" s="568">
        <v>3.8703365325862729E-2</v>
      </c>
      <c r="M11" s="568">
        <v>3.8490009421073897E-2</v>
      </c>
      <c r="N11" s="568">
        <v>5.0116070836373282E-2</v>
      </c>
      <c r="O11" s="568">
        <v>7.2608509031527241E-2</v>
      </c>
      <c r="P11" s="568">
        <v>3.0786267809334175E-2</v>
      </c>
      <c r="Q11" s="568">
        <v>9.8658374735377821E-2</v>
      </c>
      <c r="R11" s="568">
        <v>6.2008179382315613E-2</v>
      </c>
      <c r="S11" s="568">
        <v>1.7520578683363805E-2</v>
      </c>
      <c r="T11" s="568">
        <v>7.0149533099016281E-2</v>
      </c>
      <c r="U11" s="568">
        <v>7.5252551597030232E-2</v>
      </c>
      <c r="V11" s="568">
        <v>6.9737221047603659E-2</v>
      </c>
      <c r="W11" s="568">
        <v>1.4214171364137768E-2</v>
      </c>
      <c r="X11" s="568">
        <v>6.2313596396984883E-3</v>
      </c>
      <c r="Y11" s="568">
        <v>1.057305122222026E-2</v>
      </c>
      <c r="Z11" s="568">
        <v>1.1914068809562268E-2</v>
      </c>
      <c r="AA11" s="568">
        <v>3.7970146381361335E-2</v>
      </c>
      <c r="AB11" s="568">
        <v>2.5022609659982448E-2</v>
      </c>
      <c r="AC11" s="568">
        <v>4.8569125182908179E-3</v>
      </c>
      <c r="AD11" s="568">
        <v>1.0810776199192186E-2</v>
      </c>
      <c r="AE11" s="568">
        <v>8.2788997595890524E-3</v>
      </c>
      <c r="AF11" s="568">
        <v>2.9019610075613328E-3</v>
      </c>
      <c r="AG11" s="568">
        <v>1.8221958231335823E-3</v>
      </c>
      <c r="AH11" s="568">
        <v>2.0752637000536135E-3</v>
      </c>
      <c r="AI11" s="568">
        <v>1.9224928067693161E-3</v>
      </c>
      <c r="AJ11" s="568">
        <v>1.1729156906740725E-3</v>
      </c>
      <c r="AK11" s="568">
        <v>9.6696003022479239E-4</v>
      </c>
      <c r="AL11" s="568">
        <v>5.9637296803983044E-4</v>
      </c>
      <c r="AM11" s="568">
        <v>7.8651632316609427E-4</v>
      </c>
      <c r="AN11" s="568">
        <v>1.222973780219017E-3</v>
      </c>
      <c r="AO11" s="568">
        <v>2.5034345204679163E-3</v>
      </c>
      <c r="AP11" s="568">
        <v>1.6732901066722444E-3</v>
      </c>
      <c r="AQ11" s="568">
        <v>1.8792086443597639E-3</v>
      </c>
      <c r="AR11" s="568">
        <v>5.0058504520955633E-3</v>
      </c>
      <c r="AS11" s="568">
        <v>5.4138174095332255E-3</v>
      </c>
      <c r="AT11" s="568">
        <v>6.4928828444500031E-3</v>
      </c>
      <c r="AU11" s="568">
        <v>5.199224842841613E-4</v>
      </c>
      <c r="AV11" s="568">
        <v>5.2050362242385872E-4</v>
      </c>
      <c r="AW11" s="568">
        <v>3.9844606036457814E-4</v>
      </c>
      <c r="AX11" s="568">
        <v>7.9389082110993493E-4</v>
      </c>
      <c r="AY11" s="568">
        <v>7.9561107680615594E-4</v>
      </c>
      <c r="AZ11" s="568">
        <v>7.8718281163178369E-4</v>
      </c>
      <c r="BA11" s="568">
        <v>7.2416971623807079E-3</v>
      </c>
      <c r="BB11" s="568">
        <v>1.2710489200005309E-3</v>
      </c>
      <c r="BC11" s="568">
        <v>5.2635209412940306E-4</v>
      </c>
      <c r="BD11" s="568">
        <v>3.7622351020715286E-4</v>
      </c>
      <c r="BE11" s="568">
        <v>2.0790519523097468E-4</v>
      </c>
      <c r="BF11" s="568">
        <v>3.1565203667302755E-4</v>
      </c>
      <c r="BG11" s="568">
        <v>1.2421052631578946E-3</v>
      </c>
      <c r="BH11" s="568">
        <v>1.4347342735084568E-3</v>
      </c>
      <c r="BI11" s="568">
        <v>9.3101592263516303E-4</v>
      </c>
      <c r="BJ11" s="568">
        <v>5.5678523017793106E-3</v>
      </c>
      <c r="BK11" s="568">
        <v>3.3988894128843402E-4</v>
      </c>
      <c r="BL11" s="568">
        <v>6.3540883583244169E-3</v>
      </c>
      <c r="BM11" s="568">
        <v>1.2452408451449617E-4</v>
      </c>
      <c r="BN11" s="568">
        <v>3.0081592303754655E-3</v>
      </c>
      <c r="BO11" s="568">
        <v>4.5283402243838887E-3</v>
      </c>
      <c r="BP11" s="568">
        <v>6.9731837013945214E-3</v>
      </c>
      <c r="BQ11" s="568">
        <v>2.3405678527087109E-3</v>
      </c>
      <c r="BR11" s="568">
        <v>1.8881187946249616E-3</v>
      </c>
      <c r="BS11" s="568">
        <v>3.2913375535907341E-3</v>
      </c>
      <c r="BT11" s="568">
        <v>5.3158827347848207E-3</v>
      </c>
      <c r="BU11" s="569">
        <v>4.025058864530826E-3</v>
      </c>
    </row>
    <row r="12" spans="2:73">
      <c r="B12" s="558" t="s">
        <v>450</v>
      </c>
      <c r="C12" s="679" t="s">
        <v>451</v>
      </c>
      <c r="D12" s="559">
        <v>9.2121962807795808E-3</v>
      </c>
      <c r="E12" s="560">
        <v>1.0560034398093649E-2</v>
      </c>
      <c r="F12" s="560">
        <v>1.5290155036705043E-2</v>
      </c>
      <c r="G12" s="560">
        <v>1.7164361508876815E-2</v>
      </c>
      <c r="H12" s="560">
        <v>1.7308065604927612E-2</v>
      </c>
      <c r="I12" s="560">
        <v>1.2268121836230248E-2</v>
      </c>
      <c r="J12" s="560">
        <v>1.3034132030453179E-2</v>
      </c>
      <c r="K12" s="560">
        <v>1.1023622047244094E-2</v>
      </c>
      <c r="L12" s="560">
        <v>1.1575199971566525E-2</v>
      </c>
      <c r="M12" s="560">
        <v>1.1544349351969485E-2</v>
      </c>
      <c r="N12" s="560">
        <v>1.3225442727333024E-2</v>
      </c>
      <c r="O12" s="560">
        <v>1.4986816584317383E-2</v>
      </c>
      <c r="P12" s="560">
        <v>9.9977801396493975E-3</v>
      </c>
      <c r="Q12" s="560">
        <v>1.8094343239446798E-2</v>
      </c>
      <c r="R12" s="560">
        <v>1.5103652517275419E-2</v>
      </c>
      <c r="S12" s="560">
        <v>4.6501231970313469E-3</v>
      </c>
      <c r="T12" s="560">
        <v>1.5239273755797268E-2</v>
      </c>
      <c r="U12" s="560">
        <v>2.5907186201380556E-3</v>
      </c>
      <c r="V12" s="560">
        <v>1.6261247655640861E-2</v>
      </c>
      <c r="W12" s="560">
        <v>3.9848611696809205E-3</v>
      </c>
      <c r="X12" s="560">
        <v>1.1947020550594342E-3</v>
      </c>
      <c r="Y12" s="560">
        <v>3.8283143050121429E-3</v>
      </c>
      <c r="Z12" s="560">
        <v>1.0208366984332095E-3</v>
      </c>
      <c r="AA12" s="560">
        <v>5.8191703051516134E-3</v>
      </c>
      <c r="AB12" s="560">
        <v>6.9837335709400528E-3</v>
      </c>
      <c r="AC12" s="560">
        <v>1.5466640158844753E-3</v>
      </c>
      <c r="AD12" s="560">
        <v>3.7019620191540798E-3</v>
      </c>
      <c r="AE12" s="560">
        <v>3.6436383343038171E-3</v>
      </c>
      <c r="AF12" s="560">
        <v>9.0201656157372156E-5</v>
      </c>
      <c r="AG12" s="560">
        <v>6.7367759537764085E-5</v>
      </c>
      <c r="AH12" s="560">
        <v>5.8337563335095084E-5</v>
      </c>
      <c r="AI12" s="560">
        <v>5.696154084069032E-5</v>
      </c>
      <c r="AJ12" s="560">
        <v>5.5186484667591715E-5</v>
      </c>
      <c r="AK12" s="560">
        <v>5.1152409951566747E-5</v>
      </c>
      <c r="AL12" s="560">
        <v>7.2287632489676418E-5</v>
      </c>
      <c r="AM12" s="560">
        <v>6.6133504650602528E-5</v>
      </c>
      <c r="AN12" s="560">
        <v>5.4145133676684106E-5</v>
      </c>
      <c r="AO12" s="560">
        <v>5.9333908415830286E-5</v>
      </c>
      <c r="AP12" s="560">
        <v>1.0458063166701528E-4</v>
      </c>
      <c r="AQ12" s="560">
        <v>1.5660072036331366E-4</v>
      </c>
      <c r="AR12" s="560">
        <v>6.4263168524734645E-5</v>
      </c>
      <c r="AS12" s="560">
        <v>6.2248830545867315E-5</v>
      </c>
      <c r="AT12" s="560">
        <v>5.4721578840393904E-5</v>
      </c>
      <c r="AU12" s="560">
        <v>9.4531360778938415E-5</v>
      </c>
      <c r="AV12" s="560">
        <v>9.8473658296405713E-5</v>
      </c>
      <c r="AW12" s="560">
        <v>9.9611515091144534E-5</v>
      </c>
      <c r="AX12" s="560">
        <v>8.505973083320732E-5</v>
      </c>
      <c r="AY12" s="560">
        <v>7.1248753146819927E-5</v>
      </c>
      <c r="AZ12" s="560">
        <v>1.3891461381737358E-4</v>
      </c>
      <c r="BA12" s="560">
        <v>1.0487213878447672E-4</v>
      </c>
      <c r="BB12" s="560">
        <v>5.6705552197460798E-5</v>
      </c>
      <c r="BC12" s="560">
        <v>6.2143104383636721E-5</v>
      </c>
      <c r="BD12" s="560">
        <v>5.7478591837203907E-5</v>
      </c>
      <c r="BE12" s="560">
        <v>5.5974475639108567E-5</v>
      </c>
      <c r="BF12" s="560">
        <v>7.1739099243869889E-5</v>
      </c>
      <c r="BG12" s="560">
        <v>7.8195488721804514E-5</v>
      </c>
      <c r="BH12" s="560">
        <v>4.7544800486635017E-5</v>
      </c>
      <c r="BI12" s="560">
        <v>5.3339453900972877E-5</v>
      </c>
      <c r="BJ12" s="560">
        <v>6.0053876906710591E-5</v>
      </c>
      <c r="BK12" s="560">
        <v>4.6734729427159675E-5</v>
      </c>
      <c r="BL12" s="560">
        <v>8.7341420732981674E-5</v>
      </c>
      <c r="BM12" s="560">
        <v>5.4479286975092071E-5</v>
      </c>
      <c r="BN12" s="560">
        <v>1.8133925777323682E-4</v>
      </c>
      <c r="BO12" s="560">
        <v>1.2459485148982478E-4</v>
      </c>
      <c r="BP12" s="560">
        <v>1.805597698987827E-4</v>
      </c>
      <c r="BQ12" s="560">
        <v>1.2671476141681723E-4</v>
      </c>
      <c r="BR12" s="560">
        <v>2.5562223681076403E-4</v>
      </c>
      <c r="BS12" s="560">
        <v>1.1828632072467329E-4</v>
      </c>
      <c r="BT12" s="560">
        <v>7.5758904861169814E-5</v>
      </c>
      <c r="BU12" s="561">
        <v>1.0676368334707548E-4</v>
      </c>
    </row>
    <row r="13" spans="2:73">
      <c r="B13" s="558" t="s">
        <v>452</v>
      </c>
      <c r="C13" s="679" t="s">
        <v>453</v>
      </c>
      <c r="D13" s="559">
        <v>2.815871813364847E-3</v>
      </c>
      <c r="E13" s="560">
        <v>3.9926846666186863E-3</v>
      </c>
      <c r="F13" s="560">
        <v>6.2621159419737277E-3</v>
      </c>
      <c r="G13" s="560">
        <v>7.9251913634294634E-3</v>
      </c>
      <c r="H13" s="560">
        <v>7.9971723013005681E-3</v>
      </c>
      <c r="I13" s="560">
        <v>5.4726800337995245E-3</v>
      </c>
      <c r="J13" s="560">
        <v>4.26023596362293E-3</v>
      </c>
      <c r="K13" s="560">
        <v>4.7933070866141734E-3</v>
      </c>
      <c r="L13" s="560">
        <v>3.8467961460954851E-3</v>
      </c>
      <c r="M13" s="560">
        <v>3.8155473262030098E-3</v>
      </c>
      <c r="N13" s="560">
        <v>5.5183391921469786E-3</v>
      </c>
      <c r="O13" s="560">
        <v>4.7789478440193765E-3</v>
      </c>
      <c r="P13" s="560">
        <v>4.1479436020933954E-3</v>
      </c>
      <c r="Q13" s="560">
        <v>5.1719821549593937E-3</v>
      </c>
      <c r="R13" s="560">
        <v>4.7807079396417996E-3</v>
      </c>
      <c r="S13" s="560">
        <v>1.1572099844762828E-3</v>
      </c>
      <c r="T13" s="560">
        <v>3.4354657571282988E-3</v>
      </c>
      <c r="U13" s="560">
        <v>1.5648635960565436E-3</v>
      </c>
      <c r="V13" s="560">
        <v>3.5866060703975051E-3</v>
      </c>
      <c r="W13" s="560">
        <v>1.0140788574112686E-3</v>
      </c>
      <c r="X13" s="560">
        <v>3.3520417372171179E-4</v>
      </c>
      <c r="Y13" s="560">
        <v>8.5345452025119826E-4</v>
      </c>
      <c r="Z13" s="560">
        <v>1.8090776934259409E-4</v>
      </c>
      <c r="AA13" s="560">
        <v>9.2736260960560031E-4</v>
      </c>
      <c r="AB13" s="560">
        <v>1.5240121687152453E-3</v>
      </c>
      <c r="AC13" s="560">
        <v>4.2036238775945163E-4</v>
      </c>
      <c r="AD13" s="560">
        <v>1.1540735235985248E-3</v>
      </c>
      <c r="AE13" s="560">
        <v>8.5325707828633689E-4</v>
      </c>
      <c r="AF13" s="560">
        <v>8.8336768815707218E-7</v>
      </c>
      <c r="AG13" s="560">
        <v>9.7989468418565937E-7</v>
      </c>
      <c r="AH13" s="560">
        <v>0</v>
      </c>
      <c r="AI13" s="560">
        <v>0</v>
      </c>
      <c r="AJ13" s="560">
        <v>0</v>
      </c>
      <c r="AK13" s="560">
        <v>0</v>
      </c>
      <c r="AL13" s="560">
        <v>0</v>
      </c>
      <c r="AM13" s="560">
        <v>0</v>
      </c>
      <c r="AN13" s="560">
        <v>0</v>
      </c>
      <c r="AO13" s="560">
        <v>0</v>
      </c>
      <c r="AP13" s="560">
        <v>0</v>
      </c>
      <c r="AQ13" s="560">
        <v>0</v>
      </c>
      <c r="AR13" s="560">
        <v>0</v>
      </c>
      <c r="AS13" s="560">
        <v>0</v>
      </c>
      <c r="AT13" s="560">
        <v>0</v>
      </c>
      <c r="AU13" s="560">
        <v>0</v>
      </c>
      <c r="AV13" s="560">
        <v>0</v>
      </c>
      <c r="AW13" s="560">
        <v>0</v>
      </c>
      <c r="AX13" s="560">
        <v>0</v>
      </c>
      <c r="AY13" s="560">
        <v>0</v>
      </c>
      <c r="AZ13" s="560">
        <v>0</v>
      </c>
      <c r="BA13" s="560">
        <v>0</v>
      </c>
      <c r="BB13" s="560">
        <v>1.8097516658764084E-6</v>
      </c>
      <c r="BC13" s="560">
        <v>2.4857241753454691E-6</v>
      </c>
      <c r="BD13" s="560">
        <v>2.0901306122619604E-6</v>
      </c>
      <c r="BE13" s="560">
        <v>3.998176831364898E-6</v>
      </c>
      <c r="BF13" s="560">
        <v>0</v>
      </c>
      <c r="BG13" s="560">
        <v>3.0075187969924812E-6</v>
      </c>
      <c r="BH13" s="560">
        <v>6.9918824245051494E-7</v>
      </c>
      <c r="BI13" s="560">
        <v>1.6163470879082691E-6</v>
      </c>
      <c r="BJ13" s="560">
        <v>0</v>
      </c>
      <c r="BK13" s="560">
        <v>0</v>
      </c>
      <c r="BL13" s="560">
        <v>3.1193364547493457E-6</v>
      </c>
      <c r="BM13" s="560">
        <v>3.113102112862404E-6</v>
      </c>
      <c r="BN13" s="560">
        <v>3.1086729903983452E-6</v>
      </c>
      <c r="BO13" s="560">
        <v>7.3797542837013697E-7</v>
      </c>
      <c r="BP13" s="560">
        <v>1.7306048233110161E-6</v>
      </c>
      <c r="BQ13" s="560">
        <v>1.2184111674693967E-6</v>
      </c>
      <c r="BR13" s="560">
        <v>1.1619192582307455E-5</v>
      </c>
      <c r="BS13" s="560">
        <v>0</v>
      </c>
      <c r="BT13" s="560">
        <v>0</v>
      </c>
      <c r="BU13" s="561">
        <v>0</v>
      </c>
    </row>
    <row r="14" spans="2:73">
      <c r="B14" s="558" t="s">
        <v>454</v>
      </c>
      <c r="C14" s="680" t="s">
        <v>455</v>
      </c>
      <c r="D14" s="559">
        <v>6.0851786040786848E-4</v>
      </c>
      <c r="E14" s="560">
        <v>6.4342716284623315E-4</v>
      </c>
      <c r="F14" s="560">
        <v>4.6226836692706902E-4</v>
      </c>
      <c r="G14" s="560">
        <v>2.5027631157790829E-4</v>
      </c>
      <c r="H14" s="560">
        <v>2.4869841840090159E-4</v>
      </c>
      <c r="I14" s="560">
        <v>3.0403777965552916E-4</v>
      </c>
      <c r="J14" s="560">
        <v>7.1744780479131537E-4</v>
      </c>
      <c r="K14" s="560">
        <v>6.6929133858267711E-4</v>
      </c>
      <c r="L14" s="560">
        <v>6.6920912578259E-4</v>
      </c>
      <c r="M14" s="560">
        <v>6.6708841202951362E-4</v>
      </c>
      <c r="N14" s="560">
        <v>7.8264906811699941E-4</v>
      </c>
      <c r="O14" s="560">
        <v>7.803549356320133E-4</v>
      </c>
      <c r="P14" s="560">
        <v>7.7106512935731677E-4</v>
      </c>
      <c r="Q14" s="560">
        <v>7.8614128755382794E-4</v>
      </c>
      <c r="R14" s="560">
        <v>8.3204061486391199E-4</v>
      </c>
      <c r="S14" s="560">
        <v>8.697707339666371E-4</v>
      </c>
      <c r="T14" s="560">
        <v>2.3137075473660129E-4</v>
      </c>
      <c r="U14" s="560">
        <v>2.4342322605324014E-4</v>
      </c>
      <c r="V14" s="560">
        <v>2.3039694302592667E-4</v>
      </c>
      <c r="W14" s="560">
        <v>9.0987813088068555E-4</v>
      </c>
      <c r="X14" s="560">
        <v>1.0142074999785126E-3</v>
      </c>
      <c r="Y14" s="560">
        <v>6.8629702663511967E-4</v>
      </c>
      <c r="Z14" s="560">
        <v>9.271523178807947E-4</v>
      </c>
      <c r="AA14" s="560">
        <v>8.9488687619528745E-4</v>
      </c>
      <c r="AB14" s="560">
        <v>1.010440944737231E-3</v>
      </c>
      <c r="AC14" s="560">
        <v>7.9818309098613307E-4</v>
      </c>
      <c r="AD14" s="560">
        <v>9.4521785491856979E-4</v>
      </c>
      <c r="AE14" s="560">
        <v>8.8784858146010739E-4</v>
      </c>
      <c r="AF14" s="560">
        <v>4.2681382132789204E-4</v>
      </c>
      <c r="AG14" s="560">
        <v>4.8521118445259896E-4</v>
      </c>
      <c r="AH14" s="560">
        <v>4.6162767508640457E-4</v>
      </c>
      <c r="AI14" s="560">
        <v>4.6352657876091839E-4</v>
      </c>
      <c r="AJ14" s="560">
        <v>4.429121177549732E-4</v>
      </c>
      <c r="AK14" s="560">
        <v>4.8370436778762235E-4</v>
      </c>
      <c r="AL14" s="560">
        <v>4.6083365712168721E-4</v>
      </c>
      <c r="AM14" s="560">
        <v>4.3931542375043103E-4</v>
      </c>
      <c r="AN14" s="560">
        <v>3.5312043702185285E-4</v>
      </c>
      <c r="AO14" s="560">
        <v>5.7280042355282318E-4</v>
      </c>
      <c r="AP14" s="560">
        <v>5.229031583350763E-4</v>
      </c>
      <c r="AQ14" s="560">
        <v>6.2640288145325465E-4</v>
      </c>
      <c r="AR14" s="560">
        <v>5.4832339897078781E-4</v>
      </c>
      <c r="AS14" s="560">
        <v>5.2728421168264086E-4</v>
      </c>
      <c r="AT14" s="560">
        <v>5.4833255531904911E-4</v>
      </c>
      <c r="AU14" s="560">
        <v>4.1593798742732904E-4</v>
      </c>
      <c r="AV14" s="560">
        <v>8.4405992825490605E-5</v>
      </c>
      <c r="AW14" s="560">
        <v>1.7432015140950293E-3</v>
      </c>
      <c r="AX14" s="560">
        <v>7.6553757749886584E-4</v>
      </c>
      <c r="AY14" s="560">
        <v>4.9874127202773955E-4</v>
      </c>
      <c r="AZ14" s="560">
        <v>1.8058899796258565E-3</v>
      </c>
      <c r="BA14" s="560">
        <v>3.9741021013064862E-4</v>
      </c>
      <c r="BB14" s="560">
        <v>5.3709407772843188E-4</v>
      </c>
      <c r="BC14" s="560">
        <v>8.2091040890784118E-4</v>
      </c>
      <c r="BD14" s="560">
        <v>5.9986748571918256E-4</v>
      </c>
      <c r="BE14" s="560">
        <v>5.6374293322245059E-4</v>
      </c>
      <c r="BF14" s="560">
        <v>5.0791282264659888E-3</v>
      </c>
      <c r="BG14" s="560">
        <v>7.5789473684210529E-4</v>
      </c>
      <c r="BH14" s="560">
        <v>5.2089524062563363E-4</v>
      </c>
      <c r="BI14" s="560">
        <v>4.0085407780125071E-4</v>
      </c>
      <c r="BJ14" s="560">
        <v>3.4316501089548911E-5</v>
      </c>
      <c r="BK14" s="560">
        <v>1.9543614124084956E-4</v>
      </c>
      <c r="BL14" s="560">
        <v>9.3580093642480375E-5</v>
      </c>
      <c r="BM14" s="560">
        <v>4.3116464263144295E-4</v>
      </c>
      <c r="BN14" s="560">
        <v>3.7200453451766868E-4</v>
      </c>
      <c r="BO14" s="560">
        <v>3.3885371752662125E-4</v>
      </c>
      <c r="BP14" s="560">
        <v>3.640038811697504E-4</v>
      </c>
      <c r="BQ14" s="560">
        <v>3.0216596953241032E-4</v>
      </c>
      <c r="BR14" s="560">
        <v>4.7057729958345192E-4</v>
      </c>
      <c r="BS14" s="560">
        <v>3.8298298248617995E-4</v>
      </c>
      <c r="BT14" s="560">
        <v>2.4561834418147685E-4</v>
      </c>
      <c r="BU14" s="561">
        <v>3.4817201193441174E-4</v>
      </c>
    </row>
    <row r="15" spans="2:73">
      <c r="B15" s="562" t="s">
        <v>456</v>
      </c>
      <c r="C15" s="684" t="s">
        <v>457</v>
      </c>
      <c r="D15" s="563">
        <v>5.3745906190799829E-3</v>
      </c>
      <c r="E15" s="564">
        <v>6.1330697002371327E-3</v>
      </c>
      <c r="F15" s="564">
        <v>7.0279919884962396E-3</v>
      </c>
      <c r="G15" s="564">
        <v>7.1600641418894427E-3</v>
      </c>
      <c r="H15" s="564">
        <v>7.0406220937138751E-3</v>
      </c>
      <c r="I15" s="564">
        <v>1.1229655134289933E-2</v>
      </c>
      <c r="J15" s="564">
        <v>6.869013871109296E-3</v>
      </c>
      <c r="K15" s="564">
        <v>7.9527559055118102E-3</v>
      </c>
      <c r="L15" s="564">
        <v>7.5969476858120362E-3</v>
      </c>
      <c r="M15" s="564">
        <v>7.34169235618355E-3</v>
      </c>
      <c r="N15" s="564">
        <v>2.1250911985142933E-2</v>
      </c>
      <c r="O15" s="564">
        <v>5.6180391726559503E-3</v>
      </c>
      <c r="P15" s="564">
        <v>7.6147936875243846E-3</v>
      </c>
      <c r="Q15" s="564">
        <v>4.3743184767818591E-3</v>
      </c>
      <c r="R15" s="564">
        <v>1.7811310111408827E-2</v>
      </c>
      <c r="S15" s="564">
        <v>5.0149351621261865E-3</v>
      </c>
      <c r="T15" s="564">
        <v>4.8444876567601859E-3</v>
      </c>
      <c r="U15" s="564">
        <v>3.8078347504042565E-3</v>
      </c>
      <c r="V15" s="564">
        <v>4.9282468057009199E-3</v>
      </c>
      <c r="W15" s="564">
        <v>5.0256435048159354E-3</v>
      </c>
      <c r="X15" s="564">
        <v>7.5463913981452038E-3</v>
      </c>
      <c r="Y15" s="564">
        <v>3.2765586756777691E-3</v>
      </c>
      <c r="Z15" s="564">
        <v>4.790825391697626E-3</v>
      </c>
      <c r="AA15" s="564">
        <v>8.1069053031669856E-3</v>
      </c>
      <c r="AB15" s="564">
        <v>5.7340435925935518E-3</v>
      </c>
      <c r="AC15" s="564">
        <v>5.9149789692444681E-3</v>
      </c>
      <c r="AD15" s="564">
        <v>4.0882225930608312E-3</v>
      </c>
      <c r="AE15" s="564">
        <v>3.147826788813108E-3</v>
      </c>
      <c r="AF15" s="564">
        <v>3.0508084630157997E-3</v>
      </c>
      <c r="AG15" s="564">
        <v>2.8215250852222573E-3</v>
      </c>
      <c r="AH15" s="564">
        <v>3.5503480120999717E-3</v>
      </c>
      <c r="AI15" s="564">
        <v>3.622851925618347E-3</v>
      </c>
      <c r="AJ15" s="564">
        <v>3.6678723155173644E-3</v>
      </c>
      <c r="AK15" s="564">
        <v>1.6431589933564685E-3</v>
      </c>
      <c r="AL15" s="564">
        <v>2.2860963774860169E-3</v>
      </c>
      <c r="AM15" s="564">
        <v>6.2519781003623175E-3</v>
      </c>
      <c r="AN15" s="564">
        <v>6.3820633651082877E-3</v>
      </c>
      <c r="AO15" s="564">
        <v>1.2574224437354802E-3</v>
      </c>
      <c r="AP15" s="564">
        <v>2.8236770550094121E-3</v>
      </c>
      <c r="AQ15" s="564">
        <v>4.9068225713838282E-3</v>
      </c>
      <c r="AR15" s="564">
        <v>3.4376622227711949E-3</v>
      </c>
      <c r="AS15" s="564">
        <v>3.3678448173271452E-3</v>
      </c>
      <c r="AT15" s="564">
        <v>2.9315131521639591E-3</v>
      </c>
      <c r="AU15" s="564">
        <v>2.6941437821997446E-3</v>
      </c>
      <c r="AV15" s="564">
        <v>8.2155166350144186E-3</v>
      </c>
      <c r="AW15" s="564">
        <v>9.2140651459308703E-3</v>
      </c>
      <c r="AX15" s="564">
        <v>4.1584757296234693E-3</v>
      </c>
      <c r="AY15" s="564">
        <v>4.2274260200446494E-3</v>
      </c>
      <c r="AZ15" s="564">
        <v>3.8896091868864603E-3</v>
      </c>
      <c r="BA15" s="564">
        <v>1.0983976641110982E-3</v>
      </c>
      <c r="BB15" s="564">
        <v>1.5479409248796213E-3</v>
      </c>
      <c r="BC15" s="564">
        <v>1.8593216831584109E-3</v>
      </c>
      <c r="BD15" s="564">
        <v>2.3890192898154204E-3</v>
      </c>
      <c r="BE15" s="564">
        <v>1.3833691836522546E-3</v>
      </c>
      <c r="BF15" s="564">
        <v>1.1478255879019182E-3</v>
      </c>
      <c r="BG15" s="564">
        <v>8.4210526315789478E-4</v>
      </c>
      <c r="BH15" s="564">
        <v>1.2795144836844424E-3</v>
      </c>
      <c r="BI15" s="564">
        <v>1.6987807893915907E-3</v>
      </c>
      <c r="BJ15" s="564">
        <v>3.3458588562310185E-3</v>
      </c>
      <c r="BK15" s="564">
        <v>2.7191115303074721E-4</v>
      </c>
      <c r="BL15" s="564">
        <v>3.4593441283170246E-3</v>
      </c>
      <c r="BM15" s="564">
        <v>4.0781637678497494E-4</v>
      </c>
      <c r="BN15" s="564">
        <v>4.6205242880620742E-3</v>
      </c>
      <c r="BO15" s="564">
        <v>3.3961629213593706E-3</v>
      </c>
      <c r="BP15" s="564">
        <v>4.3524711306272062E-3</v>
      </c>
      <c r="BQ15" s="564">
        <v>1.3938623755849896E-3</v>
      </c>
      <c r="BR15" s="564">
        <v>1.9055475834984226E-3</v>
      </c>
      <c r="BS15" s="564">
        <v>5.9167975674376781E-3</v>
      </c>
      <c r="BT15" s="564">
        <v>3.142000896347464E-3</v>
      </c>
      <c r="BU15" s="565">
        <v>2.5507680014960517E-3</v>
      </c>
    </row>
    <row r="16" spans="2:73">
      <c r="B16" s="566" t="s">
        <v>458</v>
      </c>
      <c r="C16" s="683" t="s">
        <v>459</v>
      </c>
      <c r="D16" s="567">
        <v>1.2683543112350171E-2</v>
      </c>
      <c r="E16" s="568">
        <v>3.0890788819430879E-3</v>
      </c>
      <c r="F16" s="568">
        <v>1.8681988451346855E-3</v>
      </c>
      <c r="G16" s="568">
        <v>4.6947918096260793E-4</v>
      </c>
      <c r="H16" s="568">
        <v>4.6842451406171686E-4</v>
      </c>
      <c r="I16" s="568">
        <v>5.0541345189490563E-4</v>
      </c>
      <c r="J16" s="568">
        <v>3.5518680611589695E-3</v>
      </c>
      <c r="K16" s="568">
        <v>4.3799212598425201E-3</v>
      </c>
      <c r="L16" s="568">
        <v>4.4804634267110108E-3</v>
      </c>
      <c r="M16" s="568">
        <v>4.5364491900579526E-3</v>
      </c>
      <c r="N16" s="568">
        <v>1.4857067055780327E-3</v>
      </c>
      <c r="O16" s="568">
        <v>2.1990647358960044E-3</v>
      </c>
      <c r="P16" s="568">
        <v>3.4676909416243998E-3</v>
      </c>
      <c r="Q16" s="568">
        <v>1.4088741262623565E-3</v>
      </c>
      <c r="R16" s="568">
        <v>7.6857989000141021E-3</v>
      </c>
      <c r="S16" s="568">
        <v>4.6144718171231731E-3</v>
      </c>
      <c r="T16" s="568">
        <v>1.1503545951791693E-3</v>
      </c>
      <c r="U16" s="568">
        <v>3.1471145654026048E-3</v>
      </c>
      <c r="V16" s="568">
        <v>9.8902102372105103E-4</v>
      </c>
      <c r="W16" s="568">
        <v>4.8321045378273133E-3</v>
      </c>
      <c r="X16" s="568">
        <v>8.5004340464300762E-3</v>
      </c>
      <c r="Y16" s="568">
        <v>2.8756524918018083E-3</v>
      </c>
      <c r="Z16" s="568">
        <v>1.4918429979001778E-2</v>
      </c>
      <c r="AA16" s="568">
        <v>4.0161656984086889E-3</v>
      </c>
      <c r="AB16" s="568">
        <v>6.2112890470706816E-3</v>
      </c>
      <c r="AC16" s="568">
        <v>6.0758792018337573E-3</v>
      </c>
      <c r="AD16" s="568">
        <v>3.4251199695963398E-3</v>
      </c>
      <c r="AE16" s="568">
        <v>3.5859858290141996E-3</v>
      </c>
      <c r="AF16" s="568">
        <v>3.016023406495481E-2</v>
      </c>
      <c r="AG16" s="568">
        <v>3.8414076383117265E-2</v>
      </c>
      <c r="AH16" s="568">
        <v>5.4959850123190546E-2</v>
      </c>
      <c r="AI16" s="568">
        <v>5.5509919223965108E-2</v>
      </c>
      <c r="AJ16" s="568">
        <v>5.5796985154226951E-2</v>
      </c>
      <c r="AK16" s="568">
        <v>3.6876849226925551E-2</v>
      </c>
      <c r="AL16" s="568">
        <v>0.21360091805293263</v>
      </c>
      <c r="AM16" s="568">
        <v>5.7394434393201474E-3</v>
      </c>
      <c r="AN16" s="568">
        <v>8.6778758864058642E-2</v>
      </c>
      <c r="AO16" s="568">
        <v>4.1310092697821529E-2</v>
      </c>
      <c r="AP16" s="568">
        <v>0.10719514745869065</v>
      </c>
      <c r="AQ16" s="568">
        <v>9.3438429816777163E-3</v>
      </c>
      <c r="AR16" s="568">
        <v>5.4329084174735726E-2</v>
      </c>
      <c r="AS16" s="568">
        <v>5.2498649749631539E-2</v>
      </c>
      <c r="AT16" s="568">
        <v>3.2189689561132939E-2</v>
      </c>
      <c r="AU16" s="568">
        <v>3.0996833199413907E-2</v>
      </c>
      <c r="AV16" s="568">
        <v>0.32281071956108881</v>
      </c>
      <c r="AW16" s="568">
        <v>0.11450343659727065</v>
      </c>
      <c r="AX16" s="568">
        <v>7.3226977166187812E-2</v>
      </c>
      <c r="AY16" s="568">
        <v>7.4775566427587523E-2</v>
      </c>
      <c r="AZ16" s="568">
        <v>6.7188368216336364E-2</v>
      </c>
      <c r="BA16" s="568">
        <v>3.6357514640702533E-2</v>
      </c>
      <c r="BB16" s="568">
        <v>1.9364946075432862E-2</v>
      </c>
      <c r="BC16" s="568">
        <v>1.6676723492392753E-2</v>
      </c>
      <c r="BD16" s="568">
        <v>2.0787394004251326E-2</v>
      </c>
      <c r="BE16" s="568">
        <v>1.5760813069240428E-2</v>
      </c>
      <c r="BF16" s="568">
        <v>1.4448254587715396E-2</v>
      </c>
      <c r="BG16" s="568">
        <v>6.0030075187969927E-3</v>
      </c>
      <c r="BH16" s="568">
        <v>1.9682149024981995E-2</v>
      </c>
      <c r="BI16" s="568">
        <v>2.5046914474226536E-2</v>
      </c>
      <c r="BJ16" s="568">
        <v>7.4243750107239062E-2</v>
      </c>
      <c r="BK16" s="568">
        <v>1.390145769869695E-2</v>
      </c>
      <c r="BL16" s="568">
        <v>1.0830336170889729E-2</v>
      </c>
      <c r="BM16" s="568">
        <v>1.6223931661182418E-2</v>
      </c>
      <c r="BN16" s="568">
        <v>2.8424669599872335E-2</v>
      </c>
      <c r="BO16" s="568">
        <v>1.7728014728021615E-2</v>
      </c>
      <c r="BP16" s="568">
        <v>5.1410500617825924E-3</v>
      </c>
      <c r="BQ16" s="568">
        <v>7.8002682941390768E-3</v>
      </c>
      <c r="BR16" s="568">
        <v>3.2649931156283948E-3</v>
      </c>
      <c r="BS16" s="568">
        <v>2.2950027751790631E-2</v>
      </c>
      <c r="BT16" s="568">
        <v>2.174838793025077E-2</v>
      </c>
      <c r="BU16" s="569">
        <v>2.490313915830096E-2</v>
      </c>
    </row>
    <row r="17" spans="2:73">
      <c r="B17" s="558" t="s">
        <v>460</v>
      </c>
      <c r="C17" s="679" t="s">
        <v>461</v>
      </c>
      <c r="D17" s="559">
        <v>1.1556028771383906E-2</v>
      </c>
      <c r="E17" s="560">
        <v>1.1556617235233411E-2</v>
      </c>
      <c r="F17" s="560">
        <v>1.1270320482904096E-2</v>
      </c>
      <c r="G17" s="560">
        <v>1.0907678889300073E-2</v>
      </c>
      <c r="H17" s="560">
        <v>1.0961388585484287E-2</v>
      </c>
      <c r="I17" s="560">
        <v>9.0776994211436562E-3</v>
      </c>
      <c r="J17" s="560">
        <v>1.170684003949622E-2</v>
      </c>
      <c r="K17" s="560">
        <v>1.140748031496063E-2</v>
      </c>
      <c r="L17" s="560">
        <v>1.166794958121482E-2</v>
      </c>
      <c r="M17" s="560">
        <v>1.1633873112840361E-2</v>
      </c>
      <c r="N17" s="560">
        <v>1.3490747496186244E-2</v>
      </c>
      <c r="O17" s="560">
        <v>1.1726624045130205E-2</v>
      </c>
      <c r="P17" s="560">
        <v>1.2274818711404701E-2</v>
      </c>
      <c r="Q17" s="560">
        <v>1.1385169426279221E-2</v>
      </c>
      <c r="R17" s="560">
        <v>1.3524185587364264E-2</v>
      </c>
      <c r="S17" s="560">
        <v>1.1914322357933093E-2</v>
      </c>
      <c r="T17" s="560">
        <v>9.2002370900318205E-3</v>
      </c>
      <c r="U17" s="560">
        <v>8.2416149392311299E-3</v>
      </c>
      <c r="V17" s="560">
        <v>9.2776915350196321E-3</v>
      </c>
      <c r="W17" s="560">
        <v>1.2084834417205989E-2</v>
      </c>
      <c r="X17" s="560">
        <v>1.1491486673485349E-2</v>
      </c>
      <c r="Y17" s="560">
        <v>8.7954739730346423E-3</v>
      </c>
      <c r="Z17" s="560">
        <v>5.6469068001938297E-3</v>
      </c>
      <c r="AA17" s="560">
        <v>1.38466904822045E-2</v>
      </c>
      <c r="AB17" s="560">
        <v>1.6991274299643339E-2</v>
      </c>
      <c r="AC17" s="560">
        <v>9.1565710896820834E-3</v>
      </c>
      <c r="AD17" s="560">
        <v>1.1878407205275743E-2</v>
      </c>
      <c r="AE17" s="560">
        <v>8.1347684963650087E-3</v>
      </c>
      <c r="AF17" s="560">
        <v>1.0028039071941759E-2</v>
      </c>
      <c r="AG17" s="560">
        <v>9.0523487503974698E-3</v>
      </c>
      <c r="AH17" s="560">
        <v>7.7964665825633458E-3</v>
      </c>
      <c r="AI17" s="560">
        <v>7.6255018613693194E-3</v>
      </c>
      <c r="AJ17" s="560">
        <v>7.6210100628091183E-3</v>
      </c>
      <c r="AK17" s="560">
        <v>9.6395370437676181E-3</v>
      </c>
      <c r="AL17" s="560">
        <v>2.8734333914646379E-3</v>
      </c>
      <c r="AM17" s="560">
        <v>6.8353700878158469E-3</v>
      </c>
      <c r="AN17" s="560">
        <v>5.0572731922146359E-3</v>
      </c>
      <c r="AO17" s="560">
        <v>7.9461795809200406E-3</v>
      </c>
      <c r="AP17" s="560">
        <v>1.5896256013386321E-2</v>
      </c>
      <c r="AQ17" s="560">
        <v>3.3408153677506915E-2</v>
      </c>
      <c r="AR17" s="560">
        <v>7.6439787080265532E-3</v>
      </c>
      <c r="AS17" s="560">
        <v>7.503730352712859E-3</v>
      </c>
      <c r="AT17" s="560">
        <v>7.8475211124785296E-3</v>
      </c>
      <c r="AU17" s="560">
        <v>3.0439098170818167E-3</v>
      </c>
      <c r="AV17" s="560">
        <v>1.1422944362383062E-2</v>
      </c>
      <c r="AW17" s="560">
        <v>1.7930072716406016E-3</v>
      </c>
      <c r="AX17" s="560">
        <v>9.0919401179494937E-3</v>
      </c>
      <c r="AY17" s="560">
        <v>9.2979622856600008E-3</v>
      </c>
      <c r="AZ17" s="560">
        <v>8.2885719577699569E-3</v>
      </c>
      <c r="BA17" s="560">
        <v>1.3578182179463827E-2</v>
      </c>
      <c r="BB17" s="560">
        <v>9.7187686127931747E-3</v>
      </c>
      <c r="BC17" s="560">
        <v>3.4483208622480021E-3</v>
      </c>
      <c r="BD17" s="560">
        <v>3.5929345224783096E-3</v>
      </c>
      <c r="BE17" s="560">
        <v>3.4424302518051768E-3</v>
      </c>
      <c r="BF17" s="560">
        <v>3.5582593224959469E-3</v>
      </c>
      <c r="BG17" s="560">
        <v>3.013533834586466E-3</v>
      </c>
      <c r="BH17" s="560">
        <v>2.1023891262244535E-2</v>
      </c>
      <c r="BI17" s="560">
        <v>7.0117136673460709E-3</v>
      </c>
      <c r="BJ17" s="560">
        <v>4.9930509085293661E-3</v>
      </c>
      <c r="BK17" s="560">
        <v>9.9629945915172217E-3</v>
      </c>
      <c r="BL17" s="560">
        <v>8.7060680452054236E-3</v>
      </c>
      <c r="BM17" s="560">
        <v>4.1373127079941353E-3</v>
      </c>
      <c r="BN17" s="560">
        <v>1.382737746129184E-2</v>
      </c>
      <c r="BO17" s="560">
        <v>1.1497657174006734E-2</v>
      </c>
      <c r="BP17" s="560">
        <v>9.599664954906207E-3</v>
      </c>
      <c r="BQ17" s="560">
        <v>6.8499075835129477E-3</v>
      </c>
      <c r="BR17" s="560">
        <v>2.0374254193076122E-2</v>
      </c>
      <c r="BS17" s="560">
        <v>1.398094680341558E-2</v>
      </c>
      <c r="BT17" s="560">
        <v>1.4741885423827213E-2</v>
      </c>
      <c r="BU17" s="561">
        <v>1.0989859150140681E-2</v>
      </c>
    </row>
    <row r="18" spans="2:73">
      <c r="B18" s="558" t="s">
        <v>462</v>
      </c>
      <c r="C18" s="679" t="s">
        <v>463</v>
      </c>
      <c r="D18" s="559">
        <v>1.5235961293090564E-3</v>
      </c>
      <c r="E18" s="560">
        <v>2.984351606830992E-4</v>
      </c>
      <c r="F18" s="560">
        <v>2.7581131111718832E-4</v>
      </c>
      <c r="G18" s="560">
        <v>1.6459917567561937E-4</v>
      </c>
      <c r="H18" s="560">
        <v>1.6108611443488036E-4</v>
      </c>
      <c r="I18" s="560">
        <v>2.8429506669088437E-4</v>
      </c>
      <c r="J18" s="560">
        <v>4.0967977217305372E-4</v>
      </c>
      <c r="K18" s="560">
        <v>2.1653543307086615E-4</v>
      </c>
      <c r="L18" s="560">
        <v>4.6131367528483378E-4</v>
      </c>
      <c r="M18" s="560">
        <v>4.6671390016339944E-4</v>
      </c>
      <c r="N18" s="560">
        <v>1.7244809975459308E-4</v>
      </c>
      <c r="O18" s="560">
        <v>3.4499562704326807E-4</v>
      </c>
      <c r="P18" s="560">
        <v>5.0030943507917505E-4</v>
      </c>
      <c r="Q18" s="560">
        <v>2.4825514343805089E-4</v>
      </c>
      <c r="R18" s="560">
        <v>5.2178818220279227E-4</v>
      </c>
      <c r="S18" s="560">
        <v>3.2670186933093118E-4</v>
      </c>
      <c r="T18" s="560">
        <v>1.1958488447060292E-4</v>
      </c>
      <c r="U18" s="560">
        <v>1.0432423973710292E-4</v>
      </c>
      <c r="V18" s="560">
        <v>1.2081790914774204E-4</v>
      </c>
      <c r="W18" s="560">
        <v>3.397139673724333E-4</v>
      </c>
      <c r="X18" s="560">
        <v>3.3520417372171179E-4</v>
      </c>
      <c r="Y18" s="560">
        <v>1.739525136817729E-4</v>
      </c>
      <c r="Z18" s="560">
        <v>1.5506380229365208E-4</v>
      </c>
      <c r="AA18" s="560">
        <v>3.1032367480965611E-4</v>
      </c>
      <c r="AB18" s="560">
        <v>5.5281975654218759E-4</v>
      </c>
      <c r="AC18" s="560">
        <v>2.1523565144797573E-4</v>
      </c>
      <c r="AD18" s="560">
        <v>3.4143852778787949E-4</v>
      </c>
      <c r="AE18" s="560">
        <v>2.2484477062950769E-4</v>
      </c>
      <c r="AF18" s="560">
        <v>3.8080508756971119E-3</v>
      </c>
      <c r="AG18" s="560">
        <v>3.390108975720986E-3</v>
      </c>
      <c r="AH18" s="560">
        <v>3.8643879929880784E-3</v>
      </c>
      <c r="AI18" s="560">
        <v>3.9696807917686816E-3</v>
      </c>
      <c r="AJ18" s="560">
        <v>2.4107566574276648E-3</v>
      </c>
      <c r="AK18" s="560">
        <v>1.4986758705108153E-4</v>
      </c>
      <c r="AL18" s="560">
        <v>1.8975503528540061E-4</v>
      </c>
      <c r="AM18" s="560">
        <v>1.2409479765509488E-2</v>
      </c>
      <c r="AN18" s="560">
        <v>3.4852987134056878E-3</v>
      </c>
      <c r="AO18" s="560">
        <v>4.2674772591385631E-4</v>
      </c>
      <c r="AP18" s="560">
        <v>4.183225266680611E-4</v>
      </c>
      <c r="AQ18" s="560">
        <v>8.3520384193767287E-3</v>
      </c>
      <c r="AR18" s="560">
        <v>1.0382257356463623E-2</v>
      </c>
      <c r="AS18" s="560">
        <v>1.1052829117805911E-2</v>
      </c>
      <c r="AT18" s="560">
        <v>1.2144840201822117E-2</v>
      </c>
      <c r="AU18" s="560">
        <v>9.4436829418159483E-3</v>
      </c>
      <c r="AV18" s="560">
        <v>9.8473658296405713E-5</v>
      </c>
      <c r="AW18" s="560">
        <v>9.6125112062954484E-3</v>
      </c>
      <c r="AX18" s="560">
        <v>3.4590957205504311E-3</v>
      </c>
      <c r="AY18" s="560">
        <v>3.5268132807675864E-3</v>
      </c>
      <c r="AZ18" s="560">
        <v>3.1950361177995926E-3</v>
      </c>
      <c r="BA18" s="560">
        <v>3.03577243849801E-4</v>
      </c>
      <c r="BB18" s="560">
        <v>3.2476999061744304E-3</v>
      </c>
      <c r="BC18" s="560">
        <v>3.4992782078425841E-3</v>
      </c>
      <c r="BD18" s="560">
        <v>2.0587786530780307E-3</v>
      </c>
      <c r="BE18" s="560">
        <v>1.2434329945544831E-3</v>
      </c>
      <c r="BF18" s="560">
        <v>8.1782573138011684E-4</v>
      </c>
      <c r="BG18" s="560">
        <v>9.903759398496241E-3</v>
      </c>
      <c r="BH18" s="560">
        <v>3.5847381190437901E-3</v>
      </c>
      <c r="BI18" s="560">
        <v>5.3630396376796365E-3</v>
      </c>
      <c r="BJ18" s="560">
        <v>4.0922427549287075E-3</v>
      </c>
      <c r="BK18" s="560">
        <v>4.9113952016178715E-3</v>
      </c>
      <c r="BL18" s="560">
        <v>8.6717553442031809E-4</v>
      </c>
      <c r="BM18" s="560">
        <v>2.5527437325471711E-4</v>
      </c>
      <c r="BN18" s="560">
        <v>1.0237896381711884E-3</v>
      </c>
      <c r="BO18" s="560">
        <v>4.4375692466943617E-3</v>
      </c>
      <c r="BP18" s="560">
        <v>4.7995440433158849E-3</v>
      </c>
      <c r="BQ18" s="560">
        <v>7.4201240098886246E-4</v>
      </c>
      <c r="BR18" s="560">
        <v>1.5163046319911228E-3</v>
      </c>
      <c r="BS18" s="560">
        <v>9.8012210787877894E-3</v>
      </c>
      <c r="BT18" s="560">
        <v>1.4888618460610953E-3</v>
      </c>
      <c r="BU18" s="561">
        <v>4.4789745246210993E-3</v>
      </c>
    </row>
    <row r="19" spans="2:73">
      <c r="B19" s="558" t="s">
        <v>464</v>
      </c>
      <c r="C19" s="680" t="s">
        <v>465</v>
      </c>
      <c r="D19" s="559">
        <v>1.2706260365731328E-5</v>
      </c>
      <c r="E19" s="560">
        <v>2.9375556619831211E-6</v>
      </c>
      <c r="F19" s="560">
        <v>2.7673375697376755E-6</v>
      </c>
      <c r="G19" s="560">
        <v>2.5894535161007155E-6</v>
      </c>
      <c r="H19" s="560">
        <v>2.5495644011276026E-6</v>
      </c>
      <c r="I19" s="560">
        <v>3.9485425929289502E-6</v>
      </c>
      <c r="J19" s="560">
        <v>2.9814604656987037E-6</v>
      </c>
      <c r="K19" s="560">
        <v>0</v>
      </c>
      <c r="L19" s="560">
        <v>2.9212475479778393E-6</v>
      </c>
      <c r="M19" s="560">
        <v>2.9758590871205066E-6</v>
      </c>
      <c r="N19" s="560">
        <v>0</v>
      </c>
      <c r="O19" s="560">
        <v>3.2272743409098977E-6</v>
      </c>
      <c r="P19" s="560">
        <v>3.3634247736415129E-6</v>
      </c>
      <c r="Q19" s="560">
        <v>3.1424701701019103E-6</v>
      </c>
      <c r="R19" s="560">
        <v>0</v>
      </c>
      <c r="S19" s="560">
        <v>3.1502296901618479E-6</v>
      </c>
      <c r="T19" s="560">
        <v>7.7990142046045381E-6</v>
      </c>
      <c r="U19" s="560">
        <v>0</v>
      </c>
      <c r="V19" s="560">
        <v>8.4291564521680493E-6</v>
      </c>
      <c r="W19" s="560">
        <v>2.8581703985661458E-6</v>
      </c>
      <c r="X19" s="560">
        <v>0</v>
      </c>
      <c r="Y19" s="560">
        <v>2.7180080262777016E-6</v>
      </c>
      <c r="Z19" s="560">
        <v>6.4609917622355031E-6</v>
      </c>
      <c r="AA19" s="560">
        <v>3.6084148233680944E-6</v>
      </c>
      <c r="AB19" s="560">
        <v>3.3403006437594416E-6</v>
      </c>
      <c r="AC19" s="560">
        <v>2.1060239867707998E-6</v>
      </c>
      <c r="AD19" s="560">
        <v>2.8249188730381643E-6</v>
      </c>
      <c r="AE19" s="560">
        <v>0</v>
      </c>
      <c r="AF19" s="560">
        <v>3.0181729345366634E-5</v>
      </c>
      <c r="AG19" s="560">
        <v>1.1187130977786278E-5</v>
      </c>
      <c r="AH19" s="560">
        <v>1.4584390833773771E-5</v>
      </c>
      <c r="AI19" s="560">
        <v>1.4362795398225641E-5</v>
      </c>
      <c r="AJ19" s="560">
        <v>1.3593729679149431E-5</v>
      </c>
      <c r="AK19" s="560">
        <v>1.3012455163117856E-5</v>
      </c>
      <c r="AL19" s="560">
        <v>3.6143816244838209E-5</v>
      </c>
      <c r="AM19" s="560">
        <v>1.4171465282271969E-5</v>
      </c>
      <c r="AN19" s="560">
        <v>1.2947749357467938E-5</v>
      </c>
      <c r="AO19" s="560">
        <v>1.3692440403653143E-5</v>
      </c>
      <c r="AP19" s="560">
        <v>0</v>
      </c>
      <c r="AQ19" s="560">
        <v>0</v>
      </c>
      <c r="AR19" s="560">
        <v>1.7526318688563994E-5</v>
      </c>
      <c r="AS19" s="560">
        <v>1.7393055593698222E-5</v>
      </c>
      <c r="AT19" s="560">
        <v>1.4517969896431037E-5</v>
      </c>
      <c r="AU19" s="560">
        <v>3.7812544311575362E-5</v>
      </c>
      <c r="AV19" s="560">
        <v>2.8135330941830202E-5</v>
      </c>
      <c r="AW19" s="560">
        <v>0</v>
      </c>
      <c r="AX19" s="560">
        <v>1.8902162407379404E-5</v>
      </c>
      <c r="AY19" s="560">
        <v>2.3749584382273311E-5</v>
      </c>
      <c r="AZ19" s="560">
        <v>0</v>
      </c>
      <c r="BA19" s="560">
        <v>2.2078345007258257E-5</v>
      </c>
      <c r="BB19" s="560">
        <v>8.6465912925206175E-6</v>
      </c>
      <c r="BC19" s="560">
        <v>1.0564327745218244E-5</v>
      </c>
      <c r="BD19" s="560">
        <v>9.4055877551788205E-6</v>
      </c>
      <c r="BE19" s="560">
        <v>1.1994530494094693E-5</v>
      </c>
      <c r="BF19" s="560">
        <v>1.4347819848773978E-5</v>
      </c>
      <c r="BG19" s="560">
        <v>1.2030075187969925E-5</v>
      </c>
      <c r="BH19" s="560">
        <v>5.5935059396041195E-6</v>
      </c>
      <c r="BI19" s="560">
        <v>8.0817354395413459E-6</v>
      </c>
      <c r="BJ19" s="560">
        <v>8.5791252723872278E-6</v>
      </c>
      <c r="BK19" s="560">
        <v>8.4972235322108502E-6</v>
      </c>
      <c r="BL19" s="560">
        <v>1.2477345818997383E-5</v>
      </c>
      <c r="BM19" s="560">
        <v>9.3393063385872128E-6</v>
      </c>
      <c r="BN19" s="560">
        <v>2.0724486602655636E-6</v>
      </c>
      <c r="BO19" s="560">
        <v>5.8792042460154244E-5</v>
      </c>
      <c r="BP19" s="560">
        <v>1.3267970312051124E-5</v>
      </c>
      <c r="BQ19" s="560">
        <v>2.4368223349387933E-6</v>
      </c>
      <c r="BR19" s="560">
        <v>1.1619192582307455E-5</v>
      </c>
      <c r="BS19" s="560">
        <v>9.6779716956550867E-5</v>
      </c>
      <c r="BT19" s="560">
        <v>6.2999510358235949E-5</v>
      </c>
      <c r="BU19" s="561">
        <v>8.6702991253198241E-5</v>
      </c>
    </row>
    <row r="20" spans="2:73">
      <c r="B20" s="562" t="s">
        <v>466</v>
      </c>
      <c r="C20" s="684" t="s">
        <v>467</v>
      </c>
      <c r="D20" s="563">
        <v>5.21753529036929E-2</v>
      </c>
      <c r="E20" s="564">
        <v>4.8949890458207787E-2</v>
      </c>
      <c r="F20" s="564">
        <v>4.3958480834988149E-2</v>
      </c>
      <c r="G20" s="564">
        <v>3.8841127231897837E-2</v>
      </c>
      <c r="H20" s="564">
        <v>3.8806224413817481E-2</v>
      </c>
      <c r="I20" s="564">
        <v>4.0030324807113694E-2</v>
      </c>
      <c r="J20" s="564">
        <v>5.0118350428395214E-2</v>
      </c>
      <c r="K20" s="564">
        <v>4.8474409448818895E-2</v>
      </c>
      <c r="L20" s="564">
        <v>5.8977310183420263E-2</v>
      </c>
      <c r="M20" s="564">
        <v>5.7960559451588851E-2</v>
      </c>
      <c r="N20" s="564">
        <v>0.11336472773098097</v>
      </c>
      <c r="O20" s="564">
        <v>3.816800544763909E-2</v>
      </c>
      <c r="P20" s="564">
        <v>3.7774623632767831E-2</v>
      </c>
      <c r="Q20" s="564">
        <v>3.8413031614297398E-2</v>
      </c>
      <c r="R20" s="564">
        <v>6.1472288816810043E-2</v>
      </c>
      <c r="S20" s="564">
        <v>5.5186261556348697E-2</v>
      </c>
      <c r="T20" s="564">
        <v>5.2874716635817234E-2</v>
      </c>
      <c r="U20" s="564">
        <v>7.2070662285048603E-2</v>
      </c>
      <c r="V20" s="564">
        <v>5.132372877784256E-2</v>
      </c>
      <c r="W20" s="564">
        <v>5.5331484069864788E-2</v>
      </c>
      <c r="X20" s="564">
        <v>5.5300093685269065E-2</v>
      </c>
      <c r="Y20" s="564">
        <v>5.4067974662729182E-2</v>
      </c>
      <c r="Z20" s="564">
        <v>8.2174123727992252E-2</v>
      </c>
      <c r="AA20" s="564">
        <v>5.130564476358869E-2</v>
      </c>
      <c r="AB20" s="564">
        <v>6.8595996482663416E-2</v>
      </c>
      <c r="AC20" s="564">
        <v>5.0469601228570152E-2</v>
      </c>
      <c r="AD20" s="564">
        <v>5.1074721552454884E-2</v>
      </c>
      <c r="AE20" s="564">
        <v>4.5810680703129956E-2</v>
      </c>
      <c r="AF20" s="564">
        <v>5.9476410303875543E-2</v>
      </c>
      <c r="AG20" s="564">
        <v>6.540168251183591E-2</v>
      </c>
      <c r="AH20" s="564">
        <v>6.0733842159479044E-2</v>
      </c>
      <c r="AI20" s="564">
        <v>6.0546690428388325E-2</v>
      </c>
      <c r="AJ20" s="564">
        <v>5.7498230278998114E-2</v>
      </c>
      <c r="AK20" s="564">
        <v>8.0875998481581099E-2</v>
      </c>
      <c r="AL20" s="564">
        <v>4.1917790889951116E-2</v>
      </c>
      <c r="AM20" s="564">
        <v>4.8423896869523322E-2</v>
      </c>
      <c r="AN20" s="564">
        <v>2.4361778950137629E-2</v>
      </c>
      <c r="AO20" s="564">
        <v>7.9658054121652763E-2</v>
      </c>
      <c r="AP20" s="564">
        <v>6.4735411001882445E-2</v>
      </c>
      <c r="AQ20" s="564">
        <v>5.6950461972125069E-2</v>
      </c>
      <c r="AR20" s="564">
        <v>7.3086418104520282E-2</v>
      </c>
      <c r="AS20" s="564">
        <v>7.4729721070313712E-2</v>
      </c>
      <c r="AT20" s="564">
        <v>8.2200745553592525E-2</v>
      </c>
      <c r="AU20" s="564">
        <v>6.2579760835657236E-2</v>
      </c>
      <c r="AV20" s="564">
        <v>1.8681859745375257E-2</v>
      </c>
      <c r="AW20" s="564">
        <v>3.9844606036457814E-3</v>
      </c>
      <c r="AX20" s="564">
        <v>5.6120520187509453E-2</v>
      </c>
      <c r="AY20" s="564">
        <v>5.7343371490998905E-2</v>
      </c>
      <c r="AZ20" s="564">
        <v>5.1352102241155773E-2</v>
      </c>
      <c r="BA20" s="564">
        <v>6.7062972959546954E-2</v>
      </c>
      <c r="BB20" s="564">
        <v>6.8738993190909897E-2</v>
      </c>
      <c r="BC20" s="564">
        <v>6.8728409155170714E-2</v>
      </c>
      <c r="BD20" s="564">
        <v>5.4521057020853234E-2</v>
      </c>
      <c r="BE20" s="564">
        <v>7.042788488449267E-2</v>
      </c>
      <c r="BF20" s="564">
        <v>7.0304317258992499E-2</v>
      </c>
      <c r="BG20" s="564">
        <v>0.10800601503759398</v>
      </c>
      <c r="BH20" s="564">
        <v>5.1791669871279443E-2</v>
      </c>
      <c r="BI20" s="564">
        <v>6.5938879451217833E-2</v>
      </c>
      <c r="BJ20" s="564">
        <v>6.1718227209553715E-2</v>
      </c>
      <c r="BK20" s="564">
        <v>5.5873493336052446E-2</v>
      </c>
      <c r="BL20" s="564">
        <v>3.3598372954105206E-2</v>
      </c>
      <c r="BM20" s="564">
        <v>0.1327130996223807</v>
      </c>
      <c r="BN20" s="564">
        <v>7.8715745014206639E-2</v>
      </c>
      <c r="BO20" s="564">
        <v>5.0551562835163842E-2</v>
      </c>
      <c r="BP20" s="564">
        <v>4.0136187062229087E-2</v>
      </c>
      <c r="BQ20" s="564">
        <v>2.1190607024627744E-2</v>
      </c>
      <c r="BR20" s="564">
        <v>1.5418668556721993E-2</v>
      </c>
      <c r="BS20" s="564">
        <v>5.4638354049983004E-2</v>
      </c>
      <c r="BT20" s="564">
        <v>6.2386261959938689E-2</v>
      </c>
      <c r="BU20" s="565">
        <v>6.0214377396020161E-2</v>
      </c>
    </row>
    <row r="21" spans="2:73">
      <c r="B21" s="566" t="s">
        <v>468</v>
      </c>
      <c r="C21" s="685" t="s">
        <v>469</v>
      </c>
      <c r="D21" s="567">
        <v>2.3784999293542424E-2</v>
      </c>
      <c r="E21" s="568">
        <v>2.1454642723037584E-2</v>
      </c>
      <c r="F21" s="568">
        <v>2.1633938185181251E-2</v>
      </c>
      <c r="G21" s="568">
        <v>8.2784828909739875E-3</v>
      </c>
      <c r="H21" s="568">
        <v>7.8481386731255633E-3</v>
      </c>
      <c r="I21" s="568">
        <v>2.2941032464917199E-2</v>
      </c>
      <c r="J21" s="568">
        <v>3.7710189574808504E-2</v>
      </c>
      <c r="K21" s="568">
        <v>3.2135826771653546E-2</v>
      </c>
      <c r="L21" s="568">
        <v>4.1128731102571328E-2</v>
      </c>
      <c r="M21" s="568">
        <v>4.1568287658442796E-2</v>
      </c>
      <c r="N21" s="568">
        <v>1.7616236651853818E-2</v>
      </c>
      <c r="O21" s="568">
        <v>3.3504916752458376E-2</v>
      </c>
      <c r="P21" s="568">
        <v>1.6496757658518209E-2</v>
      </c>
      <c r="Q21" s="568">
        <v>4.4098807642068458E-2</v>
      </c>
      <c r="R21" s="568">
        <v>3.1420109998589761E-2</v>
      </c>
      <c r="S21" s="568">
        <v>2.1230627239928562E-2</v>
      </c>
      <c r="T21" s="568">
        <v>9.3627165526277475E-3</v>
      </c>
      <c r="U21" s="568">
        <v>1.6726653104515501E-2</v>
      </c>
      <c r="V21" s="568">
        <v>8.7677275696634652E-3</v>
      </c>
      <c r="W21" s="568">
        <v>2.1976227208540932E-2</v>
      </c>
      <c r="X21" s="568">
        <v>2.8200125486690677E-2</v>
      </c>
      <c r="Y21" s="568">
        <v>2.1419262251081428E-2</v>
      </c>
      <c r="Z21" s="568">
        <v>3.8245840736553058E-2</v>
      </c>
      <c r="AA21" s="568">
        <v>2.3375311225778517E-2</v>
      </c>
      <c r="AB21" s="568">
        <v>3.4094448670852623E-2</v>
      </c>
      <c r="AC21" s="568">
        <v>1.7313623195242746E-2</v>
      </c>
      <c r="AD21" s="568">
        <v>1.7478714707111469E-2</v>
      </c>
      <c r="AE21" s="568">
        <v>1.859869820643056E-2</v>
      </c>
      <c r="AF21" s="568">
        <v>3.0789878922680102E-2</v>
      </c>
      <c r="AG21" s="568">
        <v>2.2159746677626244E-2</v>
      </c>
      <c r="AH21" s="568">
        <v>2.3427604510635032E-2</v>
      </c>
      <c r="AI21" s="568">
        <v>2.372358408543513E-2</v>
      </c>
      <c r="AJ21" s="568">
        <v>1.2780134813277949E-2</v>
      </c>
      <c r="AK21" s="568">
        <v>1.130468259929625E-2</v>
      </c>
      <c r="AL21" s="568">
        <v>2.4035637802817412E-3</v>
      </c>
      <c r="AM21" s="568">
        <v>4.8560887700585281E-2</v>
      </c>
      <c r="AN21" s="568">
        <v>6.0772027211460876E-3</v>
      </c>
      <c r="AO21" s="568">
        <v>1.2957612768657091E-2</v>
      </c>
      <c r="AP21" s="568">
        <v>4.6015477933486716E-3</v>
      </c>
      <c r="AQ21" s="568">
        <v>4.8128621391658404E-2</v>
      </c>
      <c r="AR21" s="568">
        <v>6.8739056483152206E-2</v>
      </c>
      <c r="AS21" s="568">
        <v>7.2947390583948959E-2</v>
      </c>
      <c r="AT21" s="568">
        <v>8.0579199992852693E-2</v>
      </c>
      <c r="AU21" s="568">
        <v>5.0801153282601506E-2</v>
      </c>
      <c r="AV21" s="568">
        <v>2.817753393824295E-2</v>
      </c>
      <c r="AW21" s="568">
        <v>7.7696981771092737E-3</v>
      </c>
      <c r="AX21" s="568">
        <v>2.5291093301073642E-2</v>
      </c>
      <c r="AY21" s="568">
        <v>2.5744549470384268E-2</v>
      </c>
      <c r="AZ21" s="568">
        <v>2.3522874606408593E-2</v>
      </c>
      <c r="BA21" s="568">
        <v>1.3418114178161205E-2</v>
      </c>
      <c r="BB21" s="568">
        <v>1.9153607297562183E-2</v>
      </c>
      <c r="BC21" s="568">
        <v>2.0346895237290337E-2</v>
      </c>
      <c r="BD21" s="568">
        <v>2.5557072061433119E-2</v>
      </c>
      <c r="BE21" s="568">
        <v>1.4265494934309954E-2</v>
      </c>
      <c r="BF21" s="568">
        <v>4.020259121626469E-2</v>
      </c>
      <c r="BG21" s="568">
        <v>5.7654135338345864E-3</v>
      </c>
      <c r="BH21" s="568">
        <v>2.5358159177195277E-2</v>
      </c>
      <c r="BI21" s="568">
        <v>2.0936543829675809E-2</v>
      </c>
      <c r="BJ21" s="568">
        <v>1.2216674387879411E-2</v>
      </c>
      <c r="BK21" s="568">
        <v>1.5579659346308594E-2</v>
      </c>
      <c r="BL21" s="568">
        <v>1.0792904133432736E-3</v>
      </c>
      <c r="BM21" s="568">
        <v>1.2222038895097797E-2</v>
      </c>
      <c r="BN21" s="568">
        <v>2.9363488842972636E-2</v>
      </c>
      <c r="BO21" s="568">
        <v>4.3788879005484636E-2</v>
      </c>
      <c r="BP21" s="568">
        <v>6.0071024021948687E-2</v>
      </c>
      <c r="BQ21" s="568">
        <v>1.7358703902936493E-2</v>
      </c>
      <c r="BR21" s="568">
        <v>7.1109458603721629E-3</v>
      </c>
      <c r="BS21" s="568">
        <v>0.11688177406320129</v>
      </c>
      <c r="BT21" s="568">
        <v>7.6022067372792821E-3</v>
      </c>
      <c r="BU21" s="569">
        <v>2.9098203888034139E-2</v>
      </c>
    </row>
    <row r="22" spans="2:73">
      <c r="B22" s="558" t="s">
        <v>470</v>
      </c>
      <c r="C22" s="680" t="s">
        <v>471</v>
      </c>
      <c r="D22" s="559">
        <v>8.6621692222205744E-3</v>
      </c>
      <c r="E22" s="560">
        <v>7.1132568778681515E-3</v>
      </c>
      <c r="F22" s="560">
        <v>6.1120032529130685E-3</v>
      </c>
      <c r="G22" s="560">
        <v>4.3905873139519864E-3</v>
      </c>
      <c r="H22" s="560">
        <v>4.4473674298942225E-3</v>
      </c>
      <c r="I22" s="560">
        <v>2.4559934928018068E-3</v>
      </c>
      <c r="J22" s="560">
        <v>8.1841089783429421E-3</v>
      </c>
      <c r="K22" s="560">
        <v>1.2303149606299213E-2</v>
      </c>
      <c r="L22" s="560">
        <v>8.241082770141149E-3</v>
      </c>
      <c r="M22" s="560">
        <v>8.3006629470081337E-3</v>
      </c>
      <c r="N22" s="560">
        <v>5.0540558466538434E-3</v>
      </c>
      <c r="O22" s="560">
        <v>7.9965403619065446E-3</v>
      </c>
      <c r="P22" s="560">
        <v>1.2099079766981932E-2</v>
      </c>
      <c r="Q22" s="560">
        <v>5.4411870995314578E-3</v>
      </c>
      <c r="R22" s="560">
        <v>7.1781131011140883E-3</v>
      </c>
      <c r="S22" s="560">
        <v>8.3642440017321646E-3</v>
      </c>
      <c r="T22" s="560">
        <v>5.996142087640122E-3</v>
      </c>
      <c r="U22" s="560">
        <v>5.0423382539599741E-3</v>
      </c>
      <c r="V22" s="560">
        <v>6.0732072237870798E-3</v>
      </c>
      <c r="W22" s="560">
        <v>8.5130197011235708E-3</v>
      </c>
      <c r="X22" s="560">
        <v>1.0571823940453987E-2</v>
      </c>
      <c r="Y22" s="560">
        <v>5.6915088070255068E-3</v>
      </c>
      <c r="Z22" s="560">
        <v>5.8633500242287195E-3</v>
      </c>
      <c r="AA22" s="560">
        <v>6.9955135375696122E-3</v>
      </c>
      <c r="AB22" s="560">
        <v>1.089146778655813E-2</v>
      </c>
      <c r="AC22" s="560">
        <v>7.3955138319443401E-3</v>
      </c>
      <c r="AD22" s="560">
        <v>8.5954748189556573E-3</v>
      </c>
      <c r="AE22" s="560">
        <v>1.1034689512432763E-2</v>
      </c>
      <c r="AF22" s="560">
        <v>1.1588213637175175E-2</v>
      </c>
      <c r="AG22" s="560">
        <v>3.9311741571721676E-3</v>
      </c>
      <c r="AH22" s="560">
        <v>4.0021470759723111E-3</v>
      </c>
      <c r="AI22" s="560">
        <v>1.7919219395127193E-3</v>
      </c>
      <c r="AJ22" s="560">
        <v>1.164597139676384E-3</v>
      </c>
      <c r="AK22" s="560">
        <v>1.1536214560129657E-3</v>
      </c>
      <c r="AL22" s="560">
        <v>5.0601342742773495E-4</v>
      </c>
      <c r="AM22" s="560">
        <v>1.8895287043029293E-3</v>
      </c>
      <c r="AN22" s="560">
        <v>6.7563710283514511E-4</v>
      </c>
      <c r="AO22" s="560">
        <v>1.7435040780651668E-3</v>
      </c>
      <c r="AP22" s="560">
        <v>3.3047479606776828E-2</v>
      </c>
      <c r="AQ22" s="560">
        <v>4.4370204102938873E-3</v>
      </c>
      <c r="AR22" s="560">
        <v>4.3723992194946082E-3</v>
      </c>
      <c r="AS22" s="560">
        <v>4.2182736934611269E-3</v>
      </c>
      <c r="AT22" s="560">
        <v>8.6884465995564202E-4</v>
      </c>
      <c r="AU22" s="560">
        <v>6.0594602259299519E-3</v>
      </c>
      <c r="AV22" s="560">
        <v>4.4805514524864601E-2</v>
      </c>
      <c r="AW22" s="560">
        <v>1.9922303018228907E-4</v>
      </c>
      <c r="AX22" s="560">
        <v>5.9636322395282019E-3</v>
      </c>
      <c r="AY22" s="560">
        <v>6.0798936018619677E-3</v>
      </c>
      <c r="AZ22" s="560">
        <v>5.510279681422486E-3</v>
      </c>
      <c r="BA22" s="560">
        <v>7.8747937054638381E-2</v>
      </c>
      <c r="BB22" s="560">
        <v>4.4262504076968334E-3</v>
      </c>
      <c r="BC22" s="560">
        <v>1.707071077418501E-3</v>
      </c>
      <c r="BD22" s="560">
        <v>1.6104456367478403E-3</v>
      </c>
      <c r="BE22" s="560">
        <v>2.9786417393668487E-3</v>
      </c>
      <c r="BF22" s="560">
        <v>5.9973886967875228E-3</v>
      </c>
      <c r="BG22" s="560">
        <v>1.2932330827067668E-4</v>
      </c>
      <c r="BH22" s="560">
        <v>9.9543430077679816E-3</v>
      </c>
      <c r="BI22" s="560">
        <v>2.5619101343346065E-3</v>
      </c>
      <c r="BJ22" s="560">
        <v>1.166761037044663E-3</v>
      </c>
      <c r="BK22" s="560">
        <v>4.2571089896376356E-3</v>
      </c>
      <c r="BL22" s="560">
        <v>6.9841943221837849E-3</v>
      </c>
      <c r="BM22" s="560">
        <v>1.0273236972445933E-4</v>
      </c>
      <c r="BN22" s="560">
        <v>9.1602230783737913E-4</v>
      </c>
      <c r="BO22" s="560">
        <v>2.3121508146264763E-2</v>
      </c>
      <c r="BP22" s="560">
        <v>5.585642440891192E-2</v>
      </c>
      <c r="BQ22" s="560">
        <v>6.3085675018062948E-2</v>
      </c>
      <c r="BR22" s="560">
        <v>6.3493077866019085E-2</v>
      </c>
      <c r="BS22" s="560">
        <v>1.1290966978264269E-3</v>
      </c>
      <c r="BT22" s="560">
        <v>1.0215490223911424E-3</v>
      </c>
      <c r="BU22" s="561">
        <v>8.7746827265540658E-3</v>
      </c>
    </row>
    <row r="23" spans="2:73">
      <c r="B23" s="558" t="s">
        <v>472</v>
      </c>
      <c r="C23" s="680" t="s">
        <v>473</v>
      </c>
      <c r="D23" s="559">
        <v>9.2562481503946581E-2</v>
      </c>
      <c r="E23" s="560">
        <v>9.9063326219552703E-2</v>
      </c>
      <c r="F23" s="560">
        <v>7.0648221767299263E-2</v>
      </c>
      <c r="G23" s="560">
        <v>5.1305067684374435E-2</v>
      </c>
      <c r="H23" s="560">
        <v>5.0797752906648279E-2</v>
      </c>
      <c r="I23" s="560">
        <v>6.8590133381768795E-2</v>
      </c>
      <c r="J23" s="560">
        <v>9.3931996139279744E-2</v>
      </c>
      <c r="K23" s="560">
        <v>8.4370078740157478E-2</v>
      </c>
      <c r="L23" s="560">
        <v>5.6292440249532963E-2</v>
      </c>
      <c r="M23" s="560">
        <v>5.5971941616620571E-2</v>
      </c>
      <c r="N23" s="560">
        <v>7.3436360018571331E-2</v>
      </c>
      <c r="O23" s="560">
        <v>0.14472808600040662</v>
      </c>
      <c r="P23" s="560">
        <v>0.13590674568472602</v>
      </c>
      <c r="Q23" s="560">
        <v>0.15022264401155172</v>
      </c>
      <c r="R23" s="560">
        <v>6.8438866168382462E-2</v>
      </c>
      <c r="S23" s="560">
        <v>0.13456574928904694</v>
      </c>
      <c r="T23" s="560">
        <v>7.6189869600482504E-2</v>
      </c>
      <c r="U23" s="560">
        <v>8.2590023125206469E-2</v>
      </c>
      <c r="V23" s="560">
        <v>7.5672752049338668E-2</v>
      </c>
      <c r="W23" s="560">
        <v>0.13823320645234416</v>
      </c>
      <c r="X23" s="560">
        <v>0.14179136548428409</v>
      </c>
      <c r="Y23" s="560">
        <v>0.13328703659661906</v>
      </c>
      <c r="Z23" s="560">
        <v>0.10187045711516718</v>
      </c>
      <c r="AA23" s="560">
        <v>9.25654626589206E-2</v>
      </c>
      <c r="AB23" s="560">
        <v>0.1096629052097834</v>
      </c>
      <c r="AC23" s="560">
        <v>0.17000541669369398</v>
      </c>
      <c r="AD23" s="560">
        <v>0.14791350550397778</v>
      </c>
      <c r="AE23" s="560">
        <v>0.10388404928136152</v>
      </c>
      <c r="AF23" s="560">
        <v>4.9127267077288685E-2</v>
      </c>
      <c r="AG23" s="560">
        <v>3.7620443346817231E-2</v>
      </c>
      <c r="AH23" s="560">
        <v>4.5680531455201984E-2</v>
      </c>
      <c r="AI23" s="560">
        <v>4.6356738215693603E-2</v>
      </c>
      <c r="AJ23" s="560">
        <v>4.2403915156460782E-2</v>
      </c>
      <c r="AK23" s="560">
        <v>3.0906375833806718E-2</v>
      </c>
      <c r="AL23" s="560">
        <v>4.7782125075676113E-2</v>
      </c>
      <c r="AM23" s="560">
        <v>0.12449868441563963</v>
      </c>
      <c r="AN23" s="560">
        <v>4.2081362479894205E-2</v>
      </c>
      <c r="AO23" s="560">
        <v>1.8706155664790801E-2</v>
      </c>
      <c r="AP23" s="560">
        <v>6.7977410583559925E-2</v>
      </c>
      <c r="AQ23" s="560">
        <v>9.2446625254476167E-2</v>
      </c>
      <c r="AR23" s="560">
        <v>6.261652915461384E-2</v>
      </c>
      <c r="AS23" s="560">
        <v>6.2937229377786327E-2</v>
      </c>
      <c r="AT23" s="560">
        <v>5.4235785232321018E-2</v>
      </c>
      <c r="AU23" s="560">
        <v>0.16520300609727276</v>
      </c>
      <c r="AV23" s="560">
        <v>2.1410986846732784E-2</v>
      </c>
      <c r="AW23" s="560">
        <v>5.9219045721685425E-2</v>
      </c>
      <c r="AX23" s="560">
        <v>5.9305534553152878E-2</v>
      </c>
      <c r="AY23" s="560">
        <v>6.0597064551370351E-2</v>
      </c>
      <c r="AZ23" s="560">
        <v>5.4269309131320616E-2</v>
      </c>
      <c r="BA23" s="560">
        <v>2.2812449978749594E-2</v>
      </c>
      <c r="BB23" s="560">
        <v>2.735359209564819E-2</v>
      </c>
      <c r="BC23" s="560">
        <v>2.5730973801088623E-2</v>
      </c>
      <c r="BD23" s="560">
        <v>1.8793409400153414E-2</v>
      </c>
      <c r="BE23" s="560">
        <v>2.5100554147308825E-2</v>
      </c>
      <c r="BF23" s="560">
        <v>1.6327818987904787E-2</v>
      </c>
      <c r="BG23" s="560">
        <v>4.8141353383458645E-2</v>
      </c>
      <c r="BH23" s="560">
        <v>2.8719157058654902E-2</v>
      </c>
      <c r="BI23" s="560">
        <v>4.0518588799684487E-2</v>
      </c>
      <c r="BJ23" s="560">
        <v>1.7810264065475884E-2</v>
      </c>
      <c r="BK23" s="560">
        <v>9.2407305912792989E-3</v>
      </c>
      <c r="BL23" s="560">
        <v>5.4114248816991652E-2</v>
      </c>
      <c r="BM23" s="560">
        <v>1.0713740921415964E-2</v>
      </c>
      <c r="BN23" s="560">
        <v>3.7841876312119056E-2</v>
      </c>
      <c r="BO23" s="560">
        <v>6.6459238173205787E-2</v>
      </c>
      <c r="BP23" s="560">
        <v>4.1824680501506201E-2</v>
      </c>
      <c r="BQ23" s="560">
        <v>7.319239565222159E-2</v>
      </c>
      <c r="BR23" s="560">
        <v>3.7088462722725396E-2</v>
      </c>
      <c r="BS23" s="560">
        <v>0.13194466847156702</v>
      </c>
      <c r="BT23" s="560">
        <v>1.7832051280006506E-2</v>
      </c>
      <c r="BU23" s="561">
        <v>7.4634274882483448E-2</v>
      </c>
    </row>
    <row r="24" spans="2:73">
      <c r="B24" s="558" t="s">
        <v>474</v>
      </c>
      <c r="C24" s="680" t="s">
        <v>475</v>
      </c>
      <c r="D24" s="559">
        <v>6.8179937938493964E-3</v>
      </c>
      <c r="E24" s="560">
        <v>9.275297845087729E-3</v>
      </c>
      <c r="F24" s="560">
        <v>4.062759034327101E-3</v>
      </c>
      <c r="G24" s="560">
        <v>2.7717285266471089E-3</v>
      </c>
      <c r="H24" s="560">
        <v>2.8326819389437271E-3</v>
      </c>
      <c r="I24" s="560">
        <v>6.9494349635549517E-4</v>
      </c>
      <c r="J24" s="560">
        <v>5.6168004755158402E-3</v>
      </c>
      <c r="K24" s="560">
        <v>1.5009842519685039E-2</v>
      </c>
      <c r="L24" s="560">
        <v>6.6843012643646258E-3</v>
      </c>
      <c r="M24" s="560">
        <v>6.650301094942552E-3</v>
      </c>
      <c r="N24" s="560">
        <v>8.503017841745706E-3</v>
      </c>
      <c r="O24" s="560">
        <v>3.9601883437305353E-3</v>
      </c>
      <c r="P24" s="560">
        <v>7.8418248597451872E-3</v>
      </c>
      <c r="Q24" s="560">
        <v>1.5424291084916877E-3</v>
      </c>
      <c r="R24" s="560">
        <v>2.7076575941334087E-3</v>
      </c>
      <c r="S24" s="560">
        <v>1.5787952353774788E-2</v>
      </c>
      <c r="T24" s="560">
        <v>1.1568537736830064E-2</v>
      </c>
      <c r="U24" s="560">
        <v>1.8256741953993011E-3</v>
      </c>
      <c r="V24" s="560">
        <v>1.2355738499469665E-2</v>
      </c>
      <c r="W24" s="560">
        <v>1.6053036536563838E-2</v>
      </c>
      <c r="X24" s="560">
        <v>3.286719898235451E-2</v>
      </c>
      <c r="Y24" s="560">
        <v>1.1512122995299206E-2</v>
      </c>
      <c r="Z24" s="560">
        <v>9.8950088838636735E-3</v>
      </c>
      <c r="AA24" s="560">
        <v>1.2889257749070833E-2</v>
      </c>
      <c r="AB24" s="560">
        <v>1.8209231421874125E-2</v>
      </c>
      <c r="AC24" s="560">
        <v>1.3905233975052882E-2</v>
      </c>
      <c r="AD24" s="560">
        <v>1.7208275806999282E-2</v>
      </c>
      <c r="AE24" s="560">
        <v>1.4453483076107072E-2</v>
      </c>
      <c r="AF24" s="560">
        <v>5.4706470167740729E-3</v>
      </c>
      <c r="AG24" s="560">
        <v>4.5280933356219317E-3</v>
      </c>
      <c r="AH24" s="560">
        <v>5.0411263968913687E-4</v>
      </c>
      <c r="AI24" s="560">
        <v>5.105320909732932E-4</v>
      </c>
      <c r="AJ24" s="560">
        <v>5.2325714690337885E-4</v>
      </c>
      <c r="AK24" s="560">
        <v>5.1287021556702442E-4</v>
      </c>
      <c r="AL24" s="560">
        <v>5.9637296803983044E-4</v>
      </c>
      <c r="AM24" s="560">
        <v>5.2198230456368421E-4</v>
      </c>
      <c r="AN24" s="560">
        <v>5.4498254113705959E-4</v>
      </c>
      <c r="AO24" s="560">
        <v>4.6097882692298914E-4</v>
      </c>
      <c r="AP24" s="560">
        <v>6.274837900020916E-4</v>
      </c>
      <c r="AQ24" s="560">
        <v>7.8300360181656837E-4</v>
      </c>
      <c r="AR24" s="560">
        <v>4.5818804571531581E-4</v>
      </c>
      <c r="AS24" s="560">
        <v>2.2702514669669258E-4</v>
      </c>
      <c r="AT24" s="560">
        <v>2.2111984919179578E-4</v>
      </c>
      <c r="AU24" s="560">
        <v>2.741409462589214E-4</v>
      </c>
      <c r="AV24" s="560">
        <v>2.5321797847647186E-4</v>
      </c>
      <c r="AW24" s="560">
        <v>1.494172726367168E-4</v>
      </c>
      <c r="AX24" s="560">
        <v>2.8447754423106004E-3</v>
      </c>
      <c r="AY24" s="560">
        <v>2.8974492946373439E-3</v>
      </c>
      <c r="AZ24" s="560">
        <v>2.6393776625300981E-3</v>
      </c>
      <c r="BA24" s="560">
        <v>2.8701848509435731E-4</v>
      </c>
      <c r="BB24" s="560">
        <v>1.0390789731388614E-2</v>
      </c>
      <c r="BC24" s="560">
        <v>5.6469438953410693E-3</v>
      </c>
      <c r="BD24" s="560">
        <v>7.1722831959769168E-3</v>
      </c>
      <c r="BE24" s="560">
        <v>8.2802242177567025E-3</v>
      </c>
      <c r="BF24" s="560">
        <v>1.6069558230626857E-3</v>
      </c>
      <c r="BG24" s="560">
        <v>1.2330827067669173E-4</v>
      </c>
      <c r="BH24" s="560">
        <v>2.5915412206428335E-2</v>
      </c>
      <c r="BI24" s="560">
        <v>1.7795981437870043E-3</v>
      </c>
      <c r="BJ24" s="560">
        <v>7.721212745148504E-5</v>
      </c>
      <c r="BK24" s="560">
        <v>5.1323230134553534E-3</v>
      </c>
      <c r="BL24" s="560">
        <v>9.741687748182206E-3</v>
      </c>
      <c r="BM24" s="560">
        <v>1.2608063557092736E-4</v>
      </c>
      <c r="BN24" s="560">
        <v>6.1966214941940349E-4</v>
      </c>
      <c r="BO24" s="560">
        <v>6.8903535787872405E-3</v>
      </c>
      <c r="BP24" s="560">
        <v>4.3195896389842964E-3</v>
      </c>
      <c r="BQ24" s="560">
        <v>3.5943129440347199E-3</v>
      </c>
      <c r="BR24" s="560">
        <v>2.0740258759418808E-3</v>
      </c>
      <c r="BS24" s="560">
        <v>2.5973359935347842E-4</v>
      </c>
      <c r="BT24" s="560">
        <v>4.5686606942067567E-3</v>
      </c>
      <c r="BU24" s="561">
        <v>1.3322679632447319E-2</v>
      </c>
    </row>
    <row r="25" spans="2:73">
      <c r="B25" s="562" t="s">
        <v>476</v>
      </c>
      <c r="C25" s="682" t="s">
        <v>477</v>
      </c>
      <c r="D25" s="563">
        <v>6.8081753199304224E-5</v>
      </c>
      <c r="E25" s="564">
        <v>2.6028109470129517E-5</v>
      </c>
      <c r="F25" s="564">
        <v>1.8694902693338963E-5</v>
      </c>
      <c r="G25" s="564">
        <v>1.5761890967569573E-5</v>
      </c>
      <c r="H25" s="564">
        <v>1.5645054279646655E-5</v>
      </c>
      <c r="I25" s="564">
        <v>1.9742712964644749E-5</v>
      </c>
      <c r="J25" s="564">
        <v>2.2225432562481248E-5</v>
      </c>
      <c r="K25" s="564">
        <v>1.9685039370078739E-5</v>
      </c>
      <c r="L25" s="564">
        <v>2.0692170131509694E-5</v>
      </c>
      <c r="M25" s="564">
        <v>2.0583025352583503E-5</v>
      </c>
      <c r="N25" s="564">
        <v>2.6530476885322015E-5</v>
      </c>
      <c r="O25" s="564">
        <v>2.4204557556824234E-5</v>
      </c>
      <c r="P25" s="564">
        <v>2.4384829608900967E-5</v>
      </c>
      <c r="Q25" s="564">
        <v>2.4092271304114644E-5</v>
      </c>
      <c r="R25" s="564">
        <v>2.8204766605556338E-5</v>
      </c>
      <c r="S25" s="564">
        <v>3.5190370685222596E-5</v>
      </c>
      <c r="T25" s="564">
        <v>2.599671401534846E-5</v>
      </c>
      <c r="U25" s="564">
        <v>3.4774746579034308E-5</v>
      </c>
      <c r="V25" s="564">
        <v>2.5287469356504146E-5</v>
      </c>
      <c r="W25" s="564">
        <v>3.5767960987770627E-5</v>
      </c>
      <c r="X25" s="564">
        <v>3.4379915253508898E-5</v>
      </c>
      <c r="Y25" s="564">
        <v>2.7180080262777016E-5</v>
      </c>
      <c r="Z25" s="564">
        <v>3.5535454692295267E-5</v>
      </c>
      <c r="AA25" s="564">
        <v>3.6084148233680947E-5</v>
      </c>
      <c r="AB25" s="564">
        <v>4.0083607725113298E-5</v>
      </c>
      <c r="AC25" s="564">
        <v>3.1169155004207833E-5</v>
      </c>
      <c r="AD25" s="564">
        <v>3.7100601199234561E-5</v>
      </c>
      <c r="AE25" s="564">
        <v>3.4591503173770419E-5</v>
      </c>
      <c r="AF25" s="564">
        <v>1.0669118633630416E-4</v>
      </c>
      <c r="AG25" s="564">
        <v>1.6903183302202624E-4</v>
      </c>
      <c r="AH25" s="564">
        <v>2.8170067947408688E-4</v>
      </c>
      <c r="AI25" s="564">
        <v>2.7583095707956059E-4</v>
      </c>
      <c r="AJ25" s="564">
        <v>2.6903411275450964E-4</v>
      </c>
      <c r="AK25" s="564">
        <v>2.6069780861280947E-4</v>
      </c>
      <c r="AL25" s="564">
        <v>4.1565388681563941E-4</v>
      </c>
      <c r="AM25" s="564">
        <v>3.0941032532960465E-4</v>
      </c>
      <c r="AN25" s="564">
        <v>2.566008509025464E-4</v>
      </c>
      <c r="AO25" s="564">
        <v>2.7841295487428057E-4</v>
      </c>
      <c r="AP25" s="564">
        <v>4.183225266680611E-4</v>
      </c>
      <c r="AQ25" s="564">
        <v>3.1320144072662732E-4</v>
      </c>
      <c r="AR25" s="564">
        <v>3.0378952393510922E-4</v>
      </c>
      <c r="AS25" s="564">
        <v>3.0300533692179533E-4</v>
      </c>
      <c r="AT25" s="564">
        <v>2.7249112728685947E-4</v>
      </c>
      <c r="AU25" s="564">
        <v>4.8210993997258592E-4</v>
      </c>
      <c r="AV25" s="564">
        <v>4.5016529506928323E-4</v>
      </c>
      <c r="AW25" s="564">
        <v>1.9922303018228907E-4</v>
      </c>
      <c r="AX25" s="564">
        <v>3.1188567972176019E-4</v>
      </c>
      <c r="AY25" s="564">
        <v>3.2061938916068969E-4</v>
      </c>
      <c r="AZ25" s="564">
        <v>2.7782922763474715E-4</v>
      </c>
      <c r="BA25" s="564">
        <v>4.8020400390786706E-4</v>
      </c>
      <c r="BB25" s="564">
        <v>1.5885597956026251E-5</v>
      </c>
      <c r="BC25" s="564">
        <v>1.7400069227418282E-5</v>
      </c>
      <c r="BD25" s="564">
        <v>1.6721044898095683E-5</v>
      </c>
      <c r="BE25" s="564">
        <v>1.5992707325459592E-5</v>
      </c>
      <c r="BF25" s="564">
        <v>1.4347819848773978E-5</v>
      </c>
      <c r="BG25" s="564">
        <v>2.1052631578947369E-5</v>
      </c>
      <c r="BH25" s="564">
        <v>1.2585388364109269E-5</v>
      </c>
      <c r="BI25" s="564">
        <v>1.4547123791174422E-5</v>
      </c>
      <c r="BJ25" s="564">
        <v>1.7158250544774456E-5</v>
      </c>
      <c r="BK25" s="564">
        <v>1.2745835298316274E-5</v>
      </c>
      <c r="BL25" s="564">
        <v>2.4954691637994766E-5</v>
      </c>
      <c r="BM25" s="564">
        <v>1.7122061620743223E-5</v>
      </c>
      <c r="BN25" s="564">
        <v>2.217520066484153E-4</v>
      </c>
      <c r="BO25" s="564">
        <v>1.279157409174904E-5</v>
      </c>
      <c r="BP25" s="564">
        <v>6.3455510188070596E-6</v>
      </c>
      <c r="BQ25" s="564">
        <v>8.5288781722857752E-6</v>
      </c>
      <c r="BR25" s="564">
        <v>2.323838516461491E-5</v>
      </c>
      <c r="BS25" s="564">
        <v>1.8197895496103582E-5</v>
      </c>
      <c r="BT25" s="564">
        <v>1.116447019006713E-5</v>
      </c>
      <c r="BU25" s="565">
        <v>1.5640539598616152E-5</v>
      </c>
    </row>
    <row r="26" spans="2:73">
      <c r="B26" s="566" t="s">
        <v>478</v>
      </c>
      <c r="C26" s="685" t="s">
        <v>479</v>
      </c>
      <c r="D26" s="567">
        <v>2.0925075610562501E-4</v>
      </c>
      <c r="E26" s="568">
        <v>3.8775734738177202E-4</v>
      </c>
      <c r="F26" s="568">
        <v>1.3941231712434022E-4</v>
      </c>
      <c r="G26" s="568">
        <v>1.335257334824108E-4</v>
      </c>
      <c r="H26" s="568">
        <v>1.350110239688026E-4</v>
      </c>
      <c r="I26" s="568">
        <v>8.2919394451507953E-5</v>
      </c>
      <c r="J26" s="568">
        <v>1.4649812561001358E-4</v>
      </c>
      <c r="K26" s="568">
        <v>5.4133858267716535E-4</v>
      </c>
      <c r="L26" s="568">
        <v>1.134417797798061E-4</v>
      </c>
      <c r="M26" s="568">
        <v>1.1357862182509934E-4</v>
      </c>
      <c r="N26" s="568">
        <v>1.0612190754128806E-4</v>
      </c>
      <c r="O26" s="568">
        <v>1.7943645335459033E-4</v>
      </c>
      <c r="P26" s="568">
        <v>3.5484131361917962E-4</v>
      </c>
      <c r="Q26" s="568">
        <v>7.0181833798942662E-5</v>
      </c>
      <c r="R26" s="568">
        <v>5.6409533211112675E-5</v>
      </c>
      <c r="S26" s="568">
        <v>6.9804479841757043E-4</v>
      </c>
      <c r="T26" s="568">
        <v>1.5078094128902106E-4</v>
      </c>
      <c r="U26" s="568">
        <v>3.4774746579034308E-5</v>
      </c>
      <c r="V26" s="568">
        <v>1.6015397259119295E-4</v>
      </c>
      <c r="W26" s="568">
        <v>7.324265801354218E-4</v>
      </c>
      <c r="X26" s="568">
        <v>2.0456049575837795E-3</v>
      </c>
      <c r="Y26" s="568">
        <v>4.3352228019129339E-4</v>
      </c>
      <c r="Z26" s="568">
        <v>4.199644645453077E-5</v>
      </c>
      <c r="AA26" s="568">
        <v>4.7270234186122035E-4</v>
      </c>
      <c r="AB26" s="568">
        <v>7.6492884742091209E-4</v>
      </c>
      <c r="AC26" s="568">
        <v>5.3408768304507486E-4</v>
      </c>
      <c r="AD26" s="568">
        <v>9.1470873108975761E-4</v>
      </c>
      <c r="AE26" s="568">
        <v>2.8249727591912505E-4</v>
      </c>
      <c r="AF26" s="568">
        <v>2.9641893535937311E-5</v>
      </c>
      <c r="AG26" s="568">
        <v>4.9321365770678188E-5</v>
      </c>
      <c r="AH26" s="568">
        <v>4.5179906387233967E-5</v>
      </c>
      <c r="AI26" s="568">
        <v>4.6515871460162582E-5</v>
      </c>
      <c r="AJ26" s="568">
        <v>5.2346003839112733E-5</v>
      </c>
      <c r="AK26" s="568">
        <v>5.8331695558804185E-5</v>
      </c>
      <c r="AL26" s="568">
        <v>5.421572436725732E-5</v>
      </c>
      <c r="AM26" s="568">
        <v>4.9600128487951892E-5</v>
      </c>
      <c r="AN26" s="568">
        <v>5.9441940232011899E-5</v>
      </c>
      <c r="AO26" s="568">
        <v>0</v>
      </c>
      <c r="AP26" s="568">
        <v>0</v>
      </c>
      <c r="AQ26" s="568">
        <v>0</v>
      </c>
      <c r="AR26" s="568">
        <v>2.2533838313867992E-5</v>
      </c>
      <c r="AS26" s="568">
        <v>2.1970175486776699E-5</v>
      </c>
      <c r="AT26" s="568">
        <v>2.2335338302201593E-5</v>
      </c>
      <c r="AU26" s="568">
        <v>1.8906272155787681E-5</v>
      </c>
      <c r="AV26" s="568">
        <v>1.4067665470915101E-5</v>
      </c>
      <c r="AW26" s="568">
        <v>4.9805757545572267E-5</v>
      </c>
      <c r="AX26" s="568">
        <v>2.8353243611069107E-5</v>
      </c>
      <c r="AY26" s="568">
        <v>2.3749584382273311E-5</v>
      </c>
      <c r="AZ26" s="568">
        <v>4.6304871272457863E-5</v>
      </c>
      <c r="BA26" s="568">
        <v>0</v>
      </c>
      <c r="BB26" s="568">
        <v>4.0417787204573123E-5</v>
      </c>
      <c r="BC26" s="568">
        <v>1.2490763981110983E-4</v>
      </c>
      <c r="BD26" s="568">
        <v>2.1005812653232702E-4</v>
      </c>
      <c r="BE26" s="568">
        <v>0</v>
      </c>
      <c r="BF26" s="568">
        <v>0</v>
      </c>
      <c r="BG26" s="568">
        <v>0</v>
      </c>
      <c r="BH26" s="568">
        <v>0</v>
      </c>
      <c r="BI26" s="568">
        <v>0</v>
      </c>
      <c r="BJ26" s="568">
        <v>0</v>
      </c>
      <c r="BK26" s="568">
        <v>0</v>
      </c>
      <c r="BL26" s="568">
        <v>0</v>
      </c>
      <c r="BM26" s="568">
        <v>0</v>
      </c>
      <c r="BN26" s="568">
        <v>1.2227447095566825E-4</v>
      </c>
      <c r="BO26" s="568">
        <v>0</v>
      </c>
      <c r="BP26" s="568">
        <v>0</v>
      </c>
      <c r="BQ26" s="568">
        <v>0</v>
      </c>
      <c r="BR26" s="568">
        <v>0</v>
      </c>
      <c r="BS26" s="568">
        <v>0</v>
      </c>
      <c r="BT26" s="568">
        <v>0</v>
      </c>
      <c r="BU26" s="569">
        <v>0</v>
      </c>
    </row>
    <row r="27" spans="2:73">
      <c r="B27" s="558" t="s">
        <v>480</v>
      </c>
      <c r="C27" s="680" t="s">
        <v>481</v>
      </c>
      <c r="D27" s="559">
        <v>3.2404464279823077E-4</v>
      </c>
      <c r="E27" s="560">
        <v>5.5581285734638782E-4</v>
      </c>
      <c r="F27" s="560">
        <v>6.7172507276099175E-4</v>
      </c>
      <c r="G27" s="560">
        <v>4.4853838296283696E-4</v>
      </c>
      <c r="H27" s="560">
        <v>4.5312712765495123E-4</v>
      </c>
      <c r="I27" s="560">
        <v>2.9219215187674229E-4</v>
      </c>
      <c r="J27" s="560">
        <v>9.4037973506742303E-4</v>
      </c>
      <c r="K27" s="560">
        <v>8.9566929133858269E-4</v>
      </c>
      <c r="L27" s="560">
        <v>1.1487805982422854E-3</v>
      </c>
      <c r="M27" s="560">
        <v>1.157609184889877E-3</v>
      </c>
      <c r="N27" s="560">
        <v>6.7652716057571137E-4</v>
      </c>
      <c r="O27" s="560">
        <v>6.6030033015016508E-4</v>
      </c>
      <c r="P27" s="560">
        <v>4.9442344172530241E-4</v>
      </c>
      <c r="Q27" s="560">
        <v>7.6362025133476421E-4</v>
      </c>
      <c r="R27" s="560">
        <v>1.170497814130588E-3</v>
      </c>
      <c r="S27" s="560">
        <v>4.1098972226038356E-4</v>
      </c>
      <c r="T27" s="560">
        <v>4.068485743402034E-4</v>
      </c>
      <c r="U27" s="560">
        <v>4.1729695894841167E-4</v>
      </c>
      <c r="V27" s="560">
        <v>4.0600436911276104E-4</v>
      </c>
      <c r="W27" s="560">
        <v>4.1124988934797458E-4</v>
      </c>
      <c r="X27" s="560">
        <v>1.6330459745416727E-4</v>
      </c>
      <c r="Y27" s="560">
        <v>1.7802952572118947E-4</v>
      </c>
      <c r="Z27" s="560">
        <v>1.1306735583912131E-4</v>
      </c>
      <c r="AA27" s="560">
        <v>5.1480051480051476E-4</v>
      </c>
      <c r="AB27" s="560">
        <v>7.2150493905203934E-4</v>
      </c>
      <c r="AC27" s="560">
        <v>1.6637589495489317E-4</v>
      </c>
      <c r="AD27" s="560">
        <v>4.1262648338844123E-4</v>
      </c>
      <c r="AE27" s="560">
        <v>6.2841230765682923E-4</v>
      </c>
      <c r="AF27" s="560">
        <v>3.4549491803476603E-5</v>
      </c>
      <c r="AG27" s="560">
        <v>5.103618146800309E-5</v>
      </c>
      <c r="AH27" s="560">
        <v>3.8838866894288846E-5</v>
      </c>
      <c r="AI27" s="560">
        <v>3.8028765088483794E-5</v>
      </c>
      <c r="AJ27" s="560">
        <v>3.6723359282478315E-5</v>
      </c>
      <c r="AK27" s="560">
        <v>3.4550311984830168E-5</v>
      </c>
      <c r="AL27" s="560">
        <v>5.421572436725732E-5</v>
      </c>
      <c r="AM27" s="560">
        <v>4.2514395846815911E-5</v>
      </c>
      <c r="AN27" s="560">
        <v>3.5900577763888373E-5</v>
      </c>
      <c r="AO27" s="560">
        <v>3.8795247810350572E-5</v>
      </c>
      <c r="AP27" s="560">
        <v>1.0458063166701528E-4</v>
      </c>
      <c r="AQ27" s="560">
        <v>5.2200240121104554E-5</v>
      </c>
      <c r="AR27" s="560">
        <v>4.3398503419301315E-5</v>
      </c>
      <c r="AS27" s="560">
        <v>4.3024926994937707E-5</v>
      </c>
      <c r="AT27" s="560">
        <v>3.7970075113742711E-5</v>
      </c>
      <c r="AU27" s="560">
        <v>6.6171952545256892E-5</v>
      </c>
      <c r="AV27" s="560">
        <v>7.0338327354575511E-5</v>
      </c>
      <c r="AW27" s="560">
        <v>4.9805757545572267E-5</v>
      </c>
      <c r="AX27" s="560">
        <v>4.7255406018448511E-5</v>
      </c>
      <c r="AY27" s="560">
        <v>4.7499168764546622E-5</v>
      </c>
      <c r="AZ27" s="560">
        <v>4.6304871272457863E-5</v>
      </c>
      <c r="BA27" s="560">
        <v>6.6235035021774765E-5</v>
      </c>
      <c r="BB27" s="560">
        <v>5.4493633494722962E-5</v>
      </c>
      <c r="BC27" s="560">
        <v>5.7793087076782153E-5</v>
      </c>
      <c r="BD27" s="560">
        <v>5.4343395918810965E-5</v>
      </c>
      <c r="BE27" s="560">
        <v>5.197629880774367E-5</v>
      </c>
      <c r="BF27" s="560">
        <v>5.7391279395095913E-5</v>
      </c>
      <c r="BG27" s="560">
        <v>7.2180451127819552E-5</v>
      </c>
      <c r="BH27" s="560">
        <v>4.9642365213986559E-5</v>
      </c>
      <c r="BI27" s="560">
        <v>4.8490412637248072E-5</v>
      </c>
      <c r="BJ27" s="560">
        <v>6.0053876906710591E-5</v>
      </c>
      <c r="BK27" s="560">
        <v>3.8237505894948823E-5</v>
      </c>
      <c r="BL27" s="560">
        <v>8.1102747823482986E-5</v>
      </c>
      <c r="BM27" s="560">
        <v>5.4479286975092071E-5</v>
      </c>
      <c r="BN27" s="560">
        <v>1.1294845198447321E-4</v>
      </c>
      <c r="BO27" s="560">
        <v>9.7166764735401378E-6</v>
      </c>
      <c r="BP27" s="560">
        <v>2.2497862703043211E-5</v>
      </c>
      <c r="BQ27" s="560">
        <v>3.5333923856612497E-5</v>
      </c>
      <c r="BR27" s="560">
        <v>2.9047981455768637E-5</v>
      </c>
      <c r="BS27" s="560">
        <v>8.2717706800470826E-7</v>
      </c>
      <c r="BT27" s="560">
        <v>7.9746215643336644E-7</v>
      </c>
      <c r="BU27" s="561">
        <v>1.3600469216187959E-6</v>
      </c>
    </row>
    <row r="28" spans="2:73">
      <c r="B28" s="558" t="s">
        <v>482</v>
      </c>
      <c r="C28" s="680" t="s">
        <v>483</v>
      </c>
      <c r="D28" s="559">
        <v>8.0553665319447205E-3</v>
      </c>
      <c r="E28" s="560">
        <v>1.058476451785267E-2</v>
      </c>
      <c r="F28" s="560">
        <v>9.5230850377621655E-3</v>
      </c>
      <c r="G28" s="560">
        <v>9.0771604232878344E-3</v>
      </c>
      <c r="H28" s="560">
        <v>9.2056658274350511E-3</v>
      </c>
      <c r="I28" s="560">
        <v>4.6987656855854501E-3</v>
      </c>
      <c r="J28" s="560">
        <v>1.0059854174058204E-2</v>
      </c>
      <c r="K28" s="560">
        <v>1.6122047244094488E-2</v>
      </c>
      <c r="L28" s="560">
        <v>7.9285092825075211E-3</v>
      </c>
      <c r="M28" s="560">
        <v>7.7677361821563021E-3</v>
      </c>
      <c r="N28" s="560">
        <v>1.6528487099555615E-2</v>
      </c>
      <c r="O28" s="560">
        <v>1.2767097292639555E-2</v>
      </c>
      <c r="P28" s="560">
        <v>1.7875761815711228E-2</v>
      </c>
      <c r="Q28" s="560">
        <v>9.5850577638391769E-3</v>
      </c>
      <c r="R28" s="560">
        <v>6.5435058524890705E-3</v>
      </c>
      <c r="S28" s="560">
        <v>1.1911248963113423E-2</v>
      </c>
      <c r="T28" s="560">
        <v>1.8018322484038018E-2</v>
      </c>
      <c r="U28" s="560">
        <v>1.264062038147897E-2</v>
      </c>
      <c r="V28" s="560">
        <v>1.8452828333204555E-2</v>
      </c>
      <c r="W28" s="560">
        <v>1.1527572851496979E-2</v>
      </c>
      <c r="X28" s="560">
        <v>9.8068708260634144E-3</v>
      </c>
      <c r="Y28" s="560">
        <v>6.2487004524124359E-3</v>
      </c>
      <c r="Z28" s="560">
        <v>6.4642222581166213E-3</v>
      </c>
      <c r="AA28" s="560">
        <v>8.8346022925462186E-3</v>
      </c>
      <c r="AB28" s="560">
        <v>1.5124046239781811E-2</v>
      </c>
      <c r="AC28" s="560">
        <v>8.9059542352563584E-3</v>
      </c>
      <c r="AD28" s="560">
        <v>1.233491409515871E-2</v>
      </c>
      <c r="AE28" s="560">
        <v>1.8529515200083019E-2</v>
      </c>
      <c r="AF28" s="560">
        <v>4.5927267626939688E-3</v>
      </c>
      <c r="AG28" s="560">
        <v>3.1034081227063318E-3</v>
      </c>
      <c r="AH28" s="560">
        <v>1.3806028236014757E-3</v>
      </c>
      <c r="AI28" s="560">
        <v>1.385520115176562E-3</v>
      </c>
      <c r="AJ28" s="560">
        <v>1.5575979514452264E-3</v>
      </c>
      <c r="AK28" s="560">
        <v>6.6004557051539193E-4</v>
      </c>
      <c r="AL28" s="560">
        <v>7.1384037083555463E-4</v>
      </c>
      <c r="AM28" s="560">
        <v>1.1289934008210003E-3</v>
      </c>
      <c r="AN28" s="560">
        <v>1.8997879511775684E-3</v>
      </c>
      <c r="AO28" s="560">
        <v>5.2236660139936743E-3</v>
      </c>
      <c r="AP28" s="560">
        <v>3.3465802133444888E-3</v>
      </c>
      <c r="AQ28" s="560">
        <v>5.2200240121104561E-3</v>
      </c>
      <c r="AR28" s="560">
        <v>6.7768432262447446E-4</v>
      </c>
      <c r="AS28" s="560">
        <v>4.2475672607768288E-4</v>
      </c>
      <c r="AT28" s="560">
        <v>2.9705999941928118E-4</v>
      </c>
      <c r="AU28" s="560">
        <v>6.1445384506309973E-4</v>
      </c>
      <c r="AV28" s="560">
        <v>1.7584581838643878E-3</v>
      </c>
      <c r="AW28" s="560">
        <v>3.9844606036457814E-4</v>
      </c>
      <c r="AX28" s="560">
        <v>3.2889762588840165E-3</v>
      </c>
      <c r="AY28" s="560">
        <v>3.26556785256258E-3</v>
      </c>
      <c r="AZ28" s="560">
        <v>3.3802556028894241E-3</v>
      </c>
      <c r="BA28" s="560">
        <v>1.214308975399204E-3</v>
      </c>
      <c r="BB28" s="560">
        <v>5.6999134134369635E-3</v>
      </c>
      <c r="BC28" s="560">
        <v>3.1537625474695637E-3</v>
      </c>
      <c r="BD28" s="560">
        <v>2.5426438898166746E-3</v>
      </c>
      <c r="BE28" s="560">
        <v>9.0718632303669524E-3</v>
      </c>
      <c r="BF28" s="560">
        <v>2.1952164368624189E-3</v>
      </c>
      <c r="BG28" s="560">
        <v>6.6165413533834591E-4</v>
      </c>
      <c r="BH28" s="560">
        <v>1.2232997489914209E-2</v>
      </c>
      <c r="BI28" s="560">
        <v>3.6965857900462112E-3</v>
      </c>
      <c r="BJ28" s="560">
        <v>7.5496302397007602E-4</v>
      </c>
      <c r="BK28" s="560">
        <v>2.2432670125036645E-3</v>
      </c>
      <c r="BL28" s="560">
        <v>8.0447687167985622E-3</v>
      </c>
      <c r="BM28" s="560">
        <v>4.5606945953434219E-4</v>
      </c>
      <c r="BN28" s="560">
        <v>9.8441311362614274E-4</v>
      </c>
      <c r="BO28" s="560">
        <v>6.8359893888973074E-3</v>
      </c>
      <c r="BP28" s="560">
        <v>3.3971772681595249E-3</v>
      </c>
      <c r="BQ28" s="560">
        <v>9.0649790859723099E-3</v>
      </c>
      <c r="BR28" s="560">
        <v>5.5365452654695026E-3</v>
      </c>
      <c r="BS28" s="560">
        <v>2.0447817121076388E-3</v>
      </c>
      <c r="BT28" s="560">
        <v>2.2552229783935605E-3</v>
      </c>
      <c r="BU28" s="561">
        <v>1.2239402259377948E-2</v>
      </c>
    </row>
    <row r="29" spans="2:73">
      <c r="B29" s="558" t="s">
        <v>484</v>
      </c>
      <c r="C29" s="680" t="s">
        <v>485</v>
      </c>
      <c r="D29" s="559">
        <v>1.7469357829276481E-3</v>
      </c>
      <c r="E29" s="560">
        <v>1.4192492762255661E-3</v>
      </c>
      <c r="F29" s="560">
        <v>9.5325554818897129E-4</v>
      </c>
      <c r="G29" s="560">
        <v>5.0663220967187906E-4</v>
      </c>
      <c r="H29" s="560">
        <v>5.1165121958992579E-4</v>
      </c>
      <c r="I29" s="560">
        <v>3.3562612039896077E-4</v>
      </c>
      <c r="J29" s="560">
        <v>1.4908657537796111E-3</v>
      </c>
      <c r="K29" s="560">
        <v>2.0374015748031494E-3</v>
      </c>
      <c r="L29" s="560">
        <v>1.8890734143590028E-3</v>
      </c>
      <c r="M29" s="560">
        <v>1.9162052638483462E-3</v>
      </c>
      <c r="N29" s="560">
        <v>4.3775286860781325E-4</v>
      </c>
      <c r="O29" s="560">
        <v>9.6366411819569545E-4</v>
      </c>
      <c r="P29" s="560">
        <v>1.6581684134052658E-3</v>
      </c>
      <c r="Q29" s="560">
        <v>5.3107745874722285E-4</v>
      </c>
      <c r="R29" s="560">
        <v>6.7691439853335218E-4</v>
      </c>
      <c r="S29" s="560">
        <v>2.0014715414396582E-3</v>
      </c>
      <c r="T29" s="560">
        <v>8.4879271260112721E-4</v>
      </c>
      <c r="U29" s="560">
        <v>2.6081059934275727E-4</v>
      </c>
      <c r="V29" s="560">
        <v>8.9630030274720257E-4</v>
      </c>
      <c r="W29" s="560">
        <v>2.0738884411995954E-3</v>
      </c>
      <c r="X29" s="560">
        <v>2.2604794279182101E-3</v>
      </c>
      <c r="Y29" s="560">
        <v>1.1864105034702168E-3</v>
      </c>
      <c r="Z29" s="560">
        <v>2.1127443062510095E-3</v>
      </c>
      <c r="AA29" s="560">
        <v>1.5119258109912315E-3</v>
      </c>
      <c r="AB29" s="560">
        <v>2.8062700783384009E-3</v>
      </c>
      <c r="AC29" s="560">
        <v>1.7560028001694927E-3</v>
      </c>
      <c r="AD29" s="560">
        <v>2.0849784562270348E-3</v>
      </c>
      <c r="AE29" s="560">
        <v>2.2369172052371534E-3</v>
      </c>
      <c r="AF29" s="560">
        <v>2.7239624183976827E-3</v>
      </c>
      <c r="AG29" s="560">
        <v>2.6184419119247792E-3</v>
      </c>
      <c r="AH29" s="560">
        <v>7.7756996782239512E-4</v>
      </c>
      <c r="AI29" s="560">
        <v>7.6481885495551535E-4</v>
      </c>
      <c r="AJ29" s="560">
        <v>7.5374187698567358E-4</v>
      </c>
      <c r="AK29" s="560">
        <v>8.3952771069632792E-4</v>
      </c>
      <c r="AL29" s="560">
        <v>8.5841563581490752E-4</v>
      </c>
      <c r="AM29" s="560">
        <v>6.8023033354905457E-4</v>
      </c>
      <c r="AN29" s="560">
        <v>5.4380547301365338E-4</v>
      </c>
      <c r="AO29" s="560">
        <v>7.6449458920396719E-4</v>
      </c>
      <c r="AP29" s="560">
        <v>1.9661158753398869E-2</v>
      </c>
      <c r="AQ29" s="560">
        <v>7.3080336169546376E-4</v>
      </c>
      <c r="AR29" s="560">
        <v>8.1038359269503034E-4</v>
      </c>
      <c r="AS29" s="560">
        <v>6.4262763298821848E-4</v>
      </c>
      <c r="AT29" s="560">
        <v>5.762517281968011E-4</v>
      </c>
      <c r="AU29" s="560">
        <v>1.011485560334641E-3</v>
      </c>
      <c r="AV29" s="560">
        <v>9.5660125202222694E-4</v>
      </c>
      <c r="AW29" s="560">
        <v>5.4786333300129494E-4</v>
      </c>
      <c r="AX29" s="560">
        <v>2.5423408437925299E-3</v>
      </c>
      <c r="AY29" s="560">
        <v>2.5768299054766543E-3</v>
      </c>
      <c r="AZ29" s="560">
        <v>2.4078533061678087E-3</v>
      </c>
      <c r="BA29" s="560">
        <v>1.2087893891473895E-3</v>
      </c>
      <c r="BB29" s="560">
        <v>5.4519774352118954E-3</v>
      </c>
      <c r="BC29" s="560">
        <v>5.4431145129627406E-3</v>
      </c>
      <c r="BD29" s="560">
        <v>1.4944433877673016E-3</v>
      </c>
      <c r="BE29" s="560">
        <v>2.8163157600134339E-2</v>
      </c>
      <c r="BF29" s="560">
        <v>6.0260843364850711E-4</v>
      </c>
      <c r="BG29" s="560">
        <v>7.3082706766917297E-4</v>
      </c>
      <c r="BH29" s="560">
        <v>1.1068149877991651E-2</v>
      </c>
      <c r="BI29" s="560">
        <v>8.7282742747046534E-4</v>
      </c>
      <c r="BJ29" s="560">
        <v>1.3898182941267309E-3</v>
      </c>
      <c r="BK29" s="560">
        <v>3.1269782598535929E-3</v>
      </c>
      <c r="BL29" s="560">
        <v>2.2552802567837771E-3</v>
      </c>
      <c r="BM29" s="560">
        <v>5.6502803348452632E-4</v>
      </c>
      <c r="BN29" s="560">
        <v>4.9738767846373524E-5</v>
      </c>
      <c r="BO29" s="560">
        <v>2.8829010109279402E-3</v>
      </c>
      <c r="BP29" s="560">
        <v>3.3360292310692023E-3</v>
      </c>
      <c r="BQ29" s="560">
        <v>2.5026165379821406E-3</v>
      </c>
      <c r="BR29" s="560">
        <v>1.8038796484032324E-2</v>
      </c>
      <c r="BS29" s="560">
        <v>3.3004365013387861E-4</v>
      </c>
      <c r="BT29" s="560">
        <v>4.0750316193745024E-4</v>
      </c>
      <c r="BU29" s="561">
        <v>3.9397159201992465E-3</v>
      </c>
    </row>
    <row r="30" spans="2:73">
      <c r="B30" s="562" t="s">
        <v>486</v>
      </c>
      <c r="C30" s="682" t="s">
        <v>487</v>
      </c>
      <c r="D30" s="563">
        <v>0</v>
      </c>
      <c r="E30" s="564">
        <v>0</v>
      </c>
      <c r="F30" s="564">
        <v>0</v>
      </c>
      <c r="G30" s="564">
        <v>0</v>
      </c>
      <c r="H30" s="564">
        <v>0</v>
      </c>
      <c r="I30" s="564">
        <v>0</v>
      </c>
      <c r="J30" s="564">
        <v>0</v>
      </c>
      <c r="K30" s="564">
        <v>0</v>
      </c>
      <c r="L30" s="564">
        <v>0</v>
      </c>
      <c r="M30" s="564">
        <v>0</v>
      </c>
      <c r="N30" s="564">
        <v>0</v>
      </c>
      <c r="O30" s="564">
        <v>0</v>
      </c>
      <c r="P30" s="564">
        <v>0</v>
      </c>
      <c r="Q30" s="564">
        <v>0</v>
      </c>
      <c r="R30" s="564">
        <v>0</v>
      </c>
      <c r="S30" s="564">
        <v>0</v>
      </c>
      <c r="T30" s="564">
        <v>0</v>
      </c>
      <c r="U30" s="564">
        <v>0</v>
      </c>
      <c r="V30" s="564">
        <v>0</v>
      </c>
      <c r="W30" s="564">
        <v>0</v>
      </c>
      <c r="X30" s="564">
        <v>0</v>
      </c>
      <c r="Y30" s="564">
        <v>0</v>
      </c>
      <c r="Z30" s="564">
        <v>0</v>
      </c>
      <c r="AA30" s="564">
        <v>0</v>
      </c>
      <c r="AB30" s="564">
        <v>0</v>
      </c>
      <c r="AC30" s="564">
        <v>0</v>
      </c>
      <c r="AD30" s="564">
        <v>0</v>
      </c>
      <c r="AE30" s="564">
        <v>0</v>
      </c>
      <c r="AF30" s="564">
        <v>0</v>
      </c>
      <c r="AG30" s="564">
        <v>0</v>
      </c>
      <c r="AH30" s="564">
        <v>0</v>
      </c>
      <c r="AI30" s="564">
        <v>0</v>
      </c>
      <c r="AJ30" s="564">
        <v>0</v>
      </c>
      <c r="AK30" s="564">
        <v>0</v>
      </c>
      <c r="AL30" s="564">
        <v>0</v>
      </c>
      <c r="AM30" s="564">
        <v>0</v>
      </c>
      <c r="AN30" s="564">
        <v>0</v>
      </c>
      <c r="AO30" s="564">
        <v>0</v>
      </c>
      <c r="AP30" s="564">
        <v>0</v>
      </c>
      <c r="AQ30" s="564">
        <v>0</v>
      </c>
      <c r="AR30" s="564">
        <v>0</v>
      </c>
      <c r="AS30" s="564">
        <v>0</v>
      </c>
      <c r="AT30" s="564">
        <v>0</v>
      </c>
      <c r="AU30" s="564">
        <v>0</v>
      </c>
      <c r="AV30" s="564">
        <v>0</v>
      </c>
      <c r="AW30" s="564">
        <v>0</v>
      </c>
      <c r="AX30" s="564">
        <v>0</v>
      </c>
      <c r="AY30" s="564">
        <v>0</v>
      </c>
      <c r="AZ30" s="564">
        <v>0</v>
      </c>
      <c r="BA30" s="564">
        <v>0</v>
      </c>
      <c r="BB30" s="564">
        <v>0</v>
      </c>
      <c r="BC30" s="564">
        <v>0</v>
      </c>
      <c r="BD30" s="564">
        <v>0</v>
      </c>
      <c r="BE30" s="564">
        <v>0</v>
      </c>
      <c r="BF30" s="564">
        <v>0</v>
      </c>
      <c r="BG30" s="564">
        <v>0</v>
      </c>
      <c r="BH30" s="564">
        <v>0</v>
      </c>
      <c r="BI30" s="564">
        <v>0</v>
      </c>
      <c r="BJ30" s="564">
        <v>0</v>
      </c>
      <c r="BK30" s="564">
        <v>0</v>
      </c>
      <c r="BL30" s="564">
        <v>0</v>
      </c>
      <c r="BM30" s="564">
        <v>0</v>
      </c>
      <c r="BN30" s="564">
        <v>0</v>
      </c>
      <c r="BO30" s="564">
        <v>0</v>
      </c>
      <c r="BP30" s="564">
        <v>0</v>
      </c>
      <c r="BQ30" s="564">
        <v>0</v>
      </c>
      <c r="BR30" s="564">
        <v>0</v>
      </c>
      <c r="BS30" s="564">
        <v>0</v>
      </c>
      <c r="BT30" s="564">
        <v>0</v>
      </c>
      <c r="BU30" s="565">
        <v>0</v>
      </c>
    </row>
    <row r="31" spans="2:73">
      <c r="B31" s="566" t="s">
        <v>488</v>
      </c>
      <c r="C31" s="685" t="s">
        <v>489</v>
      </c>
      <c r="D31" s="567">
        <v>0</v>
      </c>
      <c r="E31" s="568">
        <v>0</v>
      </c>
      <c r="F31" s="568">
        <v>0</v>
      </c>
      <c r="G31" s="568">
        <v>0</v>
      </c>
      <c r="H31" s="568">
        <v>0</v>
      </c>
      <c r="I31" s="568">
        <v>0</v>
      </c>
      <c r="J31" s="568">
        <v>0</v>
      </c>
      <c r="K31" s="568">
        <v>0</v>
      </c>
      <c r="L31" s="568">
        <v>0</v>
      </c>
      <c r="M31" s="568">
        <v>0</v>
      </c>
      <c r="N31" s="568">
        <v>0</v>
      </c>
      <c r="O31" s="568">
        <v>0</v>
      </c>
      <c r="P31" s="568">
        <v>0</v>
      </c>
      <c r="Q31" s="568">
        <v>0</v>
      </c>
      <c r="R31" s="568">
        <v>0</v>
      </c>
      <c r="S31" s="568">
        <v>0</v>
      </c>
      <c r="T31" s="568">
        <v>0</v>
      </c>
      <c r="U31" s="568">
        <v>0</v>
      </c>
      <c r="V31" s="568">
        <v>0</v>
      </c>
      <c r="W31" s="568">
        <v>0</v>
      </c>
      <c r="X31" s="568">
        <v>0</v>
      </c>
      <c r="Y31" s="568">
        <v>0</v>
      </c>
      <c r="Z31" s="568">
        <v>0</v>
      </c>
      <c r="AA31" s="568">
        <v>0</v>
      </c>
      <c r="AB31" s="568">
        <v>0</v>
      </c>
      <c r="AC31" s="568">
        <v>0</v>
      </c>
      <c r="AD31" s="568">
        <v>0</v>
      </c>
      <c r="AE31" s="568">
        <v>0</v>
      </c>
      <c r="AF31" s="568">
        <v>0</v>
      </c>
      <c r="AG31" s="568">
        <v>0</v>
      </c>
      <c r="AH31" s="568">
        <v>0</v>
      </c>
      <c r="AI31" s="568">
        <v>0</v>
      </c>
      <c r="AJ31" s="568">
        <v>0</v>
      </c>
      <c r="AK31" s="568">
        <v>0</v>
      </c>
      <c r="AL31" s="568">
        <v>0</v>
      </c>
      <c r="AM31" s="568">
        <v>0</v>
      </c>
      <c r="AN31" s="568">
        <v>0</v>
      </c>
      <c r="AO31" s="568">
        <v>0</v>
      </c>
      <c r="AP31" s="568">
        <v>0</v>
      </c>
      <c r="AQ31" s="568">
        <v>0</v>
      </c>
      <c r="AR31" s="568">
        <v>0</v>
      </c>
      <c r="AS31" s="568">
        <v>0</v>
      </c>
      <c r="AT31" s="568">
        <v>0</v>
      </c>
      <c r="AU31" s="568">
        <v>0</v>
      </c>
      <c r="AV31" s="568">
        <v>0</v>
      </c>
      <c r="AW31" s="568">
        <v>0</v>
      </c>
      <c r="AX31" s="568">
        <v>0</v>
      </c>
      <c r="AY31" s="568">
        <v>0</v>
      </c>
      <c r="AZ31" s="568">
        <v>0</v>
      </c>
      <c r="BA31" s="568">
        <v>0</v>
      </c>
      <c r="BB31" s="568">
        <v>0</v>
      </c>
      <c r="BC31" s="568">
        <v>0</v>
      </c>
      <c r="BD31" s="568">
        <v>0</v>
      </c>
      <c r="BE31" s="568">
        <v>0</v>
      </c>
      <c r="BF31" s="568">
        <v>0</v>
      </c>
      <c r="BG31" s="568">
        <v>0</v>
      </c>
      <c r="BH31" s="568">
        <v>0</v>
      </c>
      <c r="BI31" s="568">
        <v>0</v>
      </c>
      <c r="BJ31" s="568">
        <v>0</v>
      </c>
      <c r="BK31" s="568">
        <v>0</v>
      </c>
      <c r="BL31" s="568">
        <v>0</v>
      </c>
      <c r="BM31" s="568">
        <v>0</v>
      </c>
      <c r="BN31" s="568">
        <v>0</v>
      </c>
      <c r="BO31" s="568">
        <v>0</v>
      </c>
      <c r="BP31" s="568">
        <v>0</v>
      </c>
      <c r="BQ31" s="568">
        <v>0</v>
      </c>
      <c r="BR31" s="568">
        <v>0</v>
      </c>
      <c r="BS31" s="568">
        <v>0</v>
      </c>
      <c r="BT31" s="568">
        <v>0</v>
      </c>
      <c r="BU31" s="569">
        <v>0</v>
      </c>
    </row>
    <row r="32" spans="2:73">
      <c r="B32" s="558" t="s">
        <v>490</v>
      </c>
      <c r="C32" s="680" t="s">
        <v>491</v>
      </c>
      <c r="D32" s="559">
        <v>0</v>
      </c>
      <c r="E32" s="560">
        <v>0</v>
      </c>
      <c r="F32" s="560">
        <v>0</v>
      </c>
      <c r="G32" s="560">
        <v>0</v>
      </c>
      <c r="H32" s="560">
        <v>0</v>
      </c>
      <c r="I32" s="560">
        <v>0</v>
      </c>
      <c r="J32" s="560">
        <v>0</v>
      </c>
      <c r="K32" s="560">
        <v>0</v>
      </c>
      <c r="L32" s="560">
        <v>0</v>
      </c>
      <c r="M32" s="560">
        <v>0</v>
      </c>
      <c r="N32" s="560">
        <v>0</v>
      </c>
      <c r="O32" s="560">
        <v>0</v>
      </c>
      <c r="P32" s="560">
        <v>0</v>
      </c>
      <c r="Q32" s="560">
        <v>0</v>
      </c>
      <c r="R32" s="560">
        <v>0</v>
      </c>
      <c r="S32" s="560">
        <v>0</v>
      </c>
      <c r="T32" s="560">
        <v>0</v>
      </c>
      <c r="U32" s="560">
        <v>0</v>
      </c>
      <c r="V32" s="560">
        <v>0</v>
      </c>
      <c r="W32" s="560">
        <v>0</v>
      </c>
      <c r="X32" s="560">
        <v>0</v>
      </c>
      <c r="Y32" s="560">
        <v>0</v>
      </c>
      <c r="Z32" s="560">
        <v>0</v>
      </c>
      <c r="AA32" s="560">
        <v>0</v>
      </c>
      <c r="AB32" s="560">
        <v>0</v>
      </c>
      <c r="AC32" s="560">
        <v>0</v>
      </c>
      <c r="AD32" s="560">
        <v>0</v>
      </c>
      <c r="AE32" s="560">
        <v>0</v>
      </c>
      <c r="AF32" s="560">
        <v>0</v>
      </c>
      <c r="AG32" s="560">
        <v>0</v>
      </c>
      <c r="AH32" s="560">
        <v>0</v>
      </c>
      <c r="AI32" s="560">
        <v>0</v>
      </c>
      <c r="AJ32" s="560">
        <v>0</v>
      </c>
      <c r="AK32" s="560">
        <v>0</v>
      </c>
      <c r="AL32" s="560">
        <v>0</v>
      </c>
      <c r="AM32" s="560">
        <v>0</v>
      </c>
      <c r="AN32" s="560">
        <v>0</v>
      </c>
      <c r="AO32" s="560">
        <v>0</v>
      </c>
      <c r="AP32" s="560">
        <v>0</v>
      </c>
      <c r="AQ32" s="560">
        <v>0</v>
      </c>
      <c r="AR32" s="560">
        <v>0</v>
      </c>
      <c r="AS32" s="560">
        <v>0</v>
      </c>
      <c r="AT32" s="560">
        <v>0</v>
      </c>
      <c r="AU32" s="560">
        <v>0</v>
      </c>
      <c r="AV32" s="560">
        <v>0</v>
      </c>
      <c r="AW32" s="560">
        <v>0</v>
      </c>
      <c r="AX32" s="560">
        <v>0</v>
      </c>
      <c r="AY32" s="560">
        <v>0</v>
      </c>
      <c r="AZ32" s="560">
        <v>0</v>
      </c>
      <c r="BA32" s="560">
        <v>0</v>
      </c>
      <c r="BB32" s="560">
        <v>0</v>
      </c>
      <c r="BC32" s="560">
        <v>0</v>
      </c>
      <c r="BD32" s="560">
        <v>0</v>
      </c>
      <c r="BE32" s="560">
        <v>0</v>
      </c>
      <c r="BF32" s="560">
        <v>0</v>
      </c>
      <c r="BG32" s="560">
        <v>0</v>
      </c>
      <c r="BH32" s="560">
        <v>0</v>
      </c>
      <c r="BI32" s="560">
        <v>0</v>
      </c>
      <c r="BJ32" s="560">
        <v>0</v>
      </c>
      <c r="BK32" s="560">
        <v>0</v>
      </c>
      <c r="BL32" s="560">
        <v>0</v>
      </c>
      <c r="BM32" s="560">
        <v>0</v>
      </c>
      <c r="BN32" s="560">
        <v>0</v>
      </c>
      <c r="BO32" s="560">
        <v>0</v>
      </c>
      <c r="BP32" s="560">
        <v>0</v>
      </c>
      <c r="BQ32" s="560">
        <v>0</v>
      </c>
      <c r="BR32" s="560">
        <v>0</v>
      </c>
      <c r="BS32" s="560">
        <v>0</v>
      </c>
      <c r="BT32" s="560">
        <v>0</v>
      </c>
      <c r="BU32" s="561">
        <v>0</v>
      </c>
    </row>
    <row r="33" spans="2:73">
      <c r="B33" s="558" t="s">
        <v>492</v>
      </c>
      <c r="C33" s="680" t="s">
        <v>493</v>
      </c>
      <c r="D33" s="559">
        <v>2.6828586194536101E-3</v>
      </c>
      <c r="E33" s="560">
        <v>1.3905568720852658E-3</v>
      </c>
      <c r="F33" s="560">
        <v>1.9728042052707694E-3</v>
      </c>
      <c r="G33" s="560">
        <v>2.3177860667811055E-3</v>
      </c>
      <c r="H33" s="560">
        <v>2.3275205196475806E-3</v>
      </c>
      <c r="I33" s="560">
        <v>1.9861169242432618E-3</v>
      </c>
      <c r="J33" s="560">
        <v>1.5575420514670547E-3</v>
      </c>
      <c r="K33" s="560">
        <v>1.4763779527559055E-3</v>
      </c>
      <c r="L33" s="560">
        <v>1.4314112985091413E-3</v>
      </c>
      <c r="M33" s="560">
        <v>1.4294043148468834E-3</v>
      </c>
      <c r="N33" s="560">
        <v>1.5387676593486767E-3</v>
      </c>
      <c r="O33" s="560">
        <v>1.7211054060072486E-3</v>
      </c>
      <c r="P33" s="560">
        <v>1.6346244399897752E-3</v>
      </c>
      <c r="Q33" s="560">
        <v>1.774971901079229E-3</v>
      </c>
      <c r="R33" s="560">
        <v>1.833309829361162E-3</v>
      </c>
      <c r="S33" s="560">
        <v>6.6308493234382311E-4</v>
      </c>
      <c r="T33" s="560">
        <v>8.6049123390803401E-4</v>
      </c>
      <c r="U33" s="560">
        <v>4.5207170552744594E-4</v>
      </c>
      <c r="V33" s="560">
        <v>8.9349058392981318E-4</v>
      </c>
      <c r="W33" s="560">
        <v>6.5068290673642995E-4</v>
      </c>
      <c r="X33" s="560">
        <v>6.5321838981666908E-4</v>
      </c>
      <c r="Y33" s="560">
        <v>4.9331845676940287E-4</v>
      </c>
      <c r="Z33" s="560">
        <v>6.0087223388790179E-4</v>
      </c>
      <c r="AA33" s="560">
        <v>6.2064734961931223E-4</v>
      </c>
      <c r="AB33" s="560">
        <v>8.0125461692179603E-4</v>
      </c>
      <c r="AC33" s="560">
        <v>5.1513346716413764E-4</v>
      </c>
      <c r="AD33" s="560">
        <v>6.7063574045926025E-4</v>
      </c>
      <c r="AE33" s="560">
        <v>7.1489106559125524E-4</v>
      </c>
      <c r="AF33" s="560">
        <v>3.5103068888055035E-3</v>
      </c>
      <c r="AG33" s="560">
        <v>3.4406552098468963E-3</v>
      </c>
      <c r="AH33" s="560">
        <v>5.0098967773886142E-3</v>
      </c>
      <c r="AI33" s="560">
        <v>5.0734942608391363E-3</v>
      </c>
      <c r="AJ33" s="560">
        <v>4.9856525284438652E-3</v>
      </c>
      <c r="AK33" s="560">
        <v>3.3908663333683323E-3</v>
      </c>
      <c r="AL33" s="560">
        <v>2.2318806531187595E-3</v>
      </c>
      <c r="AM33" s="560">
        <v>2.1942152078717764E-3</v>
      </c>
      <c r="AN33" s="560">
        <v>8.5449260418671361E-3</v>
      </c>
      <c r="AO33" s="560">
        <v>2.7088211265227135E-3</v>
      </c>
      <c r="AP33" s="560">
        <v>8.5756117966952518E-3</v>
      </c>
      <c r="AQ33" s="560">
        <v>2.714412486297437E-3</v>
      </c>
      <c r="AR33" s="560">
        <v>5.4348279666632726E-3</v>
      </c>
      <c r="AS33" s="560">
        <v>5.540145918582191E-3</v>
      </c>
      <c r="AT33" s="560">
        <v>5.0958074336472934E-3</v>
      </c>
      <c r="AU33" s="560">
        <v>7.0709457862645929E-3</v>
      </c>
      <c r="AV33" s="560">
        <v>5.5848631919532951E-3</v>
      </c>
      <c r="AW33" s="560">
        <v>1.713318059567686E-2</v>
      </c>
      <c r="AX33" s="560">
        <v>4.347497353697263E-3</v>
      </c>
      <c r="AY33" s="560">
        <v>4.4292974872939721E-3</v>
      </c>
      <c r="AZ33" s="560">
        <v>4.028523800703834E-3</v>
      </c>
      <c r="BA33" s="560">
        <v>2.859145678439944E-3</v>
      </c>
      <c r="BB33" s="560">
        <v>1.8867666534353711E-3</v>
      </c>
      <c r="BC33" s="560">
        <v>6.2702392323089461E-4</v>
      </c>
      <c r="BD33" s="560">
        <v>4.0444027347268932E-4</v>
      </c>
      <c r="BE33" s="560">
        <v>1.3913655373149843E-3</v>
      </c>
      <c r="BF33" s="560">
        <v>8.8956483062398672E-4</v>
      </c>
      <c r="BG33" s="560">
        <v>6.3759398496240601E-4</v>
      </c>
      <c r="BH33" s="560">
        <v>4.3664305741034663E-3</v>
      </c>
      <c r="BI33" s="560">
        <v>1.7214096486223066E-3</v>
      </c>
      <c r="BJ33" s="560">
        <v>3.7748151198503801E-4</v>
      </c>
      <c r="BK33" s="560">
        <v>2.1625433889476612E-3</v>
      </c>
      <c r="BL33" s="560">
        <v>1.1447964788930099E-3</v>
      </c>
      <c r="BM33" s="560">
        <v>2.2414335212609309E-4</v>
      </c>
      <c r="BN33" s="560">
        <v>1.1906217553225662E-3</v>
      </c>
      <c r="BO33" s="560">
        <v>3.6152186276805728E-3</v>
      </c>
      <c r="BP33" s="560">
        <v>3.1675836949335966E-3</v>
      </c>
      <c r="BQ33" s="560">
        <v>2.4758114922978137E-3</v>
      </c>
      <c r="BR33" s="560">
        <v>2.370315286790721E-3</v>
      </c>
      <c r="BS33" s="560">
        <v>2.5005562765782331E-3</v>
      </c>
      <c r="BT33" s="560">
        <v>5.8764986307574775E-3</v>
      </c>
      <c r="BU33" s="561">
        <v>3.7639298555800175E-3</v>
      </c>
    </row>
    <row r="34" spans="2:73">
      <c r="B34" s="558" t="s">
        <v>494</v>
      </c>
      <c r="C34" s="680" t="s">
        <v>8</v>
      </c>
      <c r="D34" s="559">
        <v>6.0543755486466096E-4</v>
      </c>
      <c r="E34" s="560">
        <v>6.3680058379478289E-4</v>
      </c>
      <c r="F34" s="560">
        <v>5.7659015675245431E-4</v>
      </c>
      <c r="G34" s="560">
        <v>6.2822393999313012E-4</v>
      </c>
      <c r="H34" s="560">
        <v>6.3495742517173344E-4</v>
      </c>
      <c r="I34" s="560">
        <v>3.9880280188582393E-4</v>
      </c>
      <c r="J34" s="560">
        <v>5.144374512632855E-4</v>
      </c>
      <c r="K34" s="560">
        <v>6.5944881889763783E-4</v>
      </c>
      <c r="L34" s="560">
        <v>5.9033544198718838E-4</v>
      </c>
      <c r="M34" s="560">
        <v>5.9467584090958125E-4</v>
      </c>
      <c r="N34" s="560">
        <v>3.5816143795184717E-4</v>
      </c>
      <c r="O34" s="560">
        <v>4.1212293333419396E-4</v>
      </c>
      <c r="P34" s="560">
        <v>6.0205303448183077E-4</v>
      </c>
      <c r="Q34" s="560">
        <v>2.9382096090452861E-4</v>
      </c>
      <c r="R34" s="560">
        <v>3.8076434917501059E-4</v>
      </c>
      <c r="S34" s="560">
        <v>7.1202874484706941E-4</v>
      </c>
      <c r="T34" s="560">
        <v>6.1092277936068879E-4</v>
      </c>
      <c r="U34" s="560">
        <v>5.2162119868551455E-4</v>
      </c>
      <c r="V34" s="560">
        <v>6.1813813982565698E-4</v>
      </c>
      <c r="W34" s="560">
        <v>7.1838071417675378E-4</v>
      </c>
      <c r="X34" s="560">
        <v>1.1087522669256621E-3</v>
      </c>
      <c r="Y34" s="560">
        <v>5.6262766143948424E-4</v>
      </c>
      <c r="Z34" s="560">
        <v>6.2994669681796156E-4</v>
      </c>
      <c r="AA34" s="560">
        <v>1.0091533456019438E-3</v>
      </c>
      <c r="AB34" s="560">
        <v>8.4634867561254846E-4</v>
      </c>
      <c r="AC34" s="560">
        <v>5.9347755947201139E-4</v>
      </c>
      <c r="AD34" s="560">
        <v>6.9606001031660377E-4</v>
      </c>
      <c r="AE34" s="560">
        <v>5.0734204654863282E-4</v>
      </c>
      <c r="AF34" s="560">
        <v>3.436791066757765E-4</v>
      </c>
      <c r="AG34" s="560">
        <v>4.0779950440193187E-4</v>
      </c>
      <c r="AH34" s="560">
        <v>4.8826004095677407E-4</v>
      </c>
      <c r="AI34" s="560">
        <v>4.9323145106179415E-4</v>
      </c>
      <c r="AJ34" s="560">
        <v>5.2548895326861233E-4</v>
      </c>
      <c r="AK34" s="560">
        <v>5.2992101888421335E-4</v>
      </c>
      <c r="AL34" s="560">
        <v>4.9697747336652546E-4</v>
      </c>
      <c r="AM34" s="560">
        <v>3.8262956262134318E-4</v>
      </c>
      <c r="AN34" s="560">
        <v>5.461596092604657E-4</v>
      </c>
      <c r="AO34" s="560">
        <v>5.6823627675160542E-4</v>
      </c>
      <c r="AP34" s="560">
        <v>5.229031583350763E-4</v>
      </c>
      <c r="AQ34" s="560">
        <v>5.2200240121104554E-4</v>
      </c>
      <c r="AR34" s="560">
        <v>3.6054141302188788E-4</v>
      </c>
      <c r="AS34" s="560">
        <v>3.4969195983119582E-4</v>
      </c>
      <c r="AT34" s="560">
        <v>3.4061390910857431E-4</v>
      </c>
      <c r="AU34" s="560">
        <v>3.8757857919364749E-4</v>
      </c>
      <c r="AV34" s="560">
        <v>3.9389463318562285E-4</v>
      </c>
      <c r="AW34" s="560">
        <v>3.9844606036457814E-4</v>
      </c>
      <c r="AX34" s="560">
        <v>4.7255406018448508E-4</v>
      </c>
      <c r="AY34" s="560">
        <v>4.749916876454662E-4</v>
      </c>
      <c r="AZ34" s="560">
        <v>4.630487127245786E-4</v>
      </c>
      <c r="BA34" s="560">
        <v>3.2013600260524469E-4</v>
      </c>
      <c r="BB34" s="560">
        <v>3.4324956596122548E-4</v>
      </c>
      <c r="BC34" s="560">
        <v>3.4800138454836566E-4</v>
      </c>
      <c r="BD34" s="560">
        <v>3.6681792245197404E-4</v>
      </c>
      <c r="BE34" s="560">
        <v>2.6387967087008324E-4</v>
      </c>
      <c r="BF34" s="560">
        <v>4.0173895576567142E-4</v>
      </c>
      <c r="BG34" s="560">
        <v>3.4586466165413532E-4</v>
      </c>
      <c r="BH34" s="560">
        <v>3.9713892171189247E-4</v>
      </c>
      <c r="BI34" s="560">
        <v>4.1540120159242513E-4</v>
      </c>
      <c r="BJ34" s="560">
        <v>2.7453200871639129E-4</v>
      </c>
      <c r="BK34" s="560">
        <v>2.1243058830527125E-4</v>
      </c>
      <c r="BL34" s="560">
        <v>2.0587620601345683E-4</v>
      </c>
      <c r="BM34" s="560">
        <v>2.7083988381902913E-4</v>
      </c>
      <c r="BN34" s="560">
        <v>2.1449843633748584E-4</v>
      </c>
      <c r="BO34" s="560">
        <v>2.4709877259926756E-4</v>
      </c>
      <c r="BP34" s="560">
        <v>2.688206158876445E-4</v>
      </c>
      <c r="BQ34" s="560">
        <v>3.8136269541792111E-4</v>
      </c>
      <c r="BR34" s="560">
        <v>2.5562223681076403E-4</v>
      </c>
      <c r="BS34" s="560">
        <v>1.7784306962101228E-4</v>
      </c>
      <c r="BT34" s="560">
        <v>1.6188481775597339E-4</v>
      </c>
      <c r="BU34" s="561">
        <v>2.6112900895080882E-4</v>
      </c>
    </row>
    <row r="35" spans="2:73">
      <c r="B35" s="562" t="s">
        <v>495</v>
      </c>
      <c r="C35" s="682" t="s">
        <v>496</v>
      </c>
      <c r="D35" s="563">
        <v>3.2805254035160884E-3</v>
      </c>
      <c r="E35" s="564">
        <v>3.6891258623391052E-3</v>
      </c>
      <c r="F35" s="564">
        <v>5.3440363291156444E-3</v>
      </c>
      <c r="G35" s="564">
        <v>3.9234724166345141E-3</v>
      </c>
      <c r="H35" s="564">
        <v>3.8980521907421841E-3</v>
      </c>
      <c r="I35" s="564">
        <v>4.789582165222816E-3</v>
      </c>
      <c r="J35" s="564">
        <v>7.0539999409128746E-3</v>
      </c>
      <c r="K35" s="564">
        <v>8.2677165354330708E-3</v>
      </c>
      <c r="L35" s="564">
        <v>7.4021978492801802E-3</v>
      </c>
      <c r="M35" s="564">
        <v>7.3994736201251398E-3</v>
      </c>
      <c r="N35" s="564">
        <v>7.5479206738741133E-3</v>
      </c>
      <c r="O35" s="564">
        <v>6.5655669191470962E-3</v>
      </c>
      <c r="P35" s="564">
        <v>6.4434810101037278E-3</v>
      </c>
      <c r="Q35" s="564">
        <v>6.6416107045103876E-3</v>
      </c>
      <c r="R35" s="564">
        <v>6.4870963192779577E-3</v>
      </c>
      <c r="S35" s="564">
        <v>1.6214462719874507E-3</v>
      </c>
      <c r="T35" s="564">
        <v>1.5481043196140009E-3</v>
      </c>
      <c r="U35" s="564">
        <v>1.6691878357936467E-3</v>
      </c>
      <c r="V35" s="564">
        <v>1.5383210525206691E-3</v>
      </c>
      <c r="W35" s="564">
        <v>1.626053970749974E-3</v>
      </c>
      <c r="X35" s="564">
        <v>2.2862643643583418E-3</v>
      </c>
      <c r="Y35" s="564">
        <v>1.284258792416214E-3</v>
      </c>
      <c r="Z35" s="564">
        <v>1.8575351316427072E-3</v>
      </c>
      <c r="AA35" s="564">
        <v>2.5138623269464391E-3</v>
      </c>
      <c r="AB35" s="564">
        <v>1.878919112114686E-3</v>
      </c>
      <c r="AC35" s="564">
        <v>1.3571218570751034E-3</v>
      </c>
      <c r="AD35" s="564">
        <v>1.4992786098837886E-3</v>
      </c>
      <c r="AE35" s="564">
        <v>2.0351334367234926E-3</v>
      </c>
      <c r="AF35" s="564">
        <v>2.9591345273781659E-3</v>
      </c>
      <c r="AG35" s="564">
        <v>2.2427339584299277E-3</v>
      </c>
      <c r="AH35" s="564">
        <v>2.2933954586109254E-3</v>
      </c>
      <c r="AI35" s="564">
        <v>2.3517445328753777E-3</v>
      </c>
      <c r="AJ35" s="564">
        <v>2.4432192954674243E-3</v>
      </c>
      <c r="AK35" s="564">
        <v>2.6863989331581588E-3</v>
      </c>
      <c r="AL35" s="564">
        <v>2.3583840099756933E-3</v>
      </c>
      <c r="AM35" s="564">
        <v>1.7336425861979375E-3</v>
      </c>
      <c r="AN35" s="564">
        <v>2.6848923894894879E-3</v>
      </c>
      <c r="AO35" s="564">
        <v>1.0680103514849452E-3</v>
      </c>
      <c r="AP35" s="564">
        <v>8.366450533361222E-4</v>
      </c>
      <c r="AQ35" s="564">
        <v>1.1484052826643003E-3</v>
      </c>
      <c r="AR35" s="564">
        <v>1.9754664921824271E-3</v>
      </c>
      <c r="AS35" s="564">
        <v>1.9132361153068043E-3</v>
      </c>
      <c r="AT35" s="564">
        <v>1.9007372895173556E-3</v>
      </c>
      <c r="AU35" s="564">
        <v>2.0796899371366452E-3</v>
      </c>
      <c r="AV35" s="564">
        <v>1.674052191038897E-3</v>
      </c>
      <c r="AW35" s="564">
        <v>2.4404821197330411E-3</v>
      </c>
      <c r="AX35" s="564">
        <v>2.6179494934220476E-3</v>
      </c>
      <c r="AY35" s="564">
        <v>2.5412055289032441E-3</v>
      </c>
      <c r="AZ35" s="564">
        <v>2.9172068901648454E-3</v>
      </c>
      <c r="BA35" s="564">
        <v>3.2013600260524469E-4</v>
      </c>
      <c r="BB35" s="564">
        <v>2.0639212331728285E-3</v>
      </c>
      <c r="BC35" s="564">
        <v>2.4335239676632143E-3</v>
      </c>
      <c r="BD35" s="564">
        <v>2.3587123959376223E-3</v>
      </c>
      <c r="BE35" s="564">
        <v>2.9586508552100241E-3</v>
      </c>
      <c r="BF35" s="564">
        <v>2.1378251574673229E-3</v>
      </c>
      <c r="BG35" s="564">
        <v>2.3157894736842107E-3</v>
      </c>
      <c r="BH35" s="564">
        <v>1.6270110401823484E-3</v>
      </c>
      <c r="BI35" s="564">
        <v>2.2855147823022926E-3</v>
      </c>
      <c r="BJ35" s="564">
        <v>1.4241347952162798E-3</v>
      </c>
      <c r="BK35" s="564">
        <v>2.6128962361548365E-3</v>
      </c>
      <c r="BL35" s="564">
        <v>7.3304406686609629E-4</v>
      </c>
      <c r="BM35" s="564">
        <v>2.4764727307820425E-3</v>
      </c>
      <c r="BN35" s="564">
        <v>2.8330373185830255E-3</v>
      </c>
      <c r="BO35" s="564">
        <v>4.03820154404139E-3</v>
      </c>
      <c r="BP35" s="564">
        <v>3.7807946706601334E-3</v>
      </c>
      <c r="BQ35" s="564">
        <v>2.7365514821362648E-3</v>
      </c>
      <c r="BR35" s="564">
        <v>5.850263465191804E-3</v>
      </c>
      <c r="BS35" s="564">
        <v>6.0516274295224458E-3</v>
      </c>
      <c r="BT35" s="564">
        <v>2.2416661217341933E-3</v>
      </c>
      <c r="BU35" s="565">
        <v>4.385471298759807E-3</v>
      </c>
    </row>
    <row r="36" spans="2:73">
      <c r="B36" s="566" t="s">
        <v>497</v>
      </c>
      <c r="C36" s="685" t="s">
        <v>498</v>
      </c>
      <c r="D36" s="567">
        <v>6.7276673341420414E-4</v>
      </c>
      <c r="E36" s="568">
        <v>6.4937058941815255E-4</v>
      </c>
      <c r="F36" s="568">
        <v>6.974920603547715E-4</v>
      </c>
      <c r="G36" s="568">
        <v>8.098234409266281E-4</v>
      </c>
      <c r="H36" s="568">
        <v>8.0577824004728288E-4</v>
      </c>
      <c r="I36" s="568">
        <v>9.4765022230294794E-4</v>
      </c>
      <c r="J36" s="568">
        <v>5.622763396447237E-4</v>
      </c>
      <c r="K36" s="568">
        <v>5.6102362204724413E-4</v>
      </c>
      <c r="L36" s="568">
        <v>5.1267894467011083E-4</v>
      </c>
      <c r="M36" s="568">
        <v>5.0192823269432541E-4</v>
      </c>
      <c r="N36" s="568">
        <v>1.0877495522982027E-3</v>
      </c>
      <c r="O36" s="568">
        <v>6.3093213364788503E-4</v>
      </c>
      <c r="P36" s="568">
        <v>4.2883665863929288E-4</v>
      </c>
      <c r="Q36" s="568">
        <v>7.5681156596621002E-4</v>
      </c>
      <c r="R36" s="568">
        <v>4.3717388238612327E-4</v>
      </c>
      <c r="S36" s="568">
        <v>5.8924662180124914E-4</v>
      </c>
      <c r="T36" s="568">
        <v>1.5637023480232098E-3</v>
      </c>
      <c r="U36" s="568">
        <v>1.9647731817154382E-3</v>
      </c>
      <c r="V36" s="568">
        <v>1.5312967554771957E-3</v>
      </c>
      <c r="W36" s="568">
        <v>5.2802656563224852E-4</v>
      </c>
      <c r="X36" s="568">
        <v>7.0478826269693249E-4</v>
      </c>
      <c r="Y36" s="568">
        <v>4.2944526815187688E-4</v>
      </c>
      <c r="Z36" s="568">
        <v>6.5256016798578582E-4</v>
      </c>
      <c r="AA36" s="568">
        <v>8.4557187360925681E-4</v>
      </c>
      <c r="AB36" s="568">
        <v>6.070996420032785E-4</v>
      </c>
      <c r="AC36" s="568">
        <v>4.4394985641128457E-4</v>
      </c>
      <c r="AD36" s="568">
        <v>4.7741128954344978E-4</v>
      </c>
      <c r="AE36" s="568">
        <v>6.9183006347540836E-4</v>
      </c>
      <c r="AF36" s="568">
        <v>5.6368673700956285E-4</v>
      </c>
      <c r="AG36" s="568">
        <v>4.9207044724189862E-4</v>
      </c>
      <c r="AH36" s="568">
        <v>6.2459239005509411E-4</v>
      </c>
      <c r="AI36" s="568">
        <v>6.4110295822988991E-4</v>
      </c>
      <c r="AJ36" s="568">
        <v>6.7400552230051358E-4</v>
      </c>
      <c r="AK36" s="568">
        <v>6.4793052605317879E-4</v>
      </c>
      <c r="AL36" s="568">
        <v>6.2348083022345914E-4</v>
      </c>
      <c r="AM36" s="568">
        <v>4.2986778022891642E-4</v>
      </c>
      <c r="AN36" s="568">
        <v>8.7926988818441362E-4</v>
      </c>
      <c r="AO36" s="568">
        <v>2.761308814736717E-4</v>
      </c>
      <c r="AP36" s="568">
        <v>2.0916126333403055E-4</v>
      </c>
      <c r="AQ36" s="568">
        <v>5.2200240121104554E-4</v>
      </c>
      <c r="AR36" s="568">
        <v>5.0575948215570387E-4</v>
      </c>
      <c r="AS36" s="568">
        <v>4.9066725253801293E-4</v>
      </c>
      <c r="AT36" s="568">
        <v>4.8579360807288468E-4</v>
      </c>
      <c r="AU36" s="568">
        <v>5.3882875643994897E-4</v>
      </c>
      <c r="AV36" s="568">
        <v>4.5016529506928323E-4</v>
      </c>
      <c r="AW36" s="568">
        <v>5.976690905468672E-4</v>
      </c>
      <c r="AX36" s="568">
        <v>6.6157568425827913E-4</v>
      </c>
      <c r="AY36" s="568">
        <v>6.5311357051251601E-4</v>
      </c>
      <c r="AZ36" s="568">
        <v>6.9457306908686793E-4</v>
      </c>
      <c r="BA36" s="568">
        <v>6.6235035021774765E-5</v>
      </c>
      <c r="BB36" s="568">
        <v>3.8608035538696716E-4</v>
      </c>
      <c r="BC36" s="568">
        <v>3.9460871283609323E-4</v>
      </c>
      <c r="BD36" s="568">
        <v>3.7413337959489091E-4</v>
      </c>
      <c r="BE36" s="568">
        <v>4.2780492095604406E-4</v>
      </c>
      <c r="BF36" s="568">
        <v>4.3043459546321936E-4</v>
      </c>
      <c r="BG36" s="568">
        <v>4.2105263157894739E-4</v>
      </c>
      <c r="BH36" s="568">
        <v>3.4889493298280693E-4</v>
      </c>
      <c r="BI36" s="568">
        <v>4.6065892005385669E-4</v>
      </c>
      <c r="BJ36" s="568">
        <v>4.1179801307458694E-4</v>
      </c>
      <c r="BK36" s="568">
        <v>2.1667920007137668E-4</v>
      </c>
      <c r="BL36" s="568">
        <v>2.3395023410620092E-4</v>
      </c>
      <c r="BM36" s="568">
        <v>5.0899219545300306E-4</v>
      </c>
      <c r="BN36" s="568">
        <v>1.7201323880204177E-4</v>
      </c>
      <c r="BO36" s="568">
        <v>6.7155763981682466E-4</v>
      </c>
      <c r="BP36" s="568">
        <v>6.3282449705739496E-4</v>
      </c>
      <c r="BQ36" s="568">
        <v>5.4219296952388147E-4</v>
      </c>
      <c r="BR36" s="568">
        <v>6.8553236235613987E-4</v>
      </c>
      <c r="BS36" s="568">
        <v>4.9713341787082971E-4</v>
      </c>
      <c r="BT36" s="568">
        <v>5.4945142578258948E-4</v>
      </c>
      <c r="BU36" s="569">
        <v>8.534294433157944E-4</v>
      </c>
    </row>
    <row r="37" spans="2:73">
      <c r="B37" s="558" t="s">
        <v>499</v>
      </c>
      <c r="C37" s="680" t="s">
        <v>500</v>
      </c>
      <c r="D37" s="559">
        <v>2.0191402835725782E-3</v>
      </c>
      <c r="E37" s="560">
        <v>4.2792671317819236E-4</v>
      </c>
      <c r="F37" s="560">
        <v>4.9018772818620025E-4</v>
      </c>
      <c r="G37" s="560">
        <v>4.1847820518897211E-4</v>
      </c>
      <c r="H37" s="560">
        <v>4.1418832589227509E-4</v>
      </c>
      <c r="I37" s="560">
        <v>5.6464159078883989E-4</v>
      </c>
      <c r="J37" s="560">
        <v>5.765060373219221E-4</v>
      </c>
      <c r="K37" s="560">
        <v>5.7086614173228341E-4</v>
      </c>
      <c r="L37" s="560">
        <v>5.5357641034180054E-4</v>
      </c>
      <c r="M37" s="560">
        <v>5.4978996634551356E-4</v>
      </c>
      <c r="N37" s="560">
        <v>7.561185912316774E-4</v>
      </c>
      <c r="O37" s="560">
        <v>6.0543666635469679E-4</v>
      </c>
      <c r="P37" s="560">
        <v>3.4895532026530697E-4</v>
      </c>
      <c r="Q37" s="560">
        <v>7.6519148641981515E-4</v>
      </c>
      <c r="R37" s="560">
        <v>6.4870963192779582E-4</v>
      </c>
      <c r="S37" s="560">
        <v>3.5013650483091565E-4</v>
      </c>
      <c r="T37" s="560">
        <v>3.2235925379032088E-4</v>
      </c>
      <c r="U37" s="560">
        <v>5.5639594526454893E-4</v>
      </c>
      <c r="V37" s="560">
        <v>3.0344963227804976E-4</v>
      </c>
      <c r="W37" s="560">
        <v>3.5188160706918633E-4</v>
      </c>
      <c r="X37" s="560">
        <v>3.3520417372171179E-4</v>
      </c>
      <c r="Y37" s="560">
        <v>2.5005673841754853E-4</v>
      </c>
      <c r="Z37" s="560">
        <v>7.0424810208366984E-4</v>
      </c>
      <c r="AA37" s="560">
        <v>5.725351519744043E-4</v>
      </c>
      <c r="AB37" s="560">
        <v>3.9206778806126448E-4</v>
      </c>
      <c r="AC37" s="560">
        <v>2.9947661091880775E-4</v>
      </c>
      <c r="AD37" s="560">
        <v>3.0057136809126072E-4</v>
      </c>
      <c r="AE37" s="560">
        <v>8.417265772284135E-4</v>
      </c>
      <c r="AF37" s="560">
        <v>5.0462379185972749E-3</v>
      </c>
      <c r="AG37" s="560">
        <v>4.6388214349349114E-3</v>
      </c>
      <c r="AH37" s="560">
        <v>4.2763970340421878E-3</v>
      </c>
      <c r="AI37" s="560">
        <v>4.1694542186712751E-3</v>
      </c>
      <c r="AJ37" s="560">
        <v>4.9164665311216271E-3</v>
      </c>
      <c r="AK37" s="560">
        <v>6.9944190028510735E-3</v>
      </c>
      <c r="AL37" s="560">
        <v>3.3884827729535822E-3</v>
      </c>
      <c r="AM37" s="560">
        <v>1.5895660224948393E-3</v>
      </c>
      <c r="AN37" s="560">
        <v>2.4483016966848465E-3</v>
      </c>
      <c r="AO37" s="560">
        <v>7.5856119836238411E-3</v>
      </c>
      <c r="AP37" s="560">
        <v>5.8565153733528552E-3</v>
      </c>
      <c r="AQ37" s="560">
        <v>2.923213446781855E-3</v>
      </c>
      <c r="AR37" s="560">
        <v>1.0966467979415756E-3</v>
      </c>
      <c r="AS37" s="560">
        <v>8.5866769194152277E-4</v>
      </c>
      <c r="AT37" s="560">
        <v>1.3959586438875996E-4</v>
      </c>
      <c r="AU37" s="560">
        <v>3.1668005860944369E-3</v>
      </c>
      <c r="AV37" s="560">
        <v>4.023352324681719E-3</v>
      </c>
      <c r="AW37" s="560">
        <v>9.5627054487498753E-3</v>
      </c>
      <c r="AX37" s="560">
        <v>3.5536065325873279E-3</v>
      </c>
      <c r="AY37" s="560">
        <v>3.6218116182966799E-3</v>
      </c>
      <c r="AZ37" s="560">
        <v>3.2876458603445084E-3</v>
      </c>
      <c r="BA37" s="560">
        <v>7.8930083400948273E-3</v>
      </c>
      <c r="BB37" s="560">
        <v>4.1350814730091627E-3</v>
      </c>
      <c r="BC37" s="560">
        <v>5.6935512236287967E-3</v>
      </c>
      <c r="BD37" s="560">
        <v>8.1703205633320026E-3</v>
      </c>
      <c r="BE37" s="560">
        <v>1.2754184092054024E-3</v>
      </c>
      <c r="BF37" s="560">
        <v>1.4491298047261719E-3</v>
      </c>
      <c r="BG37" s="560">
        <v>2.7789473684210527E-3</v>
      </c>
      <c r="BH37" s="560">
        <v>5.3501884312313402E-3</v>
      </c>
      <c r="BI37" s="560">
        <v>2.1901503041157045E-3</v>
      </c>
      <c r="BJ37" s="560">
        <v>2.8568487157049466E-3</v>
      </c>
      <c r="BK37" s="560">
        <v>2.0775711536255527E-3</v>
      </c>
      <c r="BL37" s="560">
        <v>1.4941621618249365E-3</v>
      </c>
      <c r="BM37" s="560">
        <v>1.702866855735735E-3</v>
      </c>
      <c r="BN37" s="560">
        <v>9.6037270916706219E-3</v>
      </c>
      <c r="BO37" s="560">
        <v>5.6599025478847658E-3</v>
      </c>
      <c r="BP37" s="560">
        <v>7.5673580240646372E-3</v>
      </c>
      <c r="BQ37" s="560">
        <v>4.7408378526234219E-3</v>
      </c>
      <c r="BR37" s="560">
        <v>5.1647311028356641E-3</v>
      </c>
      <c r="BS37" s="560">
        <v>2.8537608846162434E-3</v>
      </c>
      <c r="BT37" s="560">
        <v>3.4976690181167452E-3</v>
      </c>
      <c r="BU37" s="561">
        <v>6.896457927798509E-3</v>
      </c>
    </row>
    <row r="38" spans="2:73">
      <c r="B38" s="558" t="s">
        <v>501</v>
      </c>
      <c r="C38" s="680" t="s">
        <v>502</v>
      </c>
      <c r="D38" s="559">
        <v>5.4818482582333551E-2</v>
      </c>
      <c r="E38" s="560">
        <v>5.9757294369139596E-2</v>
      </c>
      <c r="F38" s="560">
        <v>6.3801705626987365E-2</v>
      </c>
      <c r="G38" s="560">
        <v>6.4825505171420134E-2</v>
      </c>
      <c r="H38" s="560">
        <v>6.4496446544615935E-2</v>
      </c>
      <c r="I38" s="560">
        <v>7.6037084712032785E-2</v>
      </c>
      <c r="J38" s="560">
        <v>6.2569335895943781E-2</v>
      </c>
      <c r="K38" s="560">
        <v>5.6594488188976375E-2</v>
      </c>
      <c r="L38" s="560">
        <v>5.5855957178405941E-2</v>
      </c>
      <c r="M38" s="560">
        <v>5.5285758108782036E-2</v>
      </c>
      <c r="N38" s="560">
        <v>8.6356702261723151E-2</v>
      </c>
      <c r="O38" s="560">
        <v>7.1548349410538337E-2</v>
      </c>
      <c r="P38" s="560">
        <v>5.0183979335118194E-2</v>
      </c>
      <c r="Q38" s="560">
        <v>8.4855598258233536E-2</v>
      </c>
      <c r="R38" s="560">
        <v>6.7677337470032434E-2</v>
      </c>
      <c r="S38" s="560">
        <v>5.4704122744012949E-2</v>
      </c>
      <c r="T38" s="560">
        <v>6.2167242060603541E-2</v>
      </c>
      <c r="U38" s="560">
        <v>6.181211204423348E-2</v>
      </c>
      <c r="V38" s="560">
        <v>6.2195935741730643E-2</v>
      </c>
      <c r="W38" s="560">
        <v>5.4235253228997589E-2</v>
      </c>
      <c r="X38" s="560">
        <v>5.5626702880177403E-2</v>
      </c>
      <c r="Y38" s="560">
        <v>5.0723465786394466E-2</v>
      </c>
      <c r="Z38" s="560">
        <v>5.7005330318203845E-2</v>
      </c>
      <c r="AA38" s="560">
        <v>5.7192172145443171E-2</v>
      </c>
      <c r="AB38" s="560">
        <v>6.7419793118479635E-2</v>
      </c>
      <c r="AC38" s="560">
        <v>4.6370014935922112E-2</v>
      </c>
      <c r="AD38" s="560">
        <v>5.1921820558516595E-2</v>
      </c>
      <c r="AE38" s="560">
        <v>4.5510887675623946E-2</v>
      </c>
      <c r="AF38" s="560">
        <v>4.0171538226804263E-2</v>
      </c>
      <c r="AG38" s="560">
        <v>4.0829761753305958E-2</v>
      </c>
      <c r="AH38" s="560">
        <v>4.2751446787423313E-2</v>
      </c>
      <c r="AI38" s="560">
        <v>4.2641670615075289E-2</v>
      </c>
      <c r="AJ38" s="560">
        <v>4.0862548524035439E-2</v>
      </c>
      <c r="AK38" s="560">
        <v>4.8149673746339688E-2</v>
      </c>
      <c r="AL38" s="560">
        <v>4.3309327815377385E-2</v>
      </c>
      <c r="AM38" s="560">
        <v>3.5294034285498342E-2</v>
      </c>
      <c r="AN38" s="560">
        <v>3.204862233004166E-2</v>
      </c>
      <c r="AO38" s="560">
        <v>4.2245742792071161E-2</v>
      </c>
      <c r="AP38" s="560">
        <v>5.3859025308512866E-2</v>
      </c>
      <c r="AQ38" s="560">
        <v>4.5675210105966486E-2</v>
      </c>
      <c r="AR38" s="560">
        <v>4.9960023301657989E-2</v>
      </c>
      <c r="AS38" s="560">
        <v>5.0647662464870603E-2</v>
      </c>
      <c r="AT38" s="560">
        <v>5.0246693811547817E-2</v>
      </c>
      <c r="AU38" s="560">
        <v>5.0224511981849976E-2</v>
      </c>
      <c r="AV38" s="560">
        <v>5.907012731237251E-2</v>
      </c>
      <c r="AW38" s="560">
        <v>4.0940332702460405E-2</v>
      </c>
      <c r="AX38" s="560">
        <v>4.2860653258732798E-2</v>
      </c>
      <c r="AY38" s="560">
        <v>4.3829857977485391E-2</v>
      </c>
      <c r="AZ38" s="560">
        <v>3.9081311353954436E-2</v>
      </c>
      <c r="BA38" s="560">
        <v>4.6463877067775002E-2</v>
      </c>
      <c r="BB38" s="560">
        <v>3.808823464355332E-2</v>
      </c>
      <c r="BC38" s="560">
        <v>3.6805496433296524E-2</v>
      </c>
      <c r="BD38" s="560">
        <v>3.2629028988021461E-2</v>
      </c>
      <c r="BE38" s="560">
        <v>3.8330521282295277E-2</v>
      </c>
      <c r="BF38" s="560">
        <v>3.6945636110592997E-2</v>
      </c>
      <c r="BG38" s="560">
        <v>4.7648120300751877E-2</v>
      </c>
      <c r="BH38" s="560">
        <v>3.843367849926236E-2</v>
      </c>
      <c r="BI38" s="560">
        <v>3.5968571747222712E-2</v>
      </c>
      <c r="BJ38" s="560">
        <v>3.914654861790292E-2</v>
      </c>
      <c r="BK38" s="560">
        <v>2.9948464339277142E-2</v>
      </c>
      <c r="BL38" s="560">
        <v>3.6592935950664575E-2</v>
      </c>
      <c r="BM38" s="560">
        <v>4.6109711944661499E-2</v>
      </c>
      <c r="BN38" s="560">
        <v>4.2396082243052635E-2</v>
      </c>
      <c r="BO38" s="560">
        <v>3.9180099459408396E-2</v>
      </c>
      <c r="BP38" s="560">
        <v>3.7488361682563233E-2</v>
      </c>
      <c r="BQ38" s="560">
        <v>2.3397149648914824E-2</v>
      </c>
      <c r="BR38" s="560">
        <v>2.4452590789466041E-2</v>
      </c>
      <c r="BS38" s="560">
        <v>4.371465368991282E-2</v>
      </c>
      <c r="BT38" s="560">
        <v>3.5854696015400589E-2</v>
      </c>
      <c r="BU38" s="561">
        <v>4.4997492413488265E-2</v>
      </c>
    </row>
    <row r="39" spans="2:73">
      <c r="B39" s="558" t="s">
        <v>503</v>
      </c>
      <c r="C39" s="680" t="s">
        <v>504</v>
      </c>
      <c r="D39" s="559">
        <v>1.2811568311489737E-2</v>
      </c>
      <c r="E39" s="560">
        <v>1.1880568141026992E-2</v>
      </c>
      <c r="F39" s="560">
        <v>1.1026733280376741E-2</v>
      </c>
      <c r="G39" s="560">
        <v>1.2109748245448219E-2</v>
      </c>
      <c r="H39" s="560">
        <v>1.2052022702712099E-2</v>
      </c>
      <c r="I39" s="560">
        <v>1.4076554343791707E-2</v>
      </c>
      <c r="J39" s="560">
        <v>9.7230846623645104E-3</v>
      </c>
      <c r="K39" s="560">
        <v>9.1535433070866149E-3</v>
      </c>
      <c r="L39" s="560">
        <v>9.1968175929212324E-3</v>
      </c>
      <c r="M39" s="560">
        <v>9.1760614951360824E-3</v>
      </c>
      <c r="N39" s="560">
        <v>1.0307090269947602E-2</v>
      </c>
      <c r="O39" s="560">
        <v>1.0414091570682149E-2</v>
      </c>
      <c r="P39" s="560">
        <v>1.0500612143308804E-2</v>
      </c>
      <c r="Q39" s="560">
        <v>1.0360200405797647E-2</v>
      </c>
      <c r="R39" s="560">
        <v>1.0830630376533635E-2</v>
      </c>
      <c r="S39" s="560">
        <v>1.2947367191694703E-2</v>
      </c>
      <c r="T39" s="560">
        <v>1.3747062371316265E-2</v>
      </c>
      <c r="U39" s="560">
        <v>1.4431519830299236E-2</v>
      </c>
      <c r="V39" s="560">
        <v>1.3691759797138301E-2</v>
      </c>
      <c r="W39" s="560">
        <v>1.2897126444478489E-2</v>
      </c>
      <c r="X39" s="560">
        <v>1.4645843897994792E-2</v>
      </c>
      <c r="Y39" s="560">
        <v>9.8283170230201687E-3</v>
      </c>
      <c r="Z39" s="560">
        <v>1.2989823937974479E-2</v>
      </c>
      <c r="AA39" s="560">
        <v>1.300833543824198E-2</v>
      </c>
      <c r="AB39" s="560">
        <v>1.4306090119641218E-2</v>
      </c>
      <c r="AC39" s="560">
        <v>1.1326618205650715E-2</v>
      </c>
      <c r="AD39" s="560">
        <v>1.3347553347180458E-2</v>
      </c>
      <c r="AE39" s="560">
        <v>1.2297279378275383E-2</v>
      </c>
      <c r="AF39" s="560">
        <v>1.6356779645795076E-2</v>
      </c>
      <c r="AG39" s="560">
        <v>1.7356874540980585E-2</v>
      </c>
      <c r="AH39" s="560">
        <v>1.6714821577416009E-2</v>
      </c>
      <c r="AI39" s="560">
        <v>1.6401333063269255E-2</v>
      </c>
      <c r="AJ39" s="560">
        <v>1.6072454984972843E-2</v>
      </c>
      <c r="AK39" s="560">
        <v>1.5727122533354513E-2</v>
      </c>
      <c r="AL39" s="560">
        <v>2.347540865102242E-2</v>
      </c>
      <c r="AM39" s="560">
        <v>1.7818255681576623E-2</v>
      </c>
      <c r="AN39" s="560">
        <v>1.5433717234101783E-2</v>
      </c>
      <c r="AO39" s="560">
        <v>1.6428646410983162E-2</v>
      </c>
      <c r="AP39" s="560">
        <v>2.4053545283413511E-2</v>
      </c>
      <c r="AQ39" s="560">
        <v>1.9418489325050897E-2</v>
      </c>
      <c r="AR39" s="560">
        <v>1.7754160831515327E-2</v>
      </c>
      <c r="AS39" s="560">
        <v>1.7680498722983551E-2</v>
      </c>
      <c r="AT39" s="560">
        <v>1.5858090194563131E-2</v>
      </c>
      <c r="AU39" s="560">
        <v>2.817979864820154E-2</v>
      </c>
      <c r="AV39" s="560">
        <v>2.6179925441373004E-2</v>
      </c>
      <c r="AW39" s="560">
        <v>1.3547166052395657E-2</v>
      </c>
      <c r="AX39" s="560">
        <v>1.8514668078028127E-2</v>
      </c>
      <c r="AY39" s="560">
        <v>1.8762171661995914E-2</v>
      </c>
      <c r="AZ39" s="560">
        <v>1.754954621226153E-2</v>
      </c>
      <c r="BA39" s="560">
        <v>2.7316432360230278E-2</v>
      </c>
      <c r="BB39" s="560">
        <v>1.7893617971075342E-2</v>
      </c>
      <c r="BC39" s="560">
        <v>1.8184936635783615E-2</v>
      </c>
      <c r="BD39" s="560">
        <v>1.7059646057282121E-2</v>
      </c>
      <c r="BE39" s="560">
        <v>1.7128189545567222E-2</v>
      </c>
      <c r="BF39" s="560">
        <v>1.8451296325523336E-2</v>
      </c>
      <c r="BG39" s="560">
        <v>2.2162406015037595E-2</v>
      </c>
      <c r="BH39" s="560">
        <v>1.7403494542835768E-2</v>
      </c>
      <c r="BI39" s="560">
        <v>1.5350448293864831E-2</v>
      </c>
      <c r="BJ39" s="560">
        <v>1.769873543693485E-2</v>
      </c>
      <c r="BK39" s="560">
        <v>1.344685623972367E-2</v>
      </c>
      <c r="BL39" s="560">
        <v>2.6398944416543713E-2</v>
      </c>
      <c r="BM39" s="560">
        <v>1.8124480501084915E-2</v>
      </c>
      <c r="BN39" s="560">
        <v>1.8787783329637466E-2</v>
      </c>
      <c r="BO39" s="560">
        <v>1.4850402540996994E-2</v>
      </c>
      <c r="BP39" s="560">
        <v>1.5699470088803104E-2</v>
      </c>
      <c r="BQ39" s="560">
        <v>1.754512081155931E-2</v>
      </c>
      <c r="BR39" s="560">
        <v>4.4768749019630627E-2</v>
      </c>
      <c r="BS39" s="560">
        <v>1.5821415779726056E-2</v>
      </c>
      <c r="BT39" s="560">
        <v>1.0050415557529717E-2</v>
      </c>
      <c r="BU39" s="561">
        <v>1.3494385556301692E-2</v>
      </c>
    </row>
    <row r="40" spans="2:73">
      <c r="B40" s="562" t="s">
        <v>505</v>
      </c>
      <c r="C40" s="682" t="s">
        <v>506</v>
      </c>
      <c r="D40" s="563">
        <v>4.6970284099905578E-3</v>
      </c>
      <c r="E40" s="564">
        <v>7.0554280204758561E-3</v>
      </c>
      <c r="F40" s="564">
        <v>8.9943390727709547E-3</v>
      </c>
      <c r="G40" s="564">
        <v>6.2271853664802902E-3</v>
      </c>
      <c r="H40" s="564">
        <v>6.0716717319944258E-3</v>
      </c>
      <c r="I40" s="564">
        <v>1.1525795828759604E-2</v>
      </c>
      <c r="J40" s="564">
        <v>1.2325222044268183E-2</v>
      </c>
      <c r="K40" s="564">
        <v>1.2982283464566929E-2</v>
      </c>
      <c r="L40" s="564">
        <v>1.2154093860657465E-2</v>
      </c>
      <c r="M40" s="564">
        <v>1.2017510946821646E-2</v>
      </c>
      <c r="N40" s="564">
        <v>1.9460104795383695E-2</v>
      </c>
      <c r="O40" s="564">
        <v>1.2482451695771302E-2</v>
      </c>
      <c r="P40" s="564">
        <v>1.1975473906550606E-2</v>
      </c>
      <c r="Q40" s="564">
        <v>1.2798233512768381E-2</v>
      </c>
      <c r="R40" s="564">
        <v>1.4426738118742068E-2</v>
      </c>
      <c r="S40" s="564">
        <v>4.632912186041194E-3</v>
      </c>
      <c r="T40" s="564">
        <v>6.9242247779880625E-3</v>
      </c>
      <c r="U40" s="564">
        <v>6.1029680246205203E-3</v>
      </c>
      <c r="V40" s="564">
        <v>6.990580417664702E-3</v>
      </c>
      <c r="W40" s="564">
        <v>4.4889607659766009E-3</v>
      </c>
      <c r="X40" s="564">
        <v>6.5751587922335776E-3</v>
      </c>
      <c r="Y40" s="564">
        <v>3.5048713498850963E-3</v>
      </c>
      <c r="Z40" s="564">
        <v>4.0284283637538366E-3</v>
      </c>
      <c r="AA40" s="564">
        <v>5.7915057915057912E-3</v>
      </c>
      <c r="AB40" s="564">
        <v>5.2050234781381502E-3</v>
      </c>
      <c r="AC40" s="564">
        <v>3.7487226964520236E-3</v>
      </c>
      <c r="AD40" s="564">
        <v>4.349998408629035E-3</v>
      </c>
      <c r="AE40" s="564">
        <v>6.34177558185791E-3</v>
      </c>
      <c r="AF40" s="564">
        <v>2.0080910591117268E-3</v>
      </c>
      <c r="AG40" s="564">
        <v>1.6212357549851733E-3</v>
      </c>
      <c r="AH40" s="564">
        <v>1.541189648760311E-3</v>
      </c>
      <c r="AI40" s="564">
        <v>1.5786017851322544E-3</v>
      </c>
      <c r="AJ40" s="564">
        <v>1.6499135783707936E-3</v>
      </c>
      <c r="AK40" s="564">
        <v>1.8334100619482607E-3</v>
      </c>
      <c r="AL40" s="564">
        <v>2.2860963774860169E-3</v>
      </c>
      <c r="AM40" s="564">
        <v>1.3061367168493998E-3</v>
      </c>
      <c r="AN40" s="564">
        <v>1.8279867956497917E-3</v>
      </c>
      <c r="AO40" s="564">
        <v>2.8525917507610715E-4</v>
      </c>
      <c r="AP40" s="564">
        <v>3.137418950010458E-4</v>
      </c>
      <c r="AQ40" s="564">
        <v>3.1320144072662732E-4</v>
      </c>
      <c r="AR40" s="564">
        <v>1.2852633704946929E-3</v>
      </c>
      <c r="AS40" s="564">
        <v>1.2468074588745778E-3</v>
      </c>
      <c r="AT40" s="564">
        <v>1.1279345842611806E-3</v>
      </c>
      <c r="AU40" s="564">
        <v>1.8244552630335114E-3</v>
      </c>
      <c r="AV40" s="564">
        <v>1.7584581838643878E-3</v>
      </c>
      <c r="AW40" s="564">
        <v>1.6933957565494571E-3</v>
      </c>
      <c r="AX40" s="564">
        <v>1.6822924542567669E-3</v>
      </c>
      <c r="AY40" s="564">
        <v>1.7099700755236783E-3</v>
      </c>
      <c r="AZ40" s="564">
        <v>1.5743656232635674E-3</v>
      </c>
      <c r="BA40" s="564">
        <v>2.7597931259072819E-4</v>
      </c>
      <c r="BB40" s="564">
        <v>1.9010435832439517E-3</v>
      </c>
      <c r="BC40" s="564">
        <v>3.8839440239772953E-3</v>
      </c>
      <c r="BD40" s="564">
        <v>1.837224808178263E-3</v>
      </c>
      <c r="BE40" s="564">
        <v>2.5748258793989939E-3</v>
      </c>
      <c r="BF40" s="564">
        <v>4.8782587485831529E-4</v>
      </c>
      <c r="BG40" s="564">
        <v>1.1470676691729324E-2</v>
      </c>
      <c r="BH40" s="564">
        <v>4.768463813512512E-4</v>
      </c>
      <c r="BI40" s="564">
        <v>2.7429410081803328E-3</v>
      </c>
      <c r="BJ40" s="564">
        <v>1.0123367821416927E-3</v>
      </c>
      <c r="BK40" s="564">
        <v>3.0590004715959059E-4</v>
      </c>
      <c r="BL40" s="564">
        <v>8.5469818860132074E-4</v>
      </c>
      <c r="BM40" s="564">
        <v>5.6191493137166388E-4</v>
      </c>
      <c r="BN40" s="564">
        <v>7.0256009583002607E-4</v>
      </c>
      <c r="BO40" s="564">
        <v>2.5907857371980942E-3</v>
      </c>
      <c r="BP40" s="564">
        <v>3.6827270640058425E-3</v>
      </c>
      <c r="BQ40" s="564">
        <v>1.1087541623971508E-3</v>
      </c>
      <c r="BR40" s="564">
        <v>1.1561096619395919E-3</v>
      </c>
      <c r="BS40" s="564">
        <v>1.0736758342701114E-3</v>
      </c>
      <c r="BT40" s="564">
        <v>3.2839491601926031E-3</v>
      </c>
      <c r="BU40" s="565">
        <v>2.7727956614503201E-3</v>
      </c>
    </row>
    <row r="41" spans="2:73">
      <c r="B41" s="566" t="s">
        <v>507</v>
      </c>
      <c r="C41" s="685" t="s">
        <v>508</v>
      </c>
      <c r="D41" s="567">
        <v>4.3740373717019929E-2</v>
      </c>
      <c r="E41" s="568">
        <v>4.2393881057893039E-2</v>
      </c>
      <c r="F41" s="568">
        <v>4.3244876720338464E-2</v>
      </c>
      <c r="G41" s="568">
        <v>3.9340666590634309E-2</v>
      </c>
      <c r="H41" s="568">
        <v>3.8947029902334299E-2</v>
      </c>
      <c r="I41" s="568">
        <v>5.2752529041530771E-2</v>
      </c>
      <c r="J41" s="568">
        <v>4.7944459186110081E-2</v>
      </c>
      <c r="K41" s="568">
        <v>4.6781496062992124E-2</v>
      </c>
      <c r="L41" s="568">
        <v>4.4249110358402996E-2</v>
      </c>
      <c r="M41" s="568">
        <v>4.4029819100005974E-2</v>
      </c>
      <c r="N41" s="568">
        <v>5.5979306228029449E-2</v>
      </c>
      <c r="O41" s="568">
        <v>5.2837258236810937E-2</v>
      </c>
      <c r="P41" s="568">
        <v>5.1697520483256869E-2</v>
      </c>
      <c r="Q41" s="568">
        <v>5.3547167953508203E-2</v>
      </c>
      <c r="R41" s="568">
        <v>4.9880129741926384E-2</v>
      </c>
      <c r="S41" s="568">
        <v>4.133062936057099E-2</v>
      </c>
      <c r="T41" s="568">
        <v>3.4998076243162861E-2</v>
      </c>
      <c r="U41" s="568">
        <v>3.8982490915097458E-2</v>
      </c>
      <c r="V41" s="568">
        <v>3.467614478481066E-2</v>
      </c>
      <c r="W41" s="568">
        <v>4.1728471198951851E-2</v>
      </c>
      <c r="X41" s="568">
        <v>5.0787729808246022E-2</v>
      </c>
      <c r="Y41" s="568">
        <v>3.405799957327274E-2</v>
      </c>
      <c r="Z41" s="568">
        <v>4.1402035212405104E-2</v>
      </c>
      <c r="AA41" s="568">
        <v>4.3227606779008651E-2</v>
      </c>
      <c r="AB41" s="568">
        <v>4.2973385319545684E-2</v>
      </c>
      <c r="AC41" s="568">
        <v>4.2675206453531421E-2</v>
      </c>
      <c r="AD41" s="568">
        <v>4.1392971262853615E-2</v>
      </c>
      <c r="AE41" s="568">
        <v>4.1711587577038162E-2</v>
      </c>
      <c r="AF41" s="568">
        <v>4.5272790321980651E-2</v>
      </c>
      <c r="AG41" s="568">
        <v>4.7213693962885182E-2</v>
      </c>
      <c r="AH41" s="568">
        <v>5.0062031218839738E-2</v>
      </c>
      <c r="AI41" s="568">
        <v>5.0719110890736503E-2</v>
      </c>
      <c r="AJ41" s="568">
        <v>5.3840908320843671E-2</v>
      </c>
      <c r="AK41" s="568">
        <v>4.0379891897906972E-2</v>
      </c>
      <c r="AL41" s="568">
        <v>6.1715566238061244E-2</v>
      </c>
      <c r="AM41" s="568">
        <v>9.6998956035390868E-2</v>
      </c>
      <c r="AN41" s="568">
        <v>6.1723098255173067E-2</v>
      </c>
      <c r="AO41" s="568">
        <v>4.8325186331293159E-2</v>
      </c>
      <c r="AP41" s="568">
        <v>5.3754444676845849E-2</v>
      </c>
      <c r="AQ41" s="568">
        <v>4.7606618990447359E-2</v>
      </c>
      <c r="AR41" s="568">
        <v>3.7877713032403657E-2</v>
      </c>
      <c r="AS41" s="568">
        <v>3.5631962943637345E-2</v>
      </c>
      <c r="AT41" s="568">
        <v>3.3667172189823576E-2</v>
      </c>
      <c r="AU41" s="568">
        <v>4.3768020040648482E-2</v>
      </c>
      <c r="AV41" s="568">
        <v>4.925089681367377E-2</v>
      </c>
      <c r="AW41" s="568">
        <v>3.2174519374439686E-2</v>
      </c>
      <c r="AX41" s="568">
        <v>6.1063435657039165E-2</v>
      </c>
      <c r="AY41" s="568">
        <v>6.2223911081556074E-2</v>
      </c>
      <c r="AZ41" s="568">
        <v>5.6538247823671048E-2</v>
      </c>
      <c r="BA41" s="568">
        <v>2.7840793054152661E-2</v>
      </c>
      <c r="BB41" s="568">
        <v>4.4296085024546267E-2</v>
      </c>
      <c r="BC41" s="568">
        <v>5.1126374838505607E-2</v>
      </c>
      <c r="BD41" s="568">
        <v>4.460547739628249E-2</v>
      </c>
      <c r="BE41" s="568">
        <v>2.0614599742517413E-2</v>
      </c>
      <c r="BF41" s="568">
        <v>6.9156491671090572E-2</v>
      </c>
      <c r="BG41" s="568">
        <v>8.9064661654135333E-2</v>
      </c>
      <c r="BH41" s="568">
        <v>2.9620410703173616E-2</v>
      </c>
      <c r="BI41" s="568">
        <v>5.4459582432893311E-2</v>
      </c>
      <c r="BJ41" s="568">
        <v>8.8313515553954114E-2</v>
      </c>
      <c r="BK41" s="568">
        <v>2.6541077702860589E-2</v>
      </c>
      <c r="BL41" s="568">
        <v>7.3323122705338126E-2</v>
      </c>
      <c r="BM41" s="568">
        <v>3.4105590197464064E-2</v>
      </c>
      <c r="BN41" s="568">
        <v>4.3630225420240774E-2</v>
      </c>
      <c r="BO41" s="568">
        <v>4.2349334936543956E-2</v>
      </c>
      <c r="BP41" s="568">
        <v>3.633174079231704E-2</v>
      </c>
      <c r="BQ41" s="568">
        <v>3.2141686597842681E-2</v>
      </c>
      <c r="BR41" s="568">
        <v>3.4892435324669291E-2</v>
      </c>
      <c r="BS41" s="568">
        <v>4.2469752202565735E-2</v>
      </c>
      <c r="BT41" s="568">
        <v>5.0297533130565286E-2</v>
      </c>
      <c r="BU41" s="569">
        <v>4.5742798126535367E-2</v>
      </c>
    </row>
    <row r="42" spans="2:73">
      <c r="B42" s="558" t="s">
        <v>509</v>
      </c>
      <c r="C42" s="680" t="s">
        <v>510</v>
      </c>
      <c r="D42" s="559">
        <v>6.7260046692181512E-3</v>
      </c>
      <c r="E42" s="560">
        <v>4.4437702488529787E-3</v>
      </c>
      <c r="F42" s="560">
        <v>3.6418777381652194E-3</v>
      </c>
      <c r="G42" s="560">
        <v>2.948374290419371E-3</v>
      </c>
      <c r="H42" s="560">
        <v>2.6309186833817656E-3</v>
      </c>
      <c r="I42" s="560">
        <v>1.3764619478950319E-2</v>
      </c>
      <c r="J42" s="560">
        <v>4.4766628892466036E-3</v>
      </c>
      <c r="K42" s="560">
        <v>3.700787401574803E-3</v>
      </c>
      <c r="L42" s="560">
        <v>3.6912397141656648E-3</v>
      </c>
      <c r="M42" s="560">
        <v>3.5814464113495298E-3</v>
      </c>
      <c r="N42" s="560">
        <v>9.5642369171585855E-3</v>
      </c>
      <c r="O42" s="560">
        <v>5.4950800202672829E-3</v>
      </c>
      <c r="P42" s="560">
        <v>3.9049361621977963E-3</v>
      </c>
      <c r="Q42" s="560">
        <v>6.4855346860619922E-3</v>
      </c>
      <c r="R42" s="560">
        <v>6.5858130023974054E-3</v>
      </c>
      <c r="S42" s="560">
        <v>5.4456714461029506E-3</v>
      </c>
      <c r="T42" s="560">
        <v>8.6465070815048978E-3</v>
      </c>
      <c r="U42" s="560">
        <v>8.6762992714690592E-3</v>
      </c>
      <c r="V42" s="560">
        <v>8.6440999416983345E-3</v>
      </c>
      <c r="W42" s="560">
        <v>5.2445793573461024E-3</v>
      </c>
      <c r="X42" s="560">
        <v>6.6868935168074807E-3</v>
      </c>
      <c r="Y42" s="560">
        <v>3.947906658168362E-3</v>
      </c>
      <c r="Z42" s="560">
        <v>4.9071232434178651E-3</v>
      </c>
      <c r="AA42" s="560">
        <v>5.9478704338517419E-3</v>
      </c>
      <c r="AB42" s="560">
        <v>5.854294415768891E-3</v>
      </c>
      <c r="AC42" s="560">
        <v>4.4041173611350966E-3</v>
      </c>
      <c r="AD42" s="560">
        <v>5.1873043625975468E-3</v>
      </c>
      <c r="AE42" s="560">
        <v>1.1847589837016368E-2</v>
      </c>
      <c r="AF42" s="560">
        <v>9.6942733137664119E-3</v>
      </c>
      <c r="AG42" s="560">
        <v>9.2974857372245829E-3</v>
      </c>
      <c r="AH42" s="560">
        <v>9.9381526713055602E-3</v>
      </c>
      <c r="AI42" s="560">
        <v>1.0112713669023417E-2</v>
      </c>
      <c r="AJ42" s="560">
        <v>1.0665396836475344E-2</v>
      </c>
      <c r="AK42" s="560">
        <v>1.0693097206629712E-2</v>
      </c>
      <c r="AL42" s="560">
        <v>1.0129304502615909E-2</v>
      </c>
      <c r="AM42" s="560">
        <v>7.5037908669630081E-3</v>
      </c>
      <c r="AN42" s="560">
        <v>1.1048549940352074E-2</v>
      </c>
      <c r="AO42" s="560">
        <v>1.2190836106052516E-2</v>
      </c>
      <c r="AP42" s="560">
        <v>1.0144321271700481E-2</v>
      </c>
      <c r="AQ42" s="560">
        <v>1.179725426736963E-2</v>
      </c>
      <c r="AR42" s="560">
        <v>7.839271973413409E-3</v>
      </c>
      <c r="AS42" s="560">
        <v>7.6382976775693666E-3</v>
      </c>
      <c r="AT42" s="560">
        <v>7.509140737200176E-3</v>
      </c>
      <c r="AU42" s="560">
        <v>8.366025428936049E-3</v>
      </c>
      <c r="AV42" s="560">
        <v>7.596539354294155E-3</v>
      </c>
      <c r="AW42" s="560">
        <v>9.7121227213865929E-3</v>
      </c>
      <c r="AX42" s="560">
        <v>9.914184182670498E-3</v>
      </c>
      <c r="AY42" s="560">
        <v>9.6779556357763745E-3</v>
      </c>
      <c r="AZ42" s="560">
        <v>1.0835339877755141E-2</v>
      </c>
      <c r="BA42" s="560">
        <v>4.0348175500764466E-3</v>
      </c>
      <c r="BB42" s="560">
        <v>9.7507408922236586E-3</v>
      </c>
      <c r="BC42" s="560">
        <v>1.2979830212610203E-2</v>
      </c>
      <c r="BD42" s="560">
        <v>1.2493755734795867E-2</v>
      </c>
      <c r="BE42" s="560">
        <v>1.1602709164620932E-2</v>
      </c>
      <c r="BF42" s="560">
        <v>1.2898690044047806E-2</v>
      </c>
      <c r="BG42" s="560">
        <v>1.5431578947368421E-2</v>
      </c>
      <c r="BH42" s="560">
        <v>8.4797550044398446E-3</v>
      </c>
      <c r="BI42" s="560">
        <v>1.2227665720026055E-2</v>
      </c>
      <c r="BJ42" s="560">
        <v>6.9576705959060415E-3</v>
      </c>
      <c r="BK42" s="560">
        <v>4.4270534602818528E-3</v>
      </c>
      <c r="BL42" s="560">
        <v>4.7663461028570001E-3</v>
      </c>
      <c r="BM42" s="560">
        <v>7.0511762856333452E-3</v>
      </c>
      <c r="BN42" s="560">
        <v>2.7739725317654567E-3</v>
      </c>
      <c r="BO42" s="560">
        <v>1.0291928319954659E-2</v>
      </c>
      <c r="BP42" s="560">
        <v>8.5013077603781489E-3</v>
      </c>
      <c r="BQ42" s="560">
        <v>8.9675061925747583E-3</v>
      </c>
      <c r="BR42" s="560">
        <v>1.0666418790558244E-2</v>
      </c>
      <c r="BS42" s="560">
        <v>7.5562625162230099E-3</v>
      </c>
      <c r="BT42" s="560">
        <v>9.5352550044737628E-3</v>
      </c>
      <c r="BU42" s="561">
        <v>1.3142133403602424E-2</v>
      </c>
    </row>
    <row r="43" spans="2:73">
      <c r="B43" s="558" t="s">
        <v>511</v>
      </c>
      <c r="C43" s="680" t="s">
        <v>512</v>
      </c>
      <c r="D43" s="559">
        <v>0</v>
      </c>
      <c r="E43" s="560">
        <v>0</v>
      </c>
      <c r="F43" s="560">
        <v>0</v>
      </c>
      <c r="G43" s="560">
        <v>0</v>
      </c>
      <c r="H43" s="560">
        <v>0</v>
      </c>
      <c r="I43" s="560">
        <v>0</v>
      </c>
      <c r="J43" s="560">
        <v>0</v>
      </c>
      <c r="K43" s="560">
        <v>0</v>
      </c>
      <c r="L43" s="560">
        <v>0</v>
      </c>
      <c r="M43" s="560">
        <v>0</v>
      </c>
      <c r="N43" s="560">
        <v>0</v>
      </c>
      <c r="O43" s="560">
        <v>0</v>
      </c>
      <c r="P43" s="560">
        <v>0</v>
      </c>
      <c r="Q43" s="560">
        <v>0</v>
      </c>
      <c r="R43" s="560">
        <v>0</v>
      </c>
      <c r="S43" s="560">
        <v>0</v>
      </c>
      <c r="T43" s="560">
        <v>0</v>
      </c>
      <c r="U43" s="560">
        <v>0</v>
      </c>
      <c r="V43" s="560">
        <v>0</v>
      </c>
      <c r="W43" s="560">
        <v>0</v>
      </c>
      <c r="X43" s="560">
        <v>0</v>
      </c>
      <c r="Y43" s="560">
        <v>0</v>
      </c>
      <c r="Z43" s="560">
        <v>0</v>
      </c>
      <c r="AA43" s="560">
        <v>0</v>
      </c>
      <c r="AB43" s="560">
        <v>0</v>
      </c>
      <c r="AC43" s="560">
        <v>0</v>
      </c>
      <c r="AD43" s="560">
        <v>0</v>
      </c>
      <c r="AE43" s="560">
        <v>0</v>
      </c>
      <c r="AF43" s="560">
        <v>0</v>
      </c>
      <c r="AG43" s="560">
        <v>0</v>
      </c>
      <c r="AH43" s="560">
        <v>0</v>
      </c>
      <c r="AI43" s="560">
        <v>0</v>
      </c>
      <c r="AJ43" s="560">
        <v>0</v>
      </c>
      <c r="AK43" s="560">
        <v>0</v>
      </c>
      <c r="AL43" s="560">
        <v>0</v>
      </c>
      <c r="AM43" s="560">
        <v>0</v>
      </c>
      <c r="AN43" s="560">
        <v>0</v>
      </c>
      <c r="AO43" s="560">
        <v>0</v>
      </c>
      <c r="AP43" s="560">
        <v>0</v>
      </c>
      <c r="AQ43" s="560">
        <v>0</v>
      </c>
      <c r="AR43" s="560">
        <v>0</v>
      </c>
      <c r="AS43" s="560">
        <v>0</v>
      </c>
      <c r="AT43" s="560">
        <v>0</v>
      </c>
      <c r="AU43" s="560">
        <v>0</v>
      </c>
      <c r="AV43" s="560">
        <v>0</v>
      </c>
      <c r="AW43" s="560">
        <v>0</v>
      </c>
      <c r="AX43" s="560">
        <v>0</v>
      </c>
      <c r="AY43" s="560">
        <v>0</v>
      </c>
      <c r="AZ43" s="560">
        <v>0</v>
      </c>
      <c r="BA43" s="560">
        <v>0</v>
      </c>
      <c r="BB43" s="560">
        <v>0</v>
      </c>
      <c r="BC43" s="560">
        <v>0</v>
      </c>
      <c r="BD43" s="560">
        <v>0</v>
      </c>
      <c r="BE43" s="560">
        <v>0</v>
      </c>
      <c r="BF43" s="560">
        <v>0</v>
      </c>
      <c r="BG43" s="560">
        <v>0</v>
      </c>
      <c r="BH43" s="560">
        <v>0</v>
      </c>
      <c r="BI43" s="560">
        <v>0</v>
      </c>
      <c r="BJ43" s="560">
        <v>0</v>
      </c>
      <c r="BK43" s="560">
        <v>0</v>
      </c>
      <c r="BL43" s="560">
        <v>0</v>
      </c>
      <c r="BM43" s="560">
        <v>0</v>
      </c>
      <c r="BN43" s="560">
        <v>0</v>
      </c>
      <c r="BO43" s="560">
        <v>0</v>
      </c>
      <c r="BP43" s="560">
        <v>0</v>
      </c>
      <c r="BQ43" s="560">
        <v>0</v>
      </c>
      <c r="BR43" s="560">
        <v>0</v>
      </c>
      <c r="BS43" s="560">
        <v>0</v>
      </c>
      <c r="BT43" s="560">
        <v>0</v>
      </c>
      <c r="BU43" s="561">
        <v>0</v>
      </c>
    </row>
    <row r="44" spans="2:73">
      <c r="B44" s="558" t="s">
        <v>513</v>
      </c>
      <c r="C44" s="680" t="s">
        <v>514</v>
      </c>
      <c r="D44" s="559">
        <v>1.6444631184078727E-4</v>
      </c>
      <c r="E44" s="560">
        <v>2.1519303105225191E-4</v>
      </c>
      <c r="F44" s="560">
        <v>1.9900231945935818E-4</v>
      </c>
      <c r="G44" s="560">
        <v>2.0152703451392523E-4</v>
      </c>
      <c r="H44" s="560">
        <v>2.0002491619755647E-4</v>
      </c>
      <c r="I44" s="560">
        <v>2.5270672594745282E-4</v>
      </c>
      <c r="J44" s="560">
        <v>1.9596326515456026E-4</v>
      </c>
      <c r="K44" s="560">
        <v>2.3622047244094488E-4</v>
      </c>
      <c r="L44" s="560">
        <v>2.0959951156740997E-4</v>
      </c>
      <c r="M44" s="560">
        <v>2.0930208912747563E-4</v>
      </c>
      <c r="N44" s="560">
        <v>2.2550905352523712E-4</v>
      </c>
      <c r="O44" s="560">
        <v>1.7685463388186239E-4</v>
      </c>
      <c r="P44" s="560">
        <v>2.1273661693282567E-4</v>
      </c>
      <c r="Q44" s="560">
        <v>1.5450478336334392E-4</v>
      </c>
      <c r="R44" s="560">
        <v>1.833309829361162E-4</v>
      </c>
      <c r="S44" s="560">
        <v>2.3542204318672934E-4</v>
      </c>
      <c r="T44" s="560">
        <v>1.0008734895909157E-4</v>
      </c>
      <c r="U44" s="560">
        <v>8.6936866447585767E-5</v>
      </c>
      <c r="V44" s="560">
        <v>1.0114987742601659E-4</v>
      </c>
      <c r="W44" s="560">
        <v>2.4392442801477363E-4</v>
      </c>
      <c r="X44" s="560">
        <v>3.7817906778859789E-4</v>
      </c>
      <c r="Y44" s="560">
        <v>1.9026056183943911E-4</v>
      </c>
      <c r="Z44" s="560">
        <v>2.132127281537716E-4</v>
      </c>
      <c r="AA44" s="560">
        <v>3.3919099339660088E-4</v>
      </c>
      <c r="AB44" s="560">
        <v>2.8643078020237212E-4</v>
      </c>
      <c r="AC44" s="560">
        <v>2.0007227874322596E-4</v>
      </c>
      <c r="AD44" s="560">
        <v>2.3540990608651372E-4</v>
      </c>
      <c r="AE44" s="560">
        <v>2.5367102327431641E-4</v>
      </c>
      <c r="AF44" s="560">
        <v>1.4227127377596402E-4</v>
      </c>
      <c r="AG44" s="560">
        <v>1.288561509704142E-4</v>
      </c>
      <c r="AH44" s="560">
        <v>1.8103667752358311E-4</v>
      </c>
      <c r="AI44" s="560">
        <v>1.7724995230083005E-4</v>
      </c>
      <c r="AJ44" s="560">
        <v>1.7306643904946962E-4</v>
      </c>
      <c r="AK44" s="560">
        <v>1.6871321177007979E-4</v>
      </c>
      <c r="AL44" s="560">
        <v>2.6204266777507702E-4</v>
      </c>
      <c r="AM44" s="560">
        <v>1.9840051395180757E-4</v>
      </c>
      <c r="AN44" s="560">
        <v>1.6420100321516159E-4</v>
      </c>
      <c r="AO44" s="560">
        <v>1.7800172524749087E-4</v>
      </c>
      <c r="AP44" s="560">
        <v>3.137418950010458E-4</v>
      </c>
      <c r="AQ44" s="560">
        <v>2.0880096048441822E-4</v>
      </c>
      <c r="AR44" s="560">
        <v>1.944586787826386E-4</v>
      </c>
      <c r="AS44" s="560">
        <v>1.9406988346652753E-4</v>
      </c>
      <c r="AT44" s="560">
        <v>1.7421563875717242E-4</v>
      </c>
      <c r="AU44" s="560">
        <v>3.025003544926029E-4</v>
      </c>
      <c r="AV44" s="560">
        <v>2.9542097488921711E-4</v>
      </c>
      <c r="AW44" s="560">
        <v>1.494172726367168E-4</v>
      </c>
      <c r="AX44" s="560">
        <v>1.9847270527748373E-4</v>
      </c>
      <c r="AY44" s="560">
        <v>2.0187146724932314E-4</v>
      </c>
      <c r="AZ44" s="560">
        <v>1.8521948508983145E-4</v>
      </c>
      <c r="BA44" s="560">
        <v>3.0909683010161556E-4</v>
      </c>
      <c r="BB44" s="560">
        <v>7.5406319411517014E-5</v>
      </c>
      <c r="BC44" s="560">
        <v>8.0786035698727742E-5</v>
      </c>
      <c r="BD44" s="560">
        <v>7.6289767347561551E-5</v>
      </c>
      <c r="BE44" s="560">
        <v>7.596535979593306E-5</v>
      </c>
      <c r="BF44" s="560">
        <v>8.6086919092643872E-5</v>
      </c>
      <c r="BG44" s="560">
        <v>9.6240601503759399E-5</v>
      </c>
      <c r="BH44" s="560">
        <v>6.7821259517699946E-5</v>
      </c>
      <c r="BI44" s="560">
        <v>6.78865776921473E-5</v>
      </c>
      <c r="BJ44" s="560">
        <v>7.721212745148504E-5</v>
      </c>
      <c r="BK44" s="560">
        <v>5.5231952959370527E-5</v>
      </c>
      <c r="BL44" s="560">
        <v>1.1229611237097644E-4</v>
      </c>
      <c r="BM44" s="560">
        <v>7.4714450708697702E-5</v>
      </c>
      <c r="BN44" s="560">
        <v>6.3209684138099684E-5</v>
      </c>
      <c r="BO44" s="560">
        <v>1.6247759014615849E-4</v>
      </c>
      <c r="BP44" s="560">
        <v>1.0787436731972001E-4</v>
      </c>
      <c r="BQ44" s="560">
        <v>1.5108298476620516E-4</v>
      </c>
      <c r="BR44" s="560">
        <v>1.6266869615230438E-4</v>
      </c>
      <c r="BS44" s="560">
        <v>2.101029752731959E-4</v>
      </c>
      <c r="BT44" s="560">
        <v>1.3477110443723894E-4</v>
      </c>
      <c r="BU44" s="561">
        <v>1.9006655729622671E-4</v>
      </c>
    </row>
    <row r="45" spans="2:73">
      <c r="B45" s="562" t="s">
        <v>515</v>
      </c>
      <c r="C45" s="682" t="s">
        <v>516</v>
      </c>
      <c r="D45" s="563">
        <v>1.2076197868257047E-6</v>
      </c>
      <c r="E45" s="564">
        <v>7.5146772748405429E-7</v>
      </c>
      <c r="F45" s="564">
        <v>5.5346751394753507E-7</v>
      </c>
      <c r="G45" s="564">
        <v>4.5033974193055919E-7</v>
      </c>
      <c r="H45" s="564">
        <v>4.6355716384138232E-7</v>
      </c>
      <c r="I45" s="564">
        <v>0</v>
      </c>
      <c r="J45" s="564">
        <v>6.7760465129515998E-7</v>
      </c>
      <c r="K45" s="564">
        <v>0</v>
      </c>
      <c r="L45" s="564">
        <v>7.3031188699445982E-7</v>
      </c>
      <c r="M45" s="564">
        <v>7.4396477178012666E-7</v>
      </c>
      <c r="N45" s="564">
        <v>0</v>
      </c>
      <c r="O45" s="564">
        <v>6.454548681819795E-7</v>
      </c>
      <c r="P45" s="564">
        <v>8.4085619341037823E-7</v>
      </c>
      <c r="Q45" s="564">
        <v>5.2374502835031835E-7</v>
      </c>
      <c r="R45" s="564">
        <v>0</v>
      </c>
      <c r="S45" s="564">
        <v>9.9885331639278118E-7</v>
      </c>
      <c r="T45" s="564">
        <v>9.0988499053719611E-6</v>
      </c>
      <c r="U45" s="564">
        <v>1.7387373289517154E-5</v>
      </c>
      <c r="V45" s="564">
        <v>8.4291564521680493E-6</v>
      </c>
      <c r="W45" s="564">
        <v>4.8997206832562495E-7</v>
      </c>
      <c r="X45" s="564">
        <v>0</v>
      </c>
      <c r="Y45" s="564">
        <v>0</v>
      </c>
      <c r="Z45" s="564">
        <v>0</v>
      </c>
      <c r="AA45" s="564">
        <v>0</v>
      </c>
      <c r="AB45" s="564">
        <v>4.175375804699302E-7</v>
      </c>
      <c r="AC45" s="564">
        <v>4.2120479735415996E-7</v>
      </c>
      <c r="AD45" s="564">
        <v>7.533116994768439E-7</v>
      </c>
      <c r="AE45" s="564">
        <v>0</v>
      </c>
      <c r="AF45" s="564">
        <v>1.8648873416649302E-6</v>
      </c>
      <c r="AG45" s="564">
        <v>1.7964735876737087E-6</v>
      </c>
      <c r="AH45" s="564">
        <v>6.3410394929451179E-7</v>
      </c>
      <c r="AI45" s="564">
        <v>6.5285433628298363E-7</v>
      </c>
      <c r="AJ45" s="564">
        <v>6.0867446324549683E-7</v>
      </c>
      <c r="AK45" s="564">
        <v>8.9741070090467972E-7</v>
      </c>
      <c r="AL45" s="564">
        <v>0</v>
      </c>
      <c r="AM45" s="564">
        <v>0</v>
      </c>
      <c r="AN45" s="564">
        <v>5.8853406170308812E-7</v>
      </c>
      <c r="AO45" s="564">
        <v>0</v>
      </c>
      <c r="AP45" s="564">
        <v>0</v>
      </c>
      <c r="AQ45" s="564">
        <v>0</v>
      </c>
      <c r="AR45" s="564">
        <v>8.3458660421733301E-7</v>
      </c>
      <c r="AS45" s="564">
        <v>9.1542397861569587E-7</v>
      </c>
      <c r="AT45" s="564">
        <v>1.1167669151100798E-6</v>
      </c>
      <c r="AU45" s="564">
        <v>0</v>
      </c>
      <c r="AV45" s="564">
        <v>0</v>
      </c>
      <c r="AW45" s="564">
        <v>0</v>
      </c>
      <c r="AX45" s="564">
        <v>0</v>
      </c>
      <c r="AY45" s="564">
        <v>0</v>
      </c>
      <c r="AZ45" s="564">
        <v>0</v>
      </c>
      <c r="BA45" s="564">
        <v>0</v>
      </c>
      <c r="BB45" s="564">
        <v>8.0433407372284818E-7</v>
      </c>
      <c r="BC45" s="564">
        <v>6.2143104383636727E-7</v>
      </c>
      <c r="BD45" s="564">
        <v>1.0450653061309802E-6</v>
      </c>
      <c r="BE45" s="564">
        <v>0</v>
      </c>
      <c r="BF45" s="564">
        <v>0</v>
      </c>
      <c r="BG45" s="564">
        <v>0</v>
      </c>
      <c r="BH45" s="564">
        <v>1.3983764849010299E-6</v>
      </c>
      <c r="BI45" s="564">
        <v>0</v>
      </c>
      <c r="BJ45" s="564">
        <v>0</v>
      </c>
      <c r="BK45" s="564">
        <v>0</v>
      </c>
      <c r="BL45" s="564">
        <v>0</v>
      </c>
      <c r="BM45" s="564">
        <v>1.556551056431202E-6</v>
      </c>
      <c r="BN45" s="564">
        <v>1.4507140621858945E-5</v>
      </c>
      <c r="BO45" s="564">
        <v>1.9679344756536986E-6</v>
      </c>
      <c r="BP45" s="564">
        <v>2.8843413721850269E-6</v>
      </c>
      <c r="BQ45" s="564">
        <v>3.6552335024081898E-6</v>
      </c>
      <c r="BR45" s="564">
        <v>1.7428788873461184E-5</v>
      </c>
      <c r="BS45" s="564">
        <v>8.2717706800470826E-7</v>
      </c>
      <c r="BT45" s="564">
        <v>7.9746215643336644E-7</v>
      </c>
      <c r="BU45" s="565">
        <v>1.0200351912140969E-6</v>
      </c>
    </row>
    <row r="46" spans="2:73">
      <c r="B46" s="570" t="s">
        <v>517</v>
      </c>
      <c r="C46" s="686" t="s">
        <v>518</v>
      </c>
      <c r="D46" s="571">
        <v>9.8391259675025314E-4</v>
      </c>
      <c r="E46" s="572">
        <v>6.6846470122104284E-4</v>
      </c>
      <c r="F46" s="572">
        <v>2.2446182510094478E-4</v>
      </c>
      <c r="G46" s="572">
        <v>8.9279853837733356E-5</v>
      </c>
      <c r="H46" s="572">
        <v>8.8771196875624711E-5</v>
      </c>
      <c r="I46" s="572">
        <v>1.0661065000908165E-4</v>
      </c>
      <c r="J46" s="572">
        <v>3.8718329775005441E-4</v>
      </c>
      <c r="K46" s="572">
        <v>3.5433070866141734E-4</v>
      </c>
      <c r="L46" s="572">
        <v>3.6150438406225765E-4</v>
      </c>
      <c r="M46" s="572">
        <v>3.6032693779884136E-4</v>
      </c>
      <c r="N46" s="572">
        <v>4.2448763016515224E-4</v>
      </c>
      <c r="O46" s="572">
        <v>4.2115930148874163E-4</v>
      </c>
      <c r="P46" s="572">
        <v>4.1622381573813721E-4</v>
      </c>
      <c r="Q46" s="572">
        <v>4.2423347296375788E-4</v>
      </c>
      <c r="R46" s="572">
        <v>4.3717388238612327E-4</v>
      </c>
      <c r="S46" s="572">
        <v>1.2232111382286981E-3</v>
      </c>
      <c r="T46" s="572">
        <v>2.894734105609051E-3</v>
      </c>
      <c r="U46" s="572">
        <v>3.0601776989550187E-3</v>
      </c>
      <c r="V46" s="572">
        <v>2.881366647232778E-3</v>
      </c>
      <c r="W46" s="572">
        <v>1.1181979219304639E-3</v>
      </c>
      <c r="X46" s="572">
        <v>1.2462719279396977E-3</v>
      </c>
      <c r="Y46" s="572">
        <v>8.4394149215922631E-4</v>
      </c>
      <c r="Z46" s="572">
        <v>1.1371345501534486E-3</v>
      </c>
      <c r="AA46" s="572">
        <v>1.0981609112450234E-3</v>
      </c>
      <c r="AB46" s="572">
        <v>1.2413392267371026E-3</v>
      </c>
      <c r="AC46" s="572">
        <v>9.8140717783519265E-4</v>
      </c>
      <c r="AD46" s="572">
        <v>1.1617949685181624E-3</v>
      </c>
      <c r="AE46" s="572">
        <v>1.0953976005027299E-3</v>
      </c>
      <c r="AF46" s="572">
        <v>1.0961611490375759E-3</v>
      </c>
      <c r="AG46" s="572">
        <v>1.041138101947263E-3</v>
      </c>
      <c r="AH46" s="572">
        <v>6.9117330473101788E-4</v>
      </c>
      <c r="AI46" s="572">
        <v>6.9904378057500469E-4</v>
      </c>
      <c r="AJ46" s="572">
        <v>7.472493493777217E-4</v>
      </c>
      <c r="AK46" s="572">
        <v>7.4933793525540761E-4</v>
      </c>
      <c r="AL46" s="572">
        <v>7.0480441677434513E-4</v>
      </c>
      <c r="AM46" s="572">
        <v>5.3851568072633483E-4</v>
      </c>
      <c r="AN46" s="572">
        <v>7.7863056363318558E-4</v>
      </c>
      <c r="AO46" s="572">
        <v>8.2611057102040632E-4</v>
      </c>
      <c r="AP46" s="572">
        <v>7.320644216691069E-4</v>
      </c>
      <c r="AQ46" s="572">
        <v>7.8300360181656837E-4</v>
      </c>
      <c r="AR46" s="572">
        <v>5.007519625303998E-4</v>
      </c>
      <c r="AS46" s="572">
        <v>4.8609013264493448E-4</v>
      </c>
      <c r="AT46" s="572">
        <v>4.7239240509156373E-4</v>
      </c>
      <c r="AU46" s="572">
        <v>5.3882875643994897E-4</v>
      </c>
      <c r="AV46" s="572">
        <v>5.7677428430751921E-4</v>
      </c>
      <c r="AW46" s="572">
        <v>4.9805757545572267E-4</v>
      </c>
      <c r="AX46" s="572">
        <v>6.5212460305458947E-4</v>
      </c>
      <c r="AY46" s="572">
        <v>6.6498836270365274E-4</v>
      </c>
      <c r="AZ46" s="572">
        <v>6.0196332654195218E-4</v>
      </c>
      <c r="BA46" s="572">
        <v>4.2500814138972143E-4</v>
      </c>
      <c r="BB46" s="572">
        <v>6.332119995383122E-4</v>
      </c>
      <c r="BC46" s="572">
        <v>6.3883111306378552E-4</v>
      </c>
      <c r="BD46" s="572">
        <v>6.7615725306674414E-4</v>
      </c>
      <c r="BE46" s="572">
        <v>4.7978121976378771E-4</v>
      </c>
      <c r="BF46" s="572">
        <v>7.4608663213624686E-4</v>
      </c>
      <c r="BG46" s="572">
        <v>6.2857142857142853E-4</v>
      </c>
      <c r="BH46" s="572">
        <v>7.7050544318046747E-4</v>
      </c>
      <c r="BI46" s="572">
        <v>6.5785326477866548E-4</v>
      </c>
      <c r="BJ46" s="572">
        <v>4.6327276470891027E-4</v>
      </c>
      <c r="BK46" s="572">
        <v>4.1211534131222621E-4</v>
      </c>
      <c r="BL46" s="572">
        <v>3.9927506620791625E-4</v>
      </c>
      <c r="BM46" s="572">
        <v>5.1833150179159029E-4</v>
      </c>
      <c r="BN46" s="572">
        <v>5.4308517142259097E-3</v>
      </c>
      <c r="BO46" s="572">
        <v>1.1790387427260223E-3</v>
      </c>
      <c r="BP46" s="572">
        <v>5.007216622113207E-4</v>
      </c>
      <c r="BQ46" s="572">
        <v>6.3113698474914738E-4</v>
      </c>
      <c r="BR46" s="572">
        <v>5.1705406991268174E-4</v>
      </c>
      <c r="BS46" s="572">
        <v>1.216777467034926E-3</v>
      </c>
      <c r="BT46" s="572">
        <v>1.107674935285946E-3</v>
      </c>
      <c r="BU46" s="573">
        <v>1.7854015963550743E-3</v>
      </c>
    </row>
    <row r="47" spans="2:73">
      <c r="B47" s="570" t="s">
        <v>519</v>
      </c>
      <c r="C47" s="686" t="s">
        <v>520</v>
      </c>
      <c r="D47" s="571">
        <v>9.5677615501875674E-2</v>
      </c>
      <c r="E47" s="572">
        <v>8.5378518222460481E-2</v>
      </c>
      <c r="F47" s="572">
        <v>7.4619351179872825E-2</v>
      </c>
      <c r="G47" s="572">
        <v>5.6199247414740271E-2</v>
      </c>
      <c r="H47" s="572">
        <v>5.6470881367030074E-2</v>
      </c>
      <c r="I47" s="572">
        <v>4.6944222887332285E-2</v>
      </c>
      <c r="J47" s="572">
        <v>9.6792029851466344E-2</v>
      </c>
      <c r="K47" s="572">
        <v>7.0659448818897644E-2</v>
      </c>
      <c r="L47" s="572">
        <v>0.11094752124842436</v>
      </c>
      <c r="M47" s="572">
        <v>0.11196198637602112</v>
      </c>
      <c r="N47" s="572">
        <v>5.6682363865490484E-2</v>
      </c>
      <c r="O47" s="572">
        <v>7.7752784330937616E-2</v>
      </c>
      <c r="P47" s="572">
        <v>0.14308849843264407</v>
      </c>
      <c r="Q47" s="572">
        <v>3.7057055735898424E-2</v>
      </c>
      <c r="R47" s="572">
        <v>0.14617120293329572</v>
      </c>
      <c r="S47" s="572">
        <v>9.882124551783783E-2</v>
      </c>
      <c r="T47" s="572">
        <v>7.1904311295052301E-2</v>
      </c>
      <c r="U47" s="572">
        <v>8.2729122111522613E-2</v>
      </c>
      <c r="V47" s="572">
        <v>7.1029691703602765E-2</v>
      </c>
      <c r="W47" s="572">
        <v>0.100512298462239</v>
      </c>
      <c r="X47" s="572">
        <v>7.8652651121214986E-2</v>
      </c>
      <c r="Y47" s="572">
        <v>5.8537738861942856E-2</v>
      </c>
      <c r="Z47" s="572">
        <v>9.5842351801001452E-2</v>
      </c>
      <c r="AA47" s="572">
        <v>0.10289635429822346</v>
      </c>
      <c r="AB47" s="572">
        <v>0.10121653749445719</v>
      </c>
      <c r="AC47" s="572">
        <v>7.0409857540113432E-2</v>
      </c>
      <c r="AD47" s="572">
        <v>0.11935376402548679</v>
      </c>
      <c r="AE47" s="572">
        <v>0.11566245611203035</v>
      </c>
      <c r="AF47" s="572">
        <v>0.13298835534898276</v>
      </c>
      <c r="AG47" s="572">
        <v>0.15772107199825186</v>
      </c>
      <c r="AH47" s="572">
        <v>0.14124776438726377</v>
      </c>
      <c r="AI47" s="572">
        <v>0.14166726919681452</v>
      </c>
      <c r="AJ47" s="572">
        <v>0.15336324089123737</v>
      </c>
      <c r="AK47" s="572">
        <v>0.1518100325131897</v>
      </c>
      <c r="AL47" s="572">
        <v>0.13217793600737335</v>
      </c>
      <c r="AM47" s="572">
        <v>0.13976371443552693</v>
      </c>
      <c r="AN47" s="572">
        <v>0.15763825989311045</v>
      </c>
      <c r="AO47" s="572">
        <v>0.16365661185126359</v>
      </c>
      <c r="AP47" s="572">
        <v>0.12852959631876176</v>
      </c>
      <c r="AQ47" s="572">
        <v>0.15477371195907502</v>
      </c>
      <c r="AR47" s="572">
        <v>9.3556323746158812E-2</v>
      </c>
      <c r="AS47" s="572">
        <v>9.4686879228114501E-2</v>
      </c>
      <c r="AT47" s="572">
        <v>9.8628386874861806E-2</v>
      </c>
      <c r="AU47" s="572">
        <v>8.9228151439239969E-2</v>
      </c>
      <c r="AV47" s="572">
        <v>5.7874375747344727E-2</v>
      </c>
      <c r="AW47" s="572">
        <v>7.7995816316366179E-2</v>
      </c>
      <c r="AX47" s="572">
        <v>8.1884167548767581E-2</v>
      </c>
      <c r="AY47" s="572">
        <v>8.0463591887141972E-2</v>
      </c>
      <c r="AZ47" s="572">
        <v>8.7423596962400443E-2</v>
      </c>
      <c r="BA47" s="572">
        <v>0.12706087551677125</v>
      </c>
      <c r="BB47" s="572">
        <v>0.18445089520371571</v>
      </c>
      <c r="BC47" s="572">
        <v>0.23008297968728347</v>
      </c>
      <c r="BD47" s="572">
        <v>0.22833736380186398</v>
      </c>
      <c r="BE47" s="572">
        <v>0.23900301462533086</v>
      </c>
      <c r="BF47" s="572">
        <v>0.18221731207942954</v>
      </c>
      <c r="BG47" s="572">
        <v>0.23843007518796994</v>
      </c>
      <c r="BH47" s="572">
        <v>0.18004656593694721</v>
      </c>
      <c r="BI47" s="572">
        <v>0.11058076967215633</v>
      </c>
      <c r="BJ47" s="572">
        <v>4.397659614625693E-2</v>
      </c>
      <c r="BK47" s="572">
        <v>0.17029710542080376</v>
      </c>
      <c r="BL47" s="572">
        <v>0.31378029265614621</v>
      </c>
      <c r="BM47" s="572">
        <v>0.11723164281511597</v>
      </c>
      <c r="BN47" s="572">
        <v>0.12765662012637791</v>
      </c>
      <c r="BO47" s="572">
        <v>9.5735092404363301E-2</v>
      </c>
      <c r="BP47" s="572">
        <v>9.8783500182867245E-2</v>
      </c>
      <c r="BQ47" s="572">
        <v>8.4248258585838898E-2</v>
      </c>
      <c r="BR47" s="572">
        <v>8.795147825177628E-2</v>
      </c>
      <c r="BS47" s="572">
        <v>8.4076758723202569E-2</v>
      </c>
      <c r="BT47" s="572">
        <v>7.9268535811633054E-2</v>
      </c>
      <c r="BU47" s="573">
        <v>0.10941237472692808</v>
      </c>
    </row>
    <row r="48" spans="2:73">
      <c r="B48" s="570" t="s">
        <v>521</v>
      </c>
      <c r="C48" s="686" t="s">
        <v>522</v>
      </c>
      <c r="D48" s="571">
        <v>2.6075836527414745E-4</v>
      </c>
      <c r="E48" s="572">
        <v>1.9808006144000139E-4</v>
      </c>
      <c r="F48" s="572">
        <v>1.5859919094118812E-4</v>
      </c>
      <c r="G48" s="572">
        <v>1.2722097709538298E-4</v>
      </c>
      <c r="H48" s="572">
        <v>1.2643521643773703E-4</v>
      </c>
      <c r="I48" s="572">
        <v>1.5399316112422906E-4</v>
      </c>
      <c r="J48" s="572">
        <v>1.9636982794533737E-4</v>
      </c>
      <c r="K48" s="572">
        <v>1.8700787401574803E-4</v>
      </c>
      <c r="L48" s="572">
        <v>1.8355172093127424E-4</v>
      </c>
      <c r="M48" s="572">
        <v>1.832633221151712E-4</v>
      </c>
      <c r="N48" s="572">
        <v>1.9897857663991509E-4</v>
      </c>
      <c r="O48" s="572">
        <v>2.1332283393414423E-4</v>
      </c>
      <c r="P48" s="572">
        <v>2.1105490454600493E-4</v>
      </c>
      <c r="Q48" s="572">
        <v>2.1473546162363054E-4</v>
      </c>
      <c r="R48" s="572">
        <v>2.1153574954167254E-4</v>
      </c>
      <c r="S48" s="572">
        <v>2.4740828298344268E-4</v>
      </c>
      <c r="T48" s="572">
        <v>2.0277436931971798E-4</v>
      </c>
      <c r="U48" s="572">
        <v>2.2603585276372297E-4</v>
      </c>
      <c r="V48" s="572">
        <v>2.008948954433385E-4</v>
      </c>
      <c r="W48" s="572">
        <v>2.5021240289161914E-4</v>
      </c>
      <c r="X48" s="572">
        <v>2.8363430084144843E-4</v>
      </c>
      <c r="Y48" s="572">
        <v>1.8890155782630026E-4</v>
      </c>
      <c r="Z48" s="572">
        <v>2.5520917460830237E-4</v>
      </c>
      <c r="AA48" s="572">
        <v>2.4657501293015311E-4</v>
      </c>
      <c r="AB48" s="572">
        <v>2.7766249101250358E-4</v>
      </c>
      <c r="AC48" s="572">
        <v>2.1944769942151734E-4</v>
      </c>
      <c r="AD48" s="572">
        <v>2.5970420839464191E-4</v>
      </c>
      <c r="AE48" s="572">
        <v>2.4790577274535466E-4</v>
      </c>
      <c r="AF48" s="572">
        <v>4.0531854091606996E-4</v>
      </c>
      <c r="AG48" s="572">
        <v>4.0657463604669983E-4</v>
      </c>
      <c r="AH48" s="572">
        <v>4.1882565850902503E-4</v>
      </c>
      <c r="AI48" s="572">
        <v>4.1080859110606744E-4</v>
      </c>
      <c r="AJ48" s="572">
        <v>4.0497140954600394E-4</v>
      </c>
      <c r="AK48" s="572">
        <v>4.0293740470620119E-4</v>
      </c>
      <c r="AL48" s="572">
        <v>6.0540892210104004E-4</v>
      </c>
      <c r="AM48" s="572">
        <v>4.3931542375043103E-4</v>
      </c>
      <c r="AN48" s="572">
        <v>3.9255221915595977E-4</v>
      </c>
      <c r="AO48" s="572">
        <v>3.7426003769985258E-4</v>
      </c>
      <c r="AP48" s="572">
        <v>5.229031583350763E-4</v>
      </c>
      <c r="AQ48" s="572">
        <v>4.6980216108994099E-4</v>
      </c>
      <c r="AR48" s="572">
        <v>4.3481962079723049E-4</v>
      </c>
      <c r="AS48" s="572">
        <v>4.3116469392799275E-4</v>
      </c>
      <c r="AT48" s="572">
        <v>3.8863488645830775E-4</v>
      </c>
      <c r="AU48" s="572">
        <v>6.8062579760835656E-4</v>
      </c>
      <c r="AV48" s="572">
        <v>6.3304494619117959E-4</v>
      </c>
      <c r="AW48" s="572">
        <v>2.988345452734336E-4</v>
      </c>
      <c r="AX48" s="572">
        <v>4.7255406018448508E-4</v>
      </c>
      <c r="AY48" s="572">
        <v>4.749916876454662E-4</v>
      </c>
      <c r="AZ48" s="572">
        <v>4.630487127245786E-4</v>
      </c>
      <c r="BA48" s="572">
        <v>6.8994828147682049E-4</v>
      </c>
      <c r="BB48" s="572">
        <v>4.5444875165340926E-4</v>
      </c>
      <c r="BC48" s="572">
        <v>3.2252271175107464E-4</v>
      </c>
      <c r="BD48" s="572">
        <v>3.0829426530863913E-4</v>
      </c>
      <c r="BE48" s="572">
        <v>2.7987237819554283E-4</v>
      </c>
      <c r="BF48" s="572">
        <v>4.4478241531199336E-4</v>
      </c>
      <c r="BG48" s="572">
        <v>3.6992481203007517E-4</v>
      </c>
      <c r="BH48" s="572">
        <v>7.5582249008900666E-4</v>
      </c>
      <c r="BI48" s="572">
        <v>2.5699918697741478E-4</v>
      </c>
      <c r="BJ48" s="572">
        <v>3.9463976252981247E-4</v>
      </c>
      <c r="BK48" s="572">
        <v>5.6506536489202156E-4</v>
      </c>
      <c r="BL48" s="572">
        <v>4.4606511302915645E-4</v>
      </c>
      <c r="BM48" s="572">
        <v>2.7862263910118518E-4</v>
      </c>
      <c r="BN48" s="572">
        <v>7.9789273420224197E-5</v>
      </c>
      <c r="BO48" s="572">
        <v>4.0342656750900823E-4</v>
      </c>
      <c r="BP48" s="572">
        <v>2.4978396283122334E-4</v>
      </c>
      <c r="BQ48" s="572">
        <v>3.8989157359020692E-4</v>
      </c>
      <c r="BR48" s="572">
        <v>1.7428788873461183E-4</v>
      </c>
      <c r="BS48" s="572">
        <v>6.8490261230789843E-4</v>
      </c>
      <c r="BT48" s="572">
        <v>3.4849096236138114E-4</v>
      </c>
      <c r="BU48" s="573">
        <v>4.1889445185858912E-4</v>
      </c>
    </row>
    <row r="49" spans="2:73">
      <c r="B49" s="558" t="s">
        <v>523</v>
      </c>
      <c r="C49" s="679" t="s">
        <v>524</v>
      </c>
      <c r="D49" s="559">
        <v>9.3720046325695158E-4</v>
      </c>
      <c r="E49" s="560">
        <v>6.3891835648132887E-4</v>
      </c>
      <c r="F49" s="560">
        <v>8.2091531596507178E-4</v>
      </c>
      <c r="G49" s="560">
        <v>1.270858751728038E-3</v>
      </c>
      <c r="H49" s="560">
        <v>1.2246021375779718E-3</v>
      </c>
      <c r="I49" s="560">
        <v>2.8468992095017731E-3</v>
      </c>
      <c r="J49" s="560">
        <v>2.7930863726386492E-4</v>
      </c>
      <c r="K49" s="560">
        <v>2.952755905511811E-4</v>
      </c>
      <c r="L49" s="560">
        <v>2.7021539818795014E-4</v>
      </c>
      <c r="M49" s="560">
        <v>2.6633938829728537E-4</v>
      </c>
      <c r="N49" s="560">
        <v>4.7754858393579626E-4</v>
      </c>
      <c r="O49" s="560">
        <v>2.8948650837961785E-4</v>
      </c>
      <c r="P49" s="560">
        <v>2.6823312569791062E-4</v>
      </c>
      <c r="Q49" s="560">
        <v>3.0272462638648401E-4</v>
      </c>
      <c r="R49" s="560">
        <v>3.3845719926667609E-4</v>
      </c>
      <c r="S49" s="560">
        <v>4.1152756635382578E-4</v>
      </c>
      <c r="T49" s="560">
        <v>2.2578146122330138E-3</v>
      </c>
      <c r="U49" s="560">
        <v>1.9473858084259211E-3</v>
      </c>
      <c r="V49" s="560">
        <v>2.2828965391288466E-3</v>
      </c>
      <c r="W49" s="560">
        <v>2.9553481921173948E-4</v>
      </c>
      <c r="X49" s="560">
        <v>4.469388982956157E-4</v>
      </c>
      <c r="Y49" s="560">
        <v>2.2967167822046579E-4</v>
      </c>
      <c r="Z49" s="560">
        <v>2.5843967048942013E-4</v>
      </c>
      <c r="AA49" s="560">
        <v>4.1617050962845353E-4</v>
      </c>
      <c r="AB49" s="560">
        <v>3.4405096630722249E-4</v>
      </c>
      <c r="AC49" s="560">
        <v>2.417715536812878E-4</v>
      </c>
      <c r="AD49" s="560">
        <v>2.8192690352920881E-4</v>
      </c>
      <c r="AE49" s="560">
        <v>4.4392429073005369E-4</v>
      </c>
      <c r="AF49" s="560">
        <v>1.7005318756850394E-3</v>
      </c>
      <c r="AG49" s="560">
        <v>2.5200441540544692E-3</v>
      </c>
      <c r="AH49" s="560">
        <v>3.0451256904995691E-3</v>
      </c>
      <c r="AI49" s="560">
        <v>3.1072602135388608E-3</v>
      </c>
      <c r="AJ49" s="560">
        <v>3.298204024839599E-3</v>
      </c>
      <c r="AK49" s="560">
        <v>3.1530524976285924E-3</v>
      </c>
      <c r="AL49" s="560">
        <v>2.9818648401991523E-3</v>
      </c>
      <c r="AM49" s="560">
        <v>2.1989390296325339E-3</v>
      </c>
      <c r="AN49" s="560">
        <v>3.2122189087754548E-3</v>
      </c>
      <c r="AO49" s="560">
        <v>5.4085139594429914E-3</v>
      </c>
      <c r="AP49" s="560">
        <v>4.4969671616816569E-3</v>
      </c>
      <c r="AQ49" s="560">
        <v>5.0634232917471421E-3</v>
      </c>
      <c r="AR49" s="560">
        <v>2.3218199329326206E-3</v>
      </c>
      <c r="AS49" s="560">
        <v>2.2693360429883102E-3</v>
      </c>
      <c r="AT49" s="560">
        <v>2.2435847324561503E-3</v>
      </c>
      <c r="AU49" s="560">
        <v>2.4861747884860801E-3</v>
      </c>
      <c r="AV49" s="560">
        <v>2.0398114932826897E-3</v>
      </c>
      <c r="AW49" s="560">
        <v>3.0879569678254806E-3</v>
      </c>
      <c r="AX49" s="560">
        <v>2.8636776047179799E-3</v>
      </c>
      <c r="AY49" s="560">
        <v>2.7312022039614305E-3</v>
      </c>
      <c r="AZ49" s="560">
        <v>3.3802556028894241E-3</v>
      </c>
      <c r="BA49" s="560">
        <v>9.4384924906029048E-4</v>
      </c>
      <c r="BB49" s="560">
        <v>2.2893358573336567E-3</v>
      </c>
      <c r="BC49" s="560">
        <v>2.3894023635508323E-3</v>
      </c>
      <c r="BD49" s="560">
        <v>2.4350021632851839E-3</v>
      </c>
      <c r="BE49" s="560">
        <v>2.9346617942218349E-3</v>
      </c>
      <c r="BF49" s="560">
        <v>3.2282594659741454E-3</v>
      </c>
      <c r="BG49" s="560">
        <v>1.6721804511278195E-3</v>
      </c>
      <c r="BH49" s="560">
        <v>2.1961502695370676E-3</v>
      </c>
      <c r="BI49" s="560">
        <v>2.4503821852689361E-3</v>
      </c>
      <c r="BJ49" s="560">
        <v>1.7672998061117689E-3</v>
      </c>
      <c r="BK49" s="560">
        <v>1.2151029651061515E-3</v>
      </c>
      <c r="BL49" s="560">
        <v>9.7011363742704657E-4</v>
      </c>
      <c r="BM49" s="560">
        <v>3.2376261973769004E-3</v>
      </c>
      <c r="BN49" s="560">
        <v>2.7667189614545275E-4</v>
      </c>
      <c r="BO49" s="560">
        <v>4.6615447892046989E-4</v>
      </c>
      <c r="BP49" s="560">
        <v>1.3492948939081556E-3</v>
      </c>
      <c r="BQ49" s="560">
        <v>3.9963886292996209E-4</v>
      </c>
      <c r="BR49" s="560">
        <v>4.2991012554537583E-4</v>
      </c>
      <c r="BS49" s="560">
        <v>1.9355943391310173E-4</v>
      </c>
      <c r="BT49" s="560">
        <v>1.7623913657177398E-4</v>
      </c>
      <c r="BU49" s="561">
        <v>2.0196696786039118E-4</v>
      </c>
    </row>
    <row r="50" spans="2:73">
      <c r="B50" s="574" t="s">
        <v>525</v>
      </c>
      <c r="C50" s="687" t="s">
        <v>526</v>
      </c>
      <c r="D50" s="575">
        <v>1.3756627054229077E-2</v>
      </c>
      <c r="E50" s="576">
        <v>1.698105286845308E-2</v>
      </c>
      <c r="F50" s="576">
        <v>1.5634657815942164E-2</v>
      </c>
      <c r="G50" s="576">
        <v>1.911996183821027E-2</v>
      </c>
      <c r="H50" s="576">
        <v>1.9265319839956888E-2</v>
      </c>
      <c r="I50" s="576">
        <v>1.4167370823429072E-2</v>
      </c>
      <c r="J50" s="576">
        <v>1.1439321723164891E-2</v>
      </c>
      <c r="K50" s="576">
        <v>1.1840551181102362E-2</v>
      </c>
      <c r="L50" s="576">
        <v>1.2631717834751843E-2</v>
      </c>
      <c r="M50" s="576">
        <v>1.2653352838436395E-2</v>
      </c>
      <c r="N50" s="576">
        <v>1.1474431252901771E-2</v>
      </c>
      <c r="O50" s="576">
        <v>9.8957913115320199E-3</v>
      </c>
      <c r="P50" s="576">
        <v>1.6235251382367581E-2</v>
      </c>
      <c r="Q50" s="576">
        <v>5.9471247969178648E-3</v>
      </c>
      <c r="R50" s="576">
        <v>9.2370610633197014E-3</v>
      </c>
      <c r="S50" s="576">
        <v>1.8663266877317147E-2</v>
      </c>
      <c r="T50" s="576">
        <v>4.557223966890585E-3</v>
      </c>
      <c r="U50" s="576">
        <v>3.9469337367203936E-3</v>
      </c>
      <c r="V50" s="576">
        <v>4.6065340011098386E-3</v>
      </c>
      <c r="W50" s="576">
        <v>1.9549477216135498E-2</v>
      </c>
      <c r="X50" s="576">
        <v>4.1917711672840724E-2</v>
      </c>
      <c r="Y50" s="576">
        <v>1.4537265928546287E-2</v>
      </c>
      <c r="Z50" s="576">
        <v>3.0450654175415925E-2</v>
      </c>
      <c r="AA50" s="576">
        <v>2.3815537834229423E-2</v>
      </c>
      <c r="AB50" s="576">
        <v>1.9513201285681719E-2</v>
      </c>
      <c r="AC50" s="576">
        <v>1.8425603860257728E-2</v>
      </c>
      <c r="AD50" s="576">
        <v>1.803993192322172E-2</v>
      </c>
      <c r="AE50" s="576">
        <v>4.8001475904135414E-2</v>
      </c>
      <c r="AF50" s="576">
        <v>6.7552108633024818E-3</v>
      </c>
      <c r="AG50" s="576">
        <v>5.1047613572651925E-3</v>
      </c>
      <c r="AH50" s="576">
        <v>5.9960869445289033E-3</v>
      </c>
      <c r="AI50" s="576">
        <v>6.1611495850865871E-3</v>
      </c>
      <c r="AJ50" s="576">
        <v>5.4827366734276871E-3</v>
      </c>
      <c r="AK50" s="576">
        <v>5.7847093780315651E-3</v>
      </c>
      <c r="AL50" s="576">
        <v>4.1384669600339754E-3</v>
      </c>
      <c r="AM50" s="576">
        <v>5.2835946394070663E-3</v>
      </c>
      <c r="AN50" s="576">
        <v>6.4756402809190783E-3</v>
      </c>
      <c r="AO50" s="576">
        <v>8.4893130502649487E-4</v>
      </c>
      <c r="AP50" s="576">
        <v>2.0916126333403055E-4</v>
      </c>
      <c r="AQ50" s="576">
        <v>3.079814167145169E-3</v>
      </c>
      <c r="AR50" s="576">
        <v>8.9517759168351134E-3</v>
      </c>
      <c r="AS50" s="576">
        <v>9.3126081344574747E-3</v>
      </c>
      <c r="AT50" s="576">
        <v>1.0554564114705364E-2</v>
      </c>
      <c r="AU50" s="576">
        <v>3.9230514723259443E-3</v>
      </c>
      <c r="AV50" s="576">
        <v>3.0104804107758316E-3</v>
      </c>
      <c r="AW50" s="576">
        <v>4.6319354517382208E-3</v>
      </c>
      <c r="AX50" s="576">
        <v>5.2264479056404051E-3</v>
      </c>
      <c r="AY50" s="576">
        <v>5.2367833562912648E-3</v>
      </c>
      <c r="AZ50" s="576">
        <v>5.1861455825152804E-3</v>
      </c>
      <c r="BA50" s="576">
        <v>4.1396896888609231E-4</v>
      </c>
      <c r="BB50" s="576">
        <v>4.9534913930221608E-3</v>
      </c>
      <c r="BC50" s="576">
        <v>3.4713138108699473E-3</v>
      </c>
      <c r="BD50" s="576">
        <v>2.5645902612454253E-3</v>
      </c>
      <c r="BE50" s="576">
        <v>6.3491048082074571E-3</v>
      </c>
      <c r="BF50" s="576">
        <v>4.7204327302466393E-3</v>
      </c>
      <c r="BG50" s="576">
        <v>3.6541353383458645E-3</v>
      </c>
      <c r="BH50" s="576">
        <v>5.6557336931822152E-3</v>
      </c>
      <c r="BI50" s="576">
        <v>1.0470696435469768E-2</v>
      </c>
      <c r="BJ50" s="576">
        <v>5.2847411677905323E-3</v>
      </c>
      <c r="BK50" s="576">
        <v>2.0733225418594473E-3</v>
      </c>
      <c r="BL50" s="576">
        <v>7.2992473041134692E-4</v>
      </c>
      <c r="BM50" s="576">
        <v>4.8922399703632677E-3</v>
      </c>
      <c r="BN50" s="576">
        <v>5.802856248743578E-5</v>
      </c>
      <c r="BO50" s="576">
        <v>9.2411743058603123E-3</v>
      </c>
      <c r="BP50" s="576">
        <v>1.0119423270173948E-2</v>
      </c>
      <c r="BQ50" s="576">
        <v>1.2934652953855114E-2</v>
      </c>
      <c r="BR50" s="576">
        <v>1.369902805454049E-2</v>
      </c>
      <c r="BS50" s="576">
        <v>8.9517102299469537E-3</v>
      </c>
      <c r="BT50" s="576">
        <v>9.1126000615640787E-3</v>
      </c>
      <c r="BU50" s="577">
        <v>7.6057223974227107E-3</v>
      </c>
    </row>
    <row r="51" spans="2:73" ht="15" thickBot="1">
      <c r="B51" s="578" t="s">
        <v>527</v>
      </c>
      <c r="C51" s="688" t="s">
        <v>528</v>
      </c>
      <c r="D51" s="579">
        <v>0.52911619435810886</v>
      </c>
      <c r="E51" s="580">
        <v>0.54232998922224496</v>
      </c>
      <c r="F51" s="580">
        <v>0.53867621763006812</v>
      </c>
      <c r="G51" s="580">
        <v>0.51694330098805663</v>
      </c>
      <c r="H51" s="580">
        <v>0.51416033862850818</v>
      </c>
      <c r="I51" s="580">
        <v>0.61176349809285391</v>
      </c>
      <c r="J51" s="580">
        <v>0.56483660105917743</v>
      </c>
      <c r="K51" s="580">
        <v>0.51945866141732289</v>
      </c>
      <c r="L51" s="580">
        <v>0.52822144224912693</v>
      </c>
      <c r="M51" s="580">
        <v>0.52671267510140862</v>
      </c>
      <c r="N51" s="580">
        <v>0.60892750547191088</v>
      </c>
      <c r="O51" s="580">
        <v>0.61348774765296477</v>
      </c>
      <c r="P51" s="580">
        <v>0.60425944113333963</v>
      </c>
      <c r="Q51" s="580">
        <v>0.61923579315423349</v>
      </c>
      <c r="R51" s="580">
        <v>0.625045832745734</v>
      </c>
      <c r="S51" s="580">
        <v>0.54689508751645421</v>
      </c>
      <c r="T51" s="580">
        <v>0.50057842688684151</v>
      </c>
      <c r="U51" s="580">
        <v>0.52511606071670758</v>
      </c>
      <c r="V51" s="580">
        <v>0.49859584302100968</v>
      </c>
      <c r="W51" s="580">
        <v>0.54980492578719731</v>
      </c>
      <c r="X51" s="580">
        <v>0.5884810093943118</v>
      </c>
      <c r="Y51" s="580">
        <v>0.4509732507240094</v>
      </c>
      <c r="Z51" s="580">
        <v>0.54817961557099015</v>
      </c>
      <c r="AA51" s="580">
        <v>0.5385270450691011</v>
      </c>
      <c r="AB51" s="580">
        <v>0.59929127171091034</v>
      </c>
      <c r="AC51" s="580">
        <v>0.50758674080994315</v>
      </c>
      <c r="AD51" s="580">
        <v>0.56136580684297044</v>
      </c>
      <c r="AE51" s="580">
        <v>0.54074590811343703</v>
      </c>
      <c r="AF51" s="580">
        <v>0.5023965765379701</v>
      </c>
      <c r="AG51" s="580">
        <v>0.50972169847758664</v>
      </c>
      <c r="AH51" s="580">
        <v>0.51281048503562232</v>
      </c>
      <c r="AI51" s="580">
        <v>0.51267785996307125</v>
      </c>
      <c r="AJ51" s="580">
        <v>0.50807924048788911</v>
      </c>
      <c r="AK51" s="580">
        <v>0.50048056343033442</v>
      </c>
      <c r="AL51" s="580">
        <v>0.65191697765408563</v>
      </c>
      <c r="AM51" s="580">
        <v>0.57716835228373164</v>
      </c>
      <c r="AN51" s="580">
        <v>0.4915465910047277</v>
      </c>
      <c r="AO51" s="580">
        <v>0.50210178960196072</v>
      </c>
      <c r="AP51" s="580">
        <v>0.63794185316879315</v>
      </c>
      <c r="AQ51" s="580">
        <v>0.57248003340815368</v>
      </c>
      <c r="AR51" s="580">
        <v>0.53159411048925131</v>
      </c>
      <c r="AS51" s="580">
        <v>0.53429178223894391</v>
      </c>
      <c r="AT51" s="580">
        <v>0.51860533680573395</v>
      </c>
      <c r="AU51" s="580">
        <v>0.58479935718674669</v>
      </c>
      <c r="AV51" s="580">
        <v>0.68641766898783152</v>
      </c>
      <c r="AW51" s="580">
        <v>0.42917621277019624</v>
      </c>
      <c r="AX51" s="580">
        <v>0.50374262815666115</v>
      </c>
      <c r="AY51" s="580">
        <v>0.50960670688262955</v>
      </c>
      <c r="AZ51" s="580">
        <v>0.48087608816447491</v>
      </c>
      <c r="BA51" s="580">
        <v>0.51729562352006098</v>
      </c>
      <c r="BB51" s="580">
        <v>0.50942699642755018</v>
      </c>
      <c r="BC51" s="580">
        <v>0.54333829028162628</v>
      </c>
      <c r="BD51" s="580">
        <v>0.51511791471849078</v>
      </c>
      <c r="BE51" s="580">
        <v>0.53622348209216597</v>
      </c>
      <c r="BF51" s="580">
        <v>0.54031019986513051</v>
      </c>
      <c r="BG51" s="580">
        <v>0.63053834586466162</v>
      </c>
      <c r="BH51" s="580">
        <v>0.51543108451088282</v>
      </c>
      <c r="BI51" s="580">
        <v>0.45920744036891503</v>
      </c>
      <c r="BJ51" s="580">
        <v>0.51705530104150577</v>
      </c>
      <c r="BK51" s="580">
        <v>0.40157453552051869</v>
      </c>
      <c r="BL51" s="580">
        <v>0.62650936892704179</v>
      </c>
      <c r="BM51" s="580">
        <v>0.43918710677628936</v>
      </c>
      <c r="BN51" s="580">
        <v>0.49105013046064316</v>
      </c>
      <c r="BO51" s="580">
        <v>0.4913632275699748</v>
      </c>
      <c r="BP51" s="580">
        <v>0.47962674315170828</v>
      </c>
      <c r="BQ51" s="580">
        <v>0.40781805709718411</v>
      </c>
      <c r="BR51" s="580">
        <v>0.41486327115128768</v>
      </c>
      <c r="BS51" s="580">
        <v>0.59910615246031407</v>
      </c>
      <c r="BT51" s="580">
        <v>0.38265344368083015</v>
      </c>
      <c r="BU51" s="581">
        <v>0.52813478064993247</v>
      </c>
    </row>
    <row r="52" spans="2:73">
      <c r="B52" s="554" t="s">
        <v>529</v>
      </c>
      <c r="C52" s="678" t="s">
        <v>530</v>
      </c>
      <c r="D52" s="555">
        <v>2.0934334028928164E-2</v>
      </c>
      <c r="E52" s="556">
        <v>2.4586657738319195E-2</v>
      </c>
      <c r="F52" s="556">
        <v>2.6173847712921566E-2</v>
      </c>
      <c r="G52" s="556">
        <v>2.7057537544542824E-2</v>
      </c>
      <c r="H52" s="556">
        <v>2.7144053285895985E-2</v>
      </c>
      <c r="I52" s="556">
        <v>2.4109801072424168E-2</v>
      </c>
      <c r="J52" s="556">
        <v>2.5110131083975001E-2</v>
      </c>
      <c r="K52" s="556">
        <v>3.0472440944881891E-2</v>
      </c>
      <c r="L52" s="556">
        <v>2.7985064635036371E-2</v>
      </c>
      <c r="M52" s="556">
        <v>2.8094341676732925E-2</v>
      </c>
      <c r="N52" s="556">
        <v>2.2139682960801221E-2</v>
      </c>
      <c r="O52" s="556">
        <v>2.121351969766894E-2</v>
      </c>
      <c r="P52" s="556">
        <v>2.8132525662931025E-2</v>
      </c>
      <c r="Q52" s="556">
        <v>1.6903870790006527E-2</v>
      </c>
      <c r="R52" s="556">
        <v>2.1153574954167254E-2</v>
      </c>
      <c r="S52" s="556">
        <v>2.2603589540745685E-2</v>
      </c>
      <c r="T52" s="556">
        <v>2.217909656219454E-2</v>
      </c>
      <c r="U52" s="556">
        <v>1.9230434858205969E-2</v>
      </c>
      <c r="V52" s="556">
        <v>2.2417341584540926E-2</v>
      </c>
      <c r="W52" s="556">
        <v>2.2630258257744253E-2</v>
      </c>
      <c r="X52" s="556">
        <v>3.3864216524706267E-2</v>
      </c>
      <c r="Y52" s="556">
        <v>1.8157652619548187E-2</v>
      </c>
      <c r="Z52" s="556">
        <v>2.0125989339363593E-2</v>
      </c>
      <c r="AA52" s="556">
        <v>3.133427152118741E-2</v>
      </c>
      <c r="AB52" s="556">
        <v>2.6209669001258457E-2</v>
      </c>
      <c r="AC52" s="556">
        <v>1.9003496842227633E-2</v>
      </c>
      <c r="AD52" s="556">
        <v>2.191308402608191E-2</v>
      </c>
      <c r="AE52" s="556">
        <v>1.8990735242399959E-2</v>
      </c>
      <c r="AF52" s="556">
        <v>1.7610769155116716E-2</v>
      </c>
      <c r="AG52" s="556">
        <v>2.0668673599857065E-2</v>
      </c>
      <c r="AH52" s="556">
        <v>2.2008162820139267E-2</v>
      </c>
      <c r="AI52" s="556">
        <v>2.2051460916630339E-2</v>
      </c>
      <c r="AJ52" s="556">
        <v>2.3161483566905394E-2</v>
      </c>
      <c r="AK52" s="556">
        <v>2.368715545037902E-2</v>
      </c>
      <c r="AL52" s="556">
        <v>2.2761568280186863E-2</v>
      </c>
      <c r="AM52" s="556">
        <v>1.5983050927522401E-2</v>
      </c>
      <c r="AN52" s="556">
        <v>2.5237517633951823E-2</v>
      </c>
      <c r="AO52" s="556">
        <v>1.9801550897083055E-2</v>
      </c>
      <c r="AP52" s="556">
        <v>1.6523739803388414E-2</v>
      </c>
      <c r="AQ52" s="556">
        <v>1.9000887404082061E-2</v>
      </c>
      <c r="AR52" s="556">
        <v>1.7485423944957345E-2</v>
      </c>
      <c r="AS52" s="556">
        <v>1.7104697040434276E-2</v>
      </c>
      <c r="AT52" s="556">
        <v>1.6736985756754766E-2</v>
      </c>
      <c r="AU52" s="556">
        <v>1.9681429314174978E-2</v>
      </c>
      <c r="AV52" s="556">
        <v>1.7598649504114793E-2</v>
      </c>
      <c r="AW52" s="556">
        <v>1.8179101504133877E-2</v>
      </c>
      <c r="AX52" s="556">
        <v>2.1416150007560864E-2</v>
      </c>
      <c r="AY52" s="556">
        <v>2.1647746164442122E-2</v>
      </c>
      <c r="AZ52" s="556">
        <v>2.0513057973698835E-2</v>
      </c>
      <c r="BA52" s="556">
        <v>2.0543900029253808E-2</v>
      </c>
      <c r="BB52" s="556">
        <v>2.0968788218436223E-2</v>
      </c>
      <c r="BC52" s="556">
        <v>2.2600825633284843E-2</v>
      </c>
      <c r="BD52" s="556">
        <v>2.393617577162397E-2</v>
      </c>
      <c r="BE52" s="556">
        <v>1.8295657180325772E-2</v>
      </c>
      <c r="BF52" s="556">
        <v>2.4620858860496149E-2</v>
      </c>
      <c r="BG52" s="556">
        <v>2.1572932330827067E-2</v>
      </c>
      <c r="BH52" s="556">
        <v>2.0744915153506779E-2</v>
      </c>
      <c r="BI52" s="556">
        <v>2.2381558126265803E-2</v>
      </c>
      <c r="BJ52" s="556">
        <v>1.5751274000102948E-2</v>
      </c>
      <c r="BK52" s="556">
        <v>1.0838208615334939E-2</v>
      </c>
      <c r="BL52" s="556">
        <v>3.1745487099984093E-2</v>
      </c>
      <c r="BM52" s="556">
        <v>1.5299340333662285E-2</v>
      </c>
      <c r="BN52" s="556">
        <v>1.0366388198648348E-2</v>
      </c>
      <c r="BO52" s="556">
        <v>1.3004848990548011E-2</v>
      </c>
      <c r="BP52" s="556">
        <v>1.4931081547253011E-2</v>
      </c>
      <c r="BQ52" s="556">
        <v>1.1149680593512448E-2</v>
      </c>
      <c r="BR52" s="556">
        <v>1.8224703565349245E-2</v>
      </c>
      <c r="BS52" s="556">
        <v>9.5596853749304132E-3</v>
      </c>
      <c r="BT52" s="556">
        <v>1.1299241294504369E-2</v>
      </c>
      <c r="BU52" s="557">
        <v>1.4225070764941391E-2</v>
      </c>
    </row>
    <row r="53" spans="2:73">
      <c r="B53" s="558" t="s">
        <v>531</v>
      </c>
      <c r="C53" s="679" t="s">
        <v>346</v>
      </c>
      <c r="D53" s="559">
        <v>0.3511798769099404</v>
      </c>
      <c r="E53" s="560">
        <v>0.33550622503910277</v>
      </c>
      <c r="F53" s="560">
        <v>0.34196771353407024</v>
      </c>
      <c r="G53" s="560">
        <v>0.35762131899331506</v>
      </c>
      <c r="H53" s="560">
        <v>0.36022158032431617</v>
      </c>
      <c r="I53" s="560">
        <v>0.26902605248402817</v>
      </c>
      <c r="J53" s="560">
        <v>0.32312512891428491</v>
      </c>
      <c r="K53" s="560">
        <v>0.33984251968503937</v>
      </c>
      <c r="L53" s="560">
        <v>0.36731839699462054</v>
      </c>
      <c r="M53" s="560">
        <v>0.36899065555447819</v>
      </c>
      <c r="N53" s="560">
        <v>0.27786694965842013</v>
      </c>
      <c r="O53" s="560">
        <v>0.2649314688293708</v>
      </c>
      <c r="P53" s="560">
        <v>0.29764543448721226</v>
      </c>
      <c r="Q53" s="560">
        <v>0.24455488481275592</v>
      </c>
      <c r="R53" s="560">
        <v>0.28196305175574671</v>
      </c>
      <c r="S53" s="560">
        <v>0.32743310679340115</v>
      </c>
      <c r="T53" s="560">
        <v>0.39292603414928351</v>
      </c>
      <c r="U53" s="560">
        <v>0.3823657260097717</v>
      </c>
      <c r="V53" s="560">
        <v>0.39377928253829997</v>
      </c>
      <c r="W53" s="560">
        <v>0.32331852202212125</v>
      </c>
      <c r="X53" s="560">
        <v>0.27890706249409097</v>
      </c>
      <c r="Y53" s="560">
        <v>0.41762601024960827</v>
      </c>
      <c r="Z53" s="560">
        <v>0.27704409626877724</v>
      </c>
      <c r="AA53" s="560">
        <v>0.33070159612215688</v>
      </c>
      <c r="AB53" s="560">
        <v>0.22807656303105561</v>
      </c>
      <c r="AC53" s="560">
        <v>0.38988190259891786</v>
      </c>
      <c r="AD53" s="560">
        <v>0.32725140855163209</v>
      </c>
      <c r="AE53" s="560">
        <v>0.28381751829025731</v>
      </c>
      <c r="AF53" s="560">
        <v>0.37803445389178925</v>
      </c>
      <c r="AG53" s="560">
        <v>0.33975839390035156</v>
      </c>
      <c r="AH53" s="560">
        <v>0.34340707856579639</v>
      </c>
      <c r="AI53" s="560">
        <v>0.34199023623697372</v>
      </c>
      <c r="AJ53" s="560">
        <v>0.34421332173335067</v>
      </c>
      <c r="AK53" s="560">
        <v>0.31771569490548918</v>
      </c>
      <c r="AL53" s="560">
        <v>0.23854918721593218</v>
      </c>
      <c r="AM53" s="560">
        <v>0.3176840991435711</v>
      </c>
      <c r="AN53" s="560">
        <v>0.39260459868745134</v>
      </c>
      <c r="AO53" s="560">
        <v>0.34696872190197126</v>
      </c>
      <c r="AP53" s="560">
        <v>0.26563480443421877</v>
      </c>
      <c r="AQ53" s="560">
        <v>0.30766821527379024</v>
      </c>
      <c r="AR53" s="560">
        <v>0.33284565656093568</v>
      </c>
      <c r="AS53" s="560">
        <v>0.3296176274041322</v>
      </c>
      <c r="AT53" s="560">
        <v>0.33304893002561864</v>
      </c>
      <c r="AU53" s="560">
        <v>0.34451009122276316</v>
      </c>
      <c r="AV53" s="560">
        <v>0.22202996412745304</v>
      </c>
      <c r="AW53" s="560">
        <v>0.4790317760733141</v>
      </c>
      <c r="AX53" s="560">
        <v>0.36617269015575382</v>
      </c>
      <c r="AY53" s="560">
        <v>0.35775186434237399</v>
      </c>
      <c r="AZ53" s="560">
        <v>0.3990090757547694</v>
      </c>
      <c r="BA53" s="560">
        <v>0.39132210649489713</v>
      </c>
      <c r="BB53" s="560">
        <v>0.3265835628701696</v>
      </c>
      <c r="BC53" s="560">
        <v>0.30106656210053634</v>
      </c>
      <c r="BD53" s="560">
        <v>0.31052756986784102</v>
      </c>
      <c r="BE53" s="560">
        <v>0.32624723126254429</v>
      </c>
      <c r="BF53" s="560">
        <v>0.29829117465601102</v>
      </c>
      <c r="BG53" s="560">
        <v>0.25547969924812031</v>
      </c>
      <c r="BH53" s="560">
        <v>0.32940855666571112</v>
      </c>
      <c r="BI53" s="560">
        <v>0.27999495699708571</v>
      </c>
      <c r="BJ53" s="560">
        <v>0.33216657229628865</v>
      </c>
      <c r="BK53" s="560">
        <v>0.43983328447429804</v>
      </c>
      <c r="BL53" s="560">
        <v>0.27895290113886972</v>
      </c>
      <c r="BM53" s="560">
        <v>0.4103379894963935</v>
      </c>
      <c r="BN53" s="560">
        <v>0.38380091229190028</v>
      </c>
      <c r="BO53" s="560">
        <v>0.43568716336020874</v>
      </c>
      <c r="BP53" s="560">
        <v>0.45608705634503183</v>
      </c>
      <c r="BQ53" s="560">
        <v>0.47564213314553555</v>
      </c>
      <c r="BR53" s="560">
        <v>0.48334679223140786</v>
      </c>
      <c r="BS53" s="560">
        <v>0.34318997527567746</v>
      </c>
      <c r="BT53" s="560">
        <v>0.55657037045307012</v>
      </c>
      <c r="BU53" s="561">
        <v>0.39620444905349234</v>
      </c>
    </row>
    <row r="54" spans="2:73">
      <c r="B54" s="558" t="s">
        <v>532</v>
      </c>
      <c r="C54" s="679" t="s">
        <v>533</v>
      </c>
      <c r="D54" s="559">
        <v>2.7759346018929983E-2</v>
      </c>
      <c r="E54" s="560">
        <v>3.1951280571030763E-2</v>
      </c>
      <c r="F54" s="560">
        <v>3.0152541181519079E-2</v>
      </c>
      <c r="G54" s="560">
        <v>3.4320729487334362E-2</v>
      </c>
      <c r="H54" s="560">
        <v>3.4161729299999707E-2</v>
      </c>
      <c r="I54" s="560">
        <v>3.973813265523695E-2</v>
      </c>
      <c r="J54" s="560">
        <v>2.5135202456072925E-2</v>
      </c>
      <c r="K54" s="560">
        <v>4.2342519685039368E-2</v>
      </c>
      <c r="L54" s="560">
        <v>9.8470386096419678E-3</v>
      </c>
      <c r="M54" s="560">
        <v>9.3117110718573259E-3</v>
      </c>
      <c r="N54" s="560">
        <v>3.848245672215958E-2</v>
      </c>
      <c r="O54" s="560">
        <v>4.5276077183493135E-2</v>
      </c>
      <c r="P54" s="560">
        <v>8.4724670048029714E-3</v>
      </c>
      <c r="Q54" s="560">
        <v>6.8199982611665058E-2</v>
      </c>
      <c r="R54" s="560">
        <v>6.0217176702862781E-3</v>
      </c>
      <c r="S54" s="560">
        <v>3.4198663011785549E-2</v>
      </c>
      <c r="T54" s="560">
        <v>2.0304733481687914E-2</v>
      </c>
      <c r="U54" s="560">
        <v>9.0414341105489189E-4</v>
      </c>
      <c r="V54" s="560">
        <v>2.1872256133967392E-2</v>
      </c>
      <c r="W54" s="560">
        <v>3.5071547354657139E-2</v>
      </c>
      <c r="X54" s="560">
        <v>1.2995607965826364E-2</v>
      </c>
      <c r="Y54" s="560">
        <v>5.4815426869955546E-2</v>
      </c>
      <c r="Z54" s="560">
        <v>7.3047972863834604E-2</v>
      </c>
      <c r="AA54" s="560">
        <v>2.153141125103742E-2</v>
      </c>
      <c r="AB54" s="560">
        <v>7.1871996339030492E-2</v>
      </c>
      <c r="AC54" s="560">
        <v>1.6765635753884983E-2</v>
      </c>
      <c r="AD54" s="560">
        <v>2.2524961453981977E-2</v>
      </c>
      <c r="AE54" s="560">
        <v>8.9764950735934226E-2</v>
      </c>
      <c r="AF54" s="560">
        <v>1.8577222481943229E-2</v>
      </c>
      <c r="AG54" s="560">
        <v>1.6776940203723372E-2</v>
      </c>
      <c r="AH54" s="560">
        <v>1.0766926533033487E-2</v>
      </c>
      <c r="AI54" s="560">
        <v>1.0886019630350611E-2</v>
      </c>
      <c r="AJ54" s="560">
        <v>1.1626493813939985E-2</v>
      </c>
      <c r="AK54" s="560">
        <v>1.1629993978374198E-2</v>
      </c>
      <c r="AL54" s="560">
        <v>1.092446846000235E-2</v>
      </c>
      <c r="AM54" s="560">
        <v>8.4013170015068989E-3</v>
      </c>
      <c r="AN54" s="560">
        <v>1.2169118793834753E-2</v>
      </c>
      <c r="AO54" s="560">
        <v>1.2793303483813254E-2</v>
      </c>
      <c r="AP54" s="560">
        <v>1.0876385693369588E-2</v>
      </c>
      <c r="AQ54" s="560">
        <v>1.2110455708096258E-2</v>
      </c>
      <c r="AR54" s="560">
        <v>7.8401065600176272E-3</v>
      </c>
      <c r="AS54" s="560">
        <v>7.6108349582108955E-3</v>
      </c>
      <c r="AT54" s="560">
        <v>7.3661945720660859E-3</v>
      </c>
      <c r="AU54" s="560">
        <v>8.68743205558444E-3</v>
      </c>
      <c r="AV54" s="560">
        <v>8.9611029049729198E-3</v>
      </c>
      <c r="AW54" s="560">
        <v>8.0685327223827073E-3</v>
      </c>
      <c r="AX54" s="560">
        <v>1.0207167699984879E-2</v>
      </c>
      <c r="AY54" s="560">
        <v>1.0426067543817983E-2</v>
      </c>
      <c r="AZ54" s="560">
        <v>9.3535839970364885E-3</v>
      </c>
      <c r="BA54" s="560">
        <v>6.7394148134655822E-3</v>
      </c>
      <c r="BB54" s="560">
        <v>2.6903366097881826E-2</v>
      </c>
      <c r="BC54" s="560">
        <v>2.6546912761645773E-2</v>
      </c>
      <c r="BD54" s="560">
        <v>2.7964902526758897E-2</v>
      </c>
      <c r="BE54" s="560">
        <v>2.0586612504697857E-2</v>
      </c>
      <c r="BF54" s="560">
        <v>3.0948247413805471E-2</v>
      </c>
      <c r="BG54" s="560">
        <v>2.6027067669172933E-2</v>
      </c>
      <c r="BH54" s="560">
        <v>3.2464009285219857E-2</v>
      </c>
      <c r="BI54" s="560">
        <v>2.7662164062462118E-2</v>
      </c>
      <c r="BJ54" s="560">
        <v>2.0615638029546506E-2</v>
      </c>
      <c r="BK54" s="560">
        <v>1.7678473558764674E-2</v>
      </c>
      <c r="BL54" s="560">
        <v>1.83572950361999E-2</v>
      </c>
      <c r="BM54" s="560">
        <v>2.3471233379926095E-2</v>
      </c>
      <c r="BN54" s="560">
        <v>3.8785876676870022E-3</v>
      </c>
      <c r="BO54" s="560">
        <v>2.1288869165812255E-2</v>
      </c>
      <c r="BP54" s="560">
        <v>9.4294888139472895E-3</v>
      </c>
      <c r="BQ54" s="560">
        <v>2.9790153044626745E-3</v>
      </c>
      <c r="BR54" s="560">
        <v>6.564843809003712E-3</v>
      </c>
      <c r="BS54" s="560">
        <v>2.2634046111812835E-2</v>
      </c>
      <c r="BT54" s="560">
        <v>2.1819362062173341E-2</v>
      </c>
      <c r="BU54" s="561">
        <v>3.3471094752768972E-2</v>
      </c>
    </row>
    <row r="55" spans="2:73">
      <c r="B55" s="558" t="s">
        <v>534</v>
      </c>
      <c r="C55" s="679" t="s">
        <v>535</v>
      </c>
      <c r="D55" s="559">
        <v>3.8979428967007811E-2</v>
      </c>
      <c r="E55" s="560">
        <v>2.7660468162344767E-2</v>
      </c>
      <c r="F55" s="560">
        <v>2.5980011090259051E-2</v>
      </c>
      <c r="G55" s="560">
        <v>2.5492832111205094E-2</v>
      </c>
      <c r="H55" s="560">
        <v>2.5681993991140264E-2</v>
      </c>
      <c r="I55" s="560">
        <v>1.9047769468289254E-2</v>
      </c>
      <c r="J55" s="560">
        <v>2.656643900053856E-2</v>
      </c>
      <c r="K55" s="560">
        <v>3.3011811023622044E-2</v>
      </c>
      <c r="L55" s="560">
        <v>3.0588139637580291E-2</v>
      </c>
      <c r="M55" s="560">
        <v>3.0814276882361068E-2</v>
      </c>
      <c r="N55" s="560">
        <v>1.8491742389069442E-2</v>
      </c>
      <c r="O55" s="560">
        <v>2.0973410486705243E-2</v>
      </c>
      <c r="P55" s="560">
        <v>2.6444086426562985E-2</v>
      </c>
      <c r="Q55" s="560">
        <v>1.7565884505841328E-2</v>
      </c>
      <c r="R55" s="560">
        <v>2.8754759554364687E-2</v>
      </c>
      <c r="S55" s="560">
        <v>2.9760066213217994E-2</v>
      </c>
      <c r="T55" s="560">
        <v>2.7520121456647881E-2</v>
      </c>
      <c r="U55" s="560">
        <v>3.4913845565350446E-2</v>
      </c>
      <c r="V55" s="560">
        <v>2.6922725708224748E-2</v>
      </c>
      <c r="W55" s="560">
        <v>2.9900790455605428E-2</v>
      </c>
      <c r="X55" s="560">
        <v>3.7817906778859788E-2</v>
      </c>
      <c r="Y55" s="560">
        <v>2.5596840587470256E-2</v>
      </c>
      <c r="Z55" s="560">
        <v>4.1854304635761591E-2</v>
      </c>
      <c r="AA55" s="560">
        <v>3.4710544990918822E-2</v>
      </c>
      <c r="AB55" s="560">
        <v>3.1723252751363888E-2</v>
      </c>
      <c r="AC55" s="560">
        <v>3.0960658629517527E-2</v>
      </c>
      <c r="AD55" s="560">
        <v>2.7652754192320852E-2</v>
      </c>
      <c r="AE55" s="560">
        <v>2.7609784783197755E-2</v>
      </c>
      <c r="AF55" s="560">
        <v>6.1149116097383632E-2</v>
      </c>
      <c r="AG55" s="560">
        <v>7.4688307749644092E-2</v>
      </c>
      <c r="AH55" s="560">
        <v>7.1420237490952124E-2</v>
      </c>
      <c r="AI55" s="560">
        <v>7.2480051627720907E-2</v>
      </c>
      <c r="AJ55" s="560">
        <v>7.2412783543390272E-2</v>
      </c>
      <c r="AK55" s="560">
        <v>0.10595055087555875</v>
      </c>
      <c r="AL55" s="560">
        <v>3.4969142216880966E-2</v>
      </c>
      <c r="AM55" s="560">
        <v>4.3638665425876154E-2</v>
      </c>
      <c r="AN55" s="560">
        <v>3.814053840273033E-2</v>
      </c>
      <c r="AO55" s="560">
        <v>7.4151411005983603E-2</v>
      </c>
      <c r="AP55" s="560">
        <v>3.0851286341769504E-2</v>
      </c>
      <c r="AQ55" s="560">
        <v>4.3796001461606726E-2</v>
      </c>
      <c r="AR55" s="560">
        <v>7.2756756395854438E-2</v>
      </c>
      <c r="AS55" s="560">
        <v>7.3653182471461659E-2</v>
      </c>
      <c r="AT55" s="560">
        <v>8.5592366674781845E-2</v>
      </c>
      <c r="AU55" s="560">
        <v>8.9804792739991493E-3</v>
      </c>
      <c r="AV55" s="560">
        <v>3.2172750931982838E-2</v>
      </c>
      <c r="AW55" s="560">
        <v>2.8787727861340772E-2</v>
      </c>
      <c r="AX55" s="560">
        <v>6.3501814607591106E-2</v>
      </c>
      <c r="AY55" s="560">
        <v>6.4955113285517507E-2</v>
      </c>
      <c r="AZ55" s="560">
        <v>5.783478421929987E-2</v>
      </c>
      <c r="BA55" s="560">
        <v>3.5579252979196681E-2</v>
      </c>
      <c r="BB55" s="560">
        <v>8.0227095682374905E-2</v>
      </c>
      <c r="BC55" s="560">
        <v>7.2497388436038271E-2</v>
      </c>
      <c r="BD55" s="560">
        <v>8.9253802470116356E-2</v>
      </c>
      <c r="BE55" s="560">
        <v>6.3083234045275355E-2</v>
      </c>
      <c r="BF55" s="560">
        <v>6.9644317545948894E-2</v>
      </c>
      <c r="BG55" s="560">
        <v>3.1954887218045111E-2</v>
      </c>
      <c r="BH55" s="560">
        <v>5.6377645553512372E-2</v>
      </c>
      <c r="BI55" s="560">
        <v>0.18067689383347421</v>
      </c>
      <c r="BJ55" s="560">
        <v>8.6237367238036405E-2</v>
      </c>
      <c r="BK55" s="560">
        <v>9.6129089819901342E-2</v>
      </c>
      <c r="BL55" s="560">
        <v>1.2408720416992897E-2</v>
      </c>
      <c r="BM55" s="560">
        <v>8.2873891346510062E-2</v>
      </c>
      <c r="BN55" s="560">
        <v>6.7507942659490464E-2</v>
      </c>
      <c r="BO55" s="560">
        <v>4.0755922990788097E-2</v>
      </c>
      <c r="BP55" s="560">
        <v>6.7401289185219718E-2</v>
      </c>
      <c r="BQ55" s="560">
        <v>7.2278587276619538E-2</v>
      </c>
      <c r="BR55" s="560">
        <v>3.8424669869690758E-2</v>
      </c>
      <c r="BS55" s="560">
        <v>2.9681594731212946E-2</v>
      </c>
      <c r="BT55" s="560">
        <v>2.9710250100081499E-2</v>
      </c>
      <c r="BU55" s="561">
        <v>2.5652185000382514E-2</v>
      </c>
    </row>
    <row r="56" spans="2:73">
      <c r="B56" s="558" t="s">
        <v>536</v>
      </c>
      <c r="C56" s="681" t="s">
        <v>537</v>
      </c>
      <c r="D56" s="559">
        <v>3.7134098424057925E-2</v>
      </c>
      <c r="E56" s="560">
        <v>3.7978051745452879E-2</v>
      </c>
      <c r="F56" s="560">
        <v>3.7063874517353268E-2</v>
      </c>
      <c r="G56" s="560">
        <v>3.8576665218449116E-2</v>
      </c>
      <c r="H56" s="560">
        <v>3.8642704624272432E-2</v>
      </c>
      <c r="I56" s="560">
        <v>3.6326591854946341E-2</v>
      </c>
      <c r="J56" s="560">
        <v>3.5242895518512563E-2</v>
      </c>
      <c r="K56" s="560">
        <v>3.4891732283464566E-2</v>
      </c>
      <c r="L56" s="560">
        <v>3.6057445359281799E-2</v>
      </c>
      <c r="M56" s="560">
        <v>3.6093946879427366E-2</v>
      </c>
      <c r="N56" s="560">
        <v>3.410492803608145E-2</v>
      </c>
      <c r="O56" s="560">
        <v>3.4132621611765349E-2</v>
      </c>
      <c r="P56" s="560">
        <v>3.5061180696632541E-2</v>
      </c>
      <c r="Q56" s="560">
        <v>3.3554248986291495E-2</v>
      </c>
      <c r="R56" s="560">
        <v>3.7075165703003808E-2</v>
      </c>
      <c r="S56" s="560">
        <v>3.9120243806264256E-2</v>
      </c>
      <c r="T56" s="560">
        <v>3.6500686313250007E-2</v>
      </c>
      <c r="U56" s="560">
        <v>3.7487176812198979E-2</v>
      </c>
      <c r="V56" s="560">
        <v>3.6420980170409449E-2</v>
      </c>
      <c r="W56" s="560">
        <v>3.9284817170189182E-2</v>
      </c>
      <c r="X56" s="560">
        <v>4.795138679983154E-2</v>
      </c>
      <c r="Y56" s="560">
        <v>3.2840331977500331E-2</v>
      </c>
      <c r="Z56" s="560">
        <v>3.9760943304797285E-2</v>
      </c>
      <c r="AA56" s="560">
        <v>4.3207159095009565E-2</v>
      </c>
      <c r="AB56" s="560">
        <v>4.2841025906536719E-2</v>
      </c>
      <c r="AC56" s="560">
        <v>3.5810831871050677E-2</v>
      </c>
      <c r="AD56" s="560">
        <v>3.9301966313030769E-2</v>
      </c>
      <c r="AE56" s="560">
        <v>3.9082633335831611E-2</v>
      </c>
      <c r="AF56" s="560">
        <v>3.6523524130611607E-2</v>
      </c>
      <c r="AG56" s="560">
        <v>4.1122260316535382E-2</v>
      </c>
      <c r="AH56" s="560">
        <v>4.2447869521698559E-2</v>
      </c>
      <c r="AI56" s="560">
        <v>4.2805863480650456E-2</v>
      </c>
      <c r="AJ56" s="560">
        <v>4.3474573537309616E-2</v>
      </c>
      <c r="AK56" s="560">
        <v>4.3693132205647044E-2</v>
      </c>
      <c r="AL56" s="560">
        <v>4.3164752550398033E-2</v>
      </c>
      <c r="AM56" s="560">
        <v>3.9443911702323649E-2</v>
      </c>
      <c r="AN56" s="560">
        <v>4.3147197665638501E-2</v>
      </c>
      <c r="AO56" s="560">
        <v>4.7469408806064838E-2</v>
      </c>
      <c r="AP56" s="560">
        <v>4.0472704455134907E-2</v>
      </c>
      <c r="AQ56" s="560">
        <v>4.8076421151537298E-2</v>
      </c>
      <c r="AR56" s="560">
        <v>4.0055149482806682E-2</v>
      </c>
      <c r="AS56" s="560">
        <v>4.0287809298876771E-2</v>
      </c>
      <c r="AT56" s="560">
        <v>4.1372863904083124E-2</v>
      </c>
      <c r="AU56" s="560">
        <v>3.5014416032518786E-2</v>
      </c>
      <c r="AV56" s="560">
        <v>3.4564254062038405E-2</v>
      </c>
      <c r="AW56" s="560">
        <v>3.9944217551548956E-2</v>
      </c>
      <c r="AX56" s="560">
        <v>3.7653107515499773E-2</v>
      </c>
      <c r="AY56" s="560">
        <v>3.8272455232033438E-2</v>
      </c>
      <c r="AZ56" s="560">
        <v>3.5238007038340437E-2</v>
      </c>
      <c r="BA56" s="560">
        <v>3.0341165626224659E-2</v>
      </c>
      <c r="BB56" s="560">
        <v>3.888874813042599E-2</v>
      </c>
      <c r="BC56" s="560">
        <v>3.7170897887072306E-2</v>
      </c>
      <c r="BD56" s="560">
        <v>3.6734045510503952E-2</v>
      </c>
      <c r="BE56" s="560">
        <v>3.8262552276162071E-2</v>
      </c>
      <c r="BF56" s="560">
        <v>3.9356069845187025E-2</v>
      </c>
      <c r="BG56" s="560">
        <v>3.7148872180451126E-2</v>
      </c>
      <c r="BH56" s="560">
        <v>4.8731322934073541E-2</v>
      </c>
      <c r="BI56" s="560">
        <v>3.3620019428492E-2</v>
      </c>
      <c r="BJ56" s="560">
        <v>3.0344366088433623E-2</v>
      </c>
      <c r="BK56" s="560">
        <v>3.7277319635808999E-2</v>
      </c>
      <c r="BL56" s="560">
        <v>3.3585895608286204E-2</v>
      </c>
      <c r="BM56" s="560">
        <v>3.1140360434962627E-2</v>
      </c>
      <c r="BN56" s="560">
        <v>4.3966998327533931E-2</v>
      </c>
      <c r="BO56" s="560">
        <v>2.95967505465938E-2</v>
      </c>
      <c r="BP56" s="560">
        <v>2.3414506391123611E-2</v>
      </c>
      <c r="BQ56" s="560">
        <v>3.1982074734904192E-2</v>
      </c>
      <c r="BR56" s="560">
        <v>4.3037489324866812E-2</v>
      </c>
      <c r="BS56" s="560">
        <v>2.8367210370153467E-2</v>
      </c>
      <c r="BT56" s="560">
        <v>2.2636760772517542E-2</v>
      </c>
      <c r="BU56" s="561">
        <v>3.5261256513349708E-2</v>
      </c>
    </row>
    <row r="57" spans="2:73">
      <c r="B57" s="562" t="s">
        <v>538</v>
      </c>
      <c r="C57" s="689" t="s">
        <v>539</v>
      </c>
      <c r="D57" s="563">
        <v>-5.1032787069731416E-3</v>
      </c>
      <c r="E57" s="564">
        <v>-1.2672478495299279E-5</v>
      </c>
      <c r="F57" s="564">
        <v>-1.4205666191320068E-5</v>
      </c>
      <c r="G57" s="564">
        <v>-1.2384342903090378E-5</v>
      </c>
      <c r="H57" s="564">
        <v>-1.2400154132756978E-5</v>
      </c>
      <c r="I57" s="564">
        <v>-1.184562777878685E-5</v>
      </c>
      <c r="J57" s="564">
        <v>-1.6398032561342872E-5</v>
      </c>
      <c r="K57" s="564">
        <v>-1.9685039370078739E-5</v>
      </c>
      <c r="L57" s="564">
        <v>-1.7527485287867037E-5</v>
      </c>
      <c r="M57" s="564">
        <v>-1.7607166265462999E-5</v>
      </c>
      <c r="N57" s="564">
        <v>-1.3265238442661008E-5</v>
      </c>
      <c r="O57" s="564">
        <v>-1.484546196818553E-5</v>
      </c>
      <c r="P57" s="564">
        <v>-1.5135411481386807E-5</v>
      </c>
      <c r="Q57" s="564">
        <v>-1.4664860793808915E-5</v>
      </c>
      <c r="R57" s="564">
        <v>-1.4102383302778169E-5</v>
      </c>
      <c r="S57" s="564">
        <v>-1.0756881868845335E-5</v>
      </c>
      <c r="T57" s="564">
        <v>-9.0988499053719611E-6</v>
      </c>
      <c r="U57" s="564">
        <v>-1.7387373289517154E-5</v>
      </c>
      <c r="V57" s="564">
        <v>-8.4291564521680493E-6</v>
      </c>
      <c r="W57" s="564">
        <v>-1.0861047514551353E-5</v>
      </c>
      <c r="X57" s="564">
        <v>-1.7189957626754449E-5</v>
      </c>
      <c r="Y57" s="564">
        <v>-9.5130280919719557E-6</v>
      </c>
      <c r="Z57" s="564">
        <v>-1.2921983524471006E-5</v>
      </c>
      <c r="AA57" s="564">
        <v>-1.2028049411226981E-5</v>
      </c>
      <c r="AB57" s="564">
        <v>-1.3778740155507697E-5</v>
      </c>
      <c r="AC57" s="564">
        <v>-9.2665055417915182E-6</v>
      </c>
      <c r="AD57" s="564">
        <v>-9.9813800180681811E-6</v>
      </c>
      <c r="AE57" s="564">
        <v>-1.1530501057923472E-5</v>
      </c>
      <c r="AF57" s="564">
        <v>-1.4291662294814543E-2</v>
      </c>
      <c r="AG57" s="564">
        <v>-2.736274247698105E-3</v>
      </c>
      <c r="AH57" s="564">
        <v>-2.86075996724219E-3</v>
      </c>
      <c r="AI57" s="564">
        <v>-2.8914918553973345E-3</v>
      </c>
      <c r="AJ57" s="564">
        <v>-2.9678966827850427E-3</v>
      </c>
      <c r="AK57" s="564">
        <v>-3.1570908457826631E-3</v>
      </c>
      <c r="AL57" s="564">
        <v>-2.2860963774860169E-3</v>
      </c>
      <c r="AM57" s="564">
        <v>-2.3193964845318457E-3</v>
      </c>
      <c r="AN57" s="564">
        <v>-2.8455621883344308E-3</v>
      </c>
      <c r="AO57" s="564">
        <v>-3.2861856968767543E-3</v>
      </c>
      <c r="AP57" s="564">
        <v>-2.3007738966743358E-3</v>
      </c>
      <c r="AQ57" s="564">
        <v>-3.1320144072662735E-3</v>
      </c>
      <c r="AR57" s="564">
        <v>-2.5772034338231243E-3</v>
      </c>
      <c r="AS57" s="564">
        <v>-2.5659334120597954E-3</v>
      </c>
      <c r="AT57" s="564">
        <v>-2.7226777390383745E-3</v>
      </c>
      <c r="AU57" s="564">
        <v>-1.6732050857872099E-3</v>
      </c>
      <c r="AV57" s="564">
        <v>-1.7443905183934726E-3</v>
      </c>
      <c r="AW57" s="564">
        <v>-3.1875684829166251E-3</v>
      </c>
      <c r="AX57" s="564">
        <v>-2.6935581430515649E-3</v>
      </c>
      <c r="AY57" s="564">
        <v>-2.659953450814611E-3</v>
      </c>
      <c r="AZ57" s="564">
        <v>-2.8245971476199296E-3</v>
      </c>
      <c r="BA57" s="564">
        <v>-1.8214634630988062E-3</v>
      </c>
      <c r="BB57" s="564">
        <v>-2.9985574268387781E-3</v>
      </c>
      <c r="BC57" s="564">
        <v>-3.2208771002038917E-3</v>
      </c>
      <c r="BD57" s="564">
        <v>-3.5344108653349747E-3</v>
      </c>
      <c r="BE57" s="564">
        <v>-2.6987693611713057E-3</v>
      </c>
      <c r="BF57" s="564">
        <v>-3.1708681865790494E-3</v>
      </c>
      <c r="BG57" s="564">
        <v>-2.7218045112781955E-3</v>
      </c>
      <c r="BH57" s="564">
        <v>-3.1575341029065254E-3</v>
      </c>
      <c r="BI57" s="564">
        <v>-3.5430328166949259E-3</v>
      </c>
      <c r="BJ57" s="564">
        <v>-2.1705186939139686E-3</v>
      </c>
      <c r="BK57" s="564">
        <v>-3.3309116246266531E-3</v>
      </c>
      <c r="BL57" s="564">
        <v>-1.5596682273746729E-3</v>
      </c>
      <c r="BM57" s="564">
        <v>-2.309921767743904E-3</v>
      </c>
      <c r="BN57" s="564">
        <v>-5.7095960590316272E-4</v>
      </c>
      <c r="BO57" s="564">
        <v>-3.1696782623925751E-2</v>
      </c>
      <c r="BP57" s="564">
        <v>-5.0890165434283742E-2</v>
      </c>
      <c r="BQ57" s="564">
        <v>-1.8495481522185439E-3</v>
      </c>
      <c r="BR57" s="564">
        <v>-4.461769951606063E-3</v>
      </c>
      <c r="BS57" s="564">
        <v>-3.2538664324101213E-2</v>
      </c>
      <c r="BT57" s="564">
        <v>-2.4689428363177026E-2</v>
      </c>
      <c r="BU57" s="565">
        <v>-3.294883673486735E-2</v>
      </c>
    </row>
    <row r="58" spans="2:73" ht="15" thickBot="1">
      <c r="B58" s="578" t="s">
        <v>540</v>
      </c>
      <c r="C58" s="688" t="s">
        <v>541</v>
      </c>
      <c r="D58" s="579">
        <v>0.47088380564189114</v>
      </c>
      <c r="E58" s="580">
        <v>0.4576700107777551</v>
      </c>
      <c r="F58" s="580">
        <v>0.46132378236993188</v>
      </c>
      <c r="G58" s="580">
        <v>0.48305669901194337</v>
      </c>
      <c r="H58" s="580">
        <v>0.48583966137149182</v>
      </c>
      <c r="I58" s="580">
        <v>0.38823650190714609</v>
      </c>
      <c r="J58" s="580">
        <v>0.43516339894082262</v>
      </c>
      <c r="K58" s="580">
        <v>0.48054133858267717</v>
      </c>
      <c r="L58" s="580">
        <v>0.47177855775087307</v>
      </c>
      <c r="M58" s="580">
        <v>0.47328732489859138</v>
      </c>
      <c r="N58" s="580">
        <v>0.39107249452808912</v>
      </c>
      <c r="O58" s="580">
        <v>0.38651225234703529</v>
      </c>
      <c r="P58" s="580">
        <v>0.39574055886666037</v>
      </c>
      <c r="Q58" s="580">
        <v>0.38076420684576651</v>
      </c>
      <c r="R58" s="580">
        <v>0.37495416725426595</v>
      </c>
      <c r="S58" s="580">
        <v>0.45310491248354579</v>
      </c>
      <c r="T58" s="580">
        <v>0.49942157311315849</v>
      </c>
      <c r="U58" s="580">
        <v>0.47488393928329248</v>
      </c>
      <c r="V58" s="580">
        <v>0.50140415697899032</v>
      </c>
      <c r="W58" s="580">
        <v>0.45019507421280269</v>
      </c>
      <c r="X58" s="580">
        <v>0.41151899060568814</v>
      </c>
      <c r="Y58" s="580">
        <v>0.5490267492759906</v>
      </c>
      <c r="Z58" s="580">
        <v>0.45182038442900985</v>
      </c>
      <c r="AA58" s="580">
        <v>0.46147295493089885</v>
      </c>
      <c r="AB58" s="580">
        <v>0.40070872828908966</v>
      </c>
      <c r="AC58" s="580">
        <v>0.49241325919005685</v>
      </c>
      <c r="AD58" s="580">
        <v>0.43863419315702951</v>
      </c>
      <c r="AE58" s="580">
        <v>0.45925409188656291</v>
      </c>
      <c r="AF58" s="580">
        <v>0.49760342346202985</v>
      </c>
      <c r="AG58" s="580">
        <v>0.49027830152241336</v>
      </c>
      <c r="AH58" s="580">
        <v>0.48718951496437762</v>
      </c>
      <c r="AI58" s="580">
        <v>0.4873221400369287</v>
      </c>
      <c r="AJ58" s="580">
        <v>0.49192075951211089</v>
      </c>
      <c r="AK58" s="580">
        <v>0.49951943656966552</v>
      </c>
      <c r="AL58" s="580">
        <v>0.34808302234591437</v>
      </c>
      <c r="AM58" s="580">
        <v>0.42283164771626836</v>
      </c>
      <c r="AN58" s="580">
        <v>0.50845340899527236</v>
      </c>
      <c r="AO58" s="580">
        <v>0.49789821039803922</v>
      </c>
      <c r="AP58" s="580">
        <v>0.36205814683120685</v>
      </c>
      <c r="AQ58" s="580">
        <v>0.42751996659184632</v>
      </c>
      <c r="AR58" s="580">
        <v>0.46840588951074863</v>
      </c>
      <c r="AS58" s="580">
        <v>0.46570821776105603</v>
      </c>
      <c r="AT58" s="580">
        <v>0.48139466319426605</v>
      </c>
      <c r="AU58" s="580">
        <v>0.41520064281325331</v>
      </c>
      <c r="AV58" s="580">
        <v>0.31358233101216854</v>
      </c>
      <c r="AW58" s="580">
        <v>0.57082378722980376</v>
      </c>
      <c r="AX58" s="580">
        <v>0.4962573718433389</v>
      </c>
      <c r="AY58" s="580">
        <v>0.49039329311737045</v>
      </c>
      <c r="AZ58" s="580">
        <v>0.51912391183552509</v>
      </c>
      <c r="BA58" s="580">
        <v>0.48270437647993908</v>
      </c>
      <c r="BB58" s="580">
        <v>0.49057300357244976</v>
      </c>
      <c r="BC58" s="580">
        <v>0.45666170971837367</v>
      </c>
      <c r="BD58" s="580">
        <v>0.48488208528150922</v>
      </c>
      <c r="BE58" s="580">
        <v>0.46377651790783403</v>
      </c>
      <c r="BF58" s="580">
        <v>0.45968980013486949</v>
      </c>
      <c r="BG58" s="580">
        <v>0.36946165413533832</v>
      </c>
      <c r="BH58" s="580">
        <v>0.48456891548911712</v>
      </c>
      <c r="BI58" s="580">
        <v>0.54079255963108497</v>
      </c>
      <c r="BJ58" s="580">
        <v>0.48294469895849418</v>
      </c>
      <c r="BK58" s="580">
        <v>0.59842546447948131</v>
      </c>
      <c r="BL58" s="580">
        <v>0.37349063107295816</v>
      </c>
      <c r="BM58" s="580">
        <v>0.56081289322371064</v>
      </c>
      <c r="BN58" s="580">
        <v>0.50894986953935684</v>
      </c>
      <c r="BO58" s="580">
        <v>0.50863677243002514</v>
      </c>
      <c r="BP58" s="580">
        <v>0.52037325684829172</v>
      </c>
      <c r="BQ58" s="580">
        <v>0.59218194290281589</v>
      </c>
      <c r="BR58" s="580">
        <v>0.58513672884871226</v>
      </c>
      <c r="BS58" s="580">
        <v>0.40089384753968588</v>
      </c>
      <c r="BT58" s="580">
        <v>0.6173465563191699</v>
      </c>
      <c r="BU58" s="581">
        <v>0.47186521935006759</v>
      </c>
    </row>
    <row r="59" spans="2:73" ht="15" thickBot="1">
      <c r="B59" s="582" t="s">
        <v>542</v>
      </c>
      <c r="C59" s="690" t="s">
        <v>543</v>
      </c>
      <c r="D59" s="583">
        <v>1</v>
      </c>
      <c r="E59" s="584">
        <v>1</v>
      </c>
      <c r="F59" s="584">
        <v>1</v>
      </c>
      <c r="G59" s="584">
        <v>1</v>
      </c>
      <c r="H59" s="584">
        <v>1</v>
      </c>
      <c r="I59" s="584">
        <v>1</v>
      </c>
      <c r="J59" s="584">
        <v>1</v>
      </c>
      <c r="K59" s="584">
        <v>1</v>
      </c>
      <c r="L59" s="584">
        <v>1</v>
      </c>
      <c r="M59" s="584">
        <v>1</v>
      </c>
      <c r="N59" s="584">
        <v>1</v>
      </c>
      <c r="O59" s="584">
        <v>1</v>
      </c>
      <c r="P59" s="584">
        <v>1</v>
      </c>
      <c r="Q59" s="584">
        <v>1</v>
      </c>
      <c r="R59" s="584">
        <v>1</v>
      </c>
      <c r="S59" s="584">
        <v>1</v>
      </c>
      <c r="T59" s="584">
        <v>1</v>
      </c>
      <c r="U59" s="584">
        <v>1</v>
      </c>
      <c r="V59" s="584">
        <v>1</v>
      </c>
      <c r="W59" s="584">
        <v>1</v>
      </c>
      <c r="X59" s="584">
        <v>1</v>
      </c>
      <c r="Y59" s="584">
        <v>1</v>
      </c>
      <c r="Z59" s="584">
        <v>1</v>
      </c>
      <c r="AA59" s="584">
        <v>1</v>
      </c>
      <c r="AB59" s="584">
        <v>1</v>
      </c>
      <c r="AC59" s="584">
        <v>1</v>
      </c>
      <c r="AD59" s="584">
        <v>1</v>
      </c>
      <c r="AE59" s="584">
        <v>1</v>
      </c>
      <c r="AF59" s="584">
        <v>1</v>
      </c>
      <c r="AG59" s="584">
        <v>1</v>
      </c>
      <c r="AH59" s="584">
        <v>1</v>
      </c>
      <c r="AI59" s="584">
        <v>1</v>
      </c>
      <c r="AJ59" s="584">
        <v>1</v>
      </c>
      <c r="AK59" s="584">
        <v>1</v>
      </c>
      <c r="AL59" s="584">
        <v>1</v>
      </c>
      <c r="AM59" s="584">
        <v>1</v>
      </c>
      <c r="AN59" s="584">
        <v>1</v>
      </c>
      <c r="AO59" s="584">
        <v>1</v>
      </c>
      <c r="AP59" s="584">
        <v>1</v>
      </c>
      <c r="AQ59" s="584">
        <v>1</v>
      </c>
      <c r="AR59" s="584">
        <v>1</v>
      </c>
      <c r="AS59" s="584">
        <v>1</v>
      </c>
      <c r="AT59" s="584">
        <v>1</v>
      </c>
      <c r="AU59" s="584">
        <v>1</v>
      </c>
      <c r="AV59" s="584">
        <v>1</v>
      </c>
      <c r="AW59" s="584">
        <v>1</v>
      </c>
      <c r="AX59" s="584">
        <v>1</v>
      </c>
      <c r="AY59" s="584">
        <v>1</v>
      </c>
      <c r="AZ59" s="584">
        <v>1</v>
      </c>
      <c r="BA59" s="584">
        <v>1</v>
      </c>
      <c r="BB59" s="584">
        <v>1</v>
      </c>
      <c r="BC59" s="584">
        <v>1</v>
      </c>
      <c r="BD59" s="584">
        <v>1</v>
      </c>
      <c r="BE59" s="584">
        <v>1</v>
      </c>
      <c r="BF59" s="584">
        <v>1</v>
      </c>
      <c r="BG59" s="584">
        <v>1</v>
      </c>
      <c r="BH59" s="584">
        <v>1</v>
      </c>
      <c r="BI59" s="584">
        <v>1</v>
      </c>
      <c r="BJ59" s="584">
        <v>1</v>
      </c>
      <c r="BK59" s="584">
        <v>1</v>
      </c>
      <c r="BL59" s="584">
        <v>1</v>
      </c>
      <c r="BM59" s="584">
        <v>1</v>
      </c>
      <c r="BN59" s="584">
        <v>1</v>
      </c>
      <c r="BO59" s="584">
        <v>1</v>
      </c>
      <c r="BP59" s="584">
        <v>1</v>
      </c>
      <c r="BQ59" s="584">
        <v>1</v>
      </c>
      <c r="BR59" s="584">
        <v>1</v>
      </c>
      <c r="BS59" s="584">
        <v>1</v>
      </c>
      <c r="BT59" s="584">
        <v>1</v>
      </c>
      <c r="BU59" s="585">
        <v>1</v>
      </c>
    </row>
  </sheetData>
  <mergeCells count="1">
    <mergeCell ref="B4:C5"/>
  </mergeCells>
  <phoneticPr fontId="2"/>
  <conditionalFormatting sqref="D4:AJ50 AL4:BU50">
    <cfRule type="expression" dxfId="0" priority="1" stopIfTrue="1">
      <formula>事業分類=D$5</formula>
    </cfRule>
  </conditionalFormatting>
  <pageMargins left="0.7" right="0.7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入力シート</vt:lpstr>
      <vt:lpstr>総括表</vt:lpstr>
      <vt:lpstr>フロー図</vt:lpstr>
      <vt:lpstr>１次効果</vt:lpstr>
      <vt:lpstr>２次効果</vt:lpstr>
      <vt:lpstr>総合効果</vt:lpstr>
      <vt:lpstr>各種係数</vt:lpstr>
      <vt:lpstr>投入係数</vt:lpstr>
      <vt:lpstr>逆行列(IM)</vt:lpstr>
      <vt:lpstr>建設係数</vt:lpstr>
      <vt:lpstr>'１次効果'!Print_Area</vt:lpstr>
      <vt:lpstr>'２次効果'!Print_Area</vt:lpstr>
      <vt:lpstr>フロー図!Print_Area</vt:lpstr>
      <vt:lpstr>総括表!Print_Area</vt:lpstr>
      <vt:lpstr>総合効果!Print_Area</vt:lpstr>
      <vt:lpstr>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広島県</cp:lastModifiedBy>
  <cp:lastPrinted>2021-03-18T00:17:16Z</cp:lastPrinted>
  <dcterms:created xsi:type="dcterms:W3CDTF">2006-09-16T00:00:00Z</dcterms:created>
  <dcterms:modified xsi:type="dcterms:W3CDTF">2021-03-18T00:20:30Z</dcterms:modified>
</cp:coreProperties>
</file>