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20010-toshikaihatsuka\000000MASTER\■都市開発課新フォルダー\010 庶務\010 調査・報告・通知\080_【調査】令和04年度\02財政課\R5.1.27〆【127〆】公営企業に係る経営比較分析表（R3年度決算）の分析等について（依頼）\県から質問（R5.2.1）\"/>
    </mc:Choice>
  </mc:AlternateContent>
  <workbookProtection workbookAlgorithmName="SHA-512" workbookHashValue="KznhoCywIDHD8furXeYpAmV7fReRjRAmLGpZIGt4XJ1qTyIjoAEULECV8x4Et2YRYDWCN3EzSGVLxJvZ62GrZg==" workbookSaltValue="rlGCSU4xYg8GSqlhfiyv1A==" workbookSpinCount="100000" lockStructure="1"/>
  <bookViews>
    <workbookView xWindow="0" yWindow="0" windowWidth="20490" windowHeight="723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CS30" i="4"/>
  <c r="BZ76" i="4"/>
  <c r="MA51" i="4"/>
  <c r="C11" i="5"/>
  <c r="D11" i="5"/>
  <c r="E11" i="5"/>
  <c r="B11" i="5"/>
  <c r="BZ30" i="4" l="1"/>
  <c r="BK76" i="4"/>
  <c r="LH51" i="4"/>
  <c r="LT76" i="4"/>
  <c r="GQ51" i="4"/>
  <c r="LH30" i="4"/>
  <c r="BZ51" i="4"/>
  <c r="GQ30" i="4"/>
  <c r="IE76" i="4"/>
  <c r="BG30" i="4"/>
  <c r="AV76" i="4"/>
  <c r="KO51" i="4"/>
  <c r="BG51" i="4"/>
  <c r="FX30" i="4"/>
  <c r="LE76" i="4"/>
  <c r="FX51" i="4"/>
  <c r="KO30" i="4"/>
  <c r="HP76" i="4"/>
  <c r="KP76" i="4"/>
  <c r="FE51" i="4"/>
  <c r="HA76" i="4"/>
  <c r="AN51" i="4"/>
  <c r="FE30" i="4"/>
  <c r="AN30" i="4"/>
  <c r="JV51" i="4"/>
  <c r="AG76" i="4"/>
  <c r="JV30" i="4"/>
  <c r="KA76" i="4"/>
  <c r="EL51" i="4"/>
  <c r="JC30" i="4"/>
  <c r="JC51" i="4"/>
  <c r="GL76" i="4"/>
  <c r="U51" i="4"/>
  <c r="EL30" i="4"/>
  <c r="U30" i="4"/>
  <c r="R76" i="4"/>
</calcChain>
</file>

<file path=xl/sharedStrings.xml><?xml version="1.0" encoding="utf-8"?>
<sst xmlns="http://schemas.openxmlformats.org/spreadsheetml/2006/main" count="278" uniqueCount="136">
  <si>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</si>
  <si>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</si>
  <si>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</si>
  <si>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</si>
  <si>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</si>
  <si>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</si>
  <si>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</si>
  <si>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</si>
  <si>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</si>
  <si>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</si>
  <si>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</si>
  <si>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</si>
  <si>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</si>
  <si>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</si>
  <si>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</si>
  <si>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</si>
  <si>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</si>
  <si>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</si>
  <si>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</si>
  <si>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</si>
  <si>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</si>
  <si>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</si>
  <si>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</si>
  <si>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</si>
  <si>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</si>
  <si>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</si>
  <si>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</si>
  <si>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</si>
  <si>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</si>
  <si>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</si>
  <si>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</si>
  <si>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</si>
  <si>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</si>
  <si>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</si>
  <si>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</si>
  <si>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</si>
  <si>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</si>
  <si>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</si>
  <si>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</si>
  <si>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</si>
  <si>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</si>
  <si>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</si>
  <si>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</si>
  <si>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</si>
  <si>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</si>
  <si>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</si>
  <si>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</si>
  <si>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</si>
  <si>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</si>
  <si>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</si>
  <si>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</si>
  <si>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</si>
  <si>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</si>
  <si>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</si>
  <si>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</si>
  <si>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</si>
  <si>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</si>
  <si>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</si>
  <si>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</si>
  <si>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</si>
  <si>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</si>
  <si>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</si>
  <si>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</si>
  <si>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</si>
  <si>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</si>
  <si>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</si>
  <si>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</si>
  <si>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</si>
  <si>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</si>
  <si>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</si>
  <si>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</si>
  <si>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</si>
  <si>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</si>
  <si>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</si>
  <si>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</si>
  <si>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</si>
  <si>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</si>
  <si>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</si>
  <si>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</si>
  <si>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</si>
  <si>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</si>
  <si>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</si>
  <si>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</si>
  <si>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</si>
  <si>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</si>
  <si>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</si>
  <si>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</si>
  <si>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</si>
  <si>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</si>
  <si>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</si>
  <si>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</si>
  <si>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</si>
  <si>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</si>
  <si>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</si>
  <si>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</si>
  <si>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</si>
  <si>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</si>
  <si>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</si>
  <si>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</si>
  <si>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</si>
  <si>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</si>
  <si>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</si>
  <si>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</si>
  <si>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当該値(N-3)</t>
    <phoneticPr fontId="5"/>
  </si>
  <si>
    <t>当該値(N)</t>
    <phoneticPr fontId="5"/>
  </si>
  <si>
    <t>当該値(N-2)</t>
    <phoneticPr fontId="5"/>
  </si>
  <si>
    <t>当該値(N-1)</t>
    <phoneticPr fontId="5"/>
  </si>
  <si>
    <t>当該値(N-2)</t>
    <phoneticPr fontId="5"/>
  </si>
  <si>
    <t>当該値(N-1)</t>
    <phoneticPr fontId="5"/>
  </si>
  <si>
    <t>当該値(N)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</si>
  <si>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</si>
  <si>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</si>
  <si>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</si>
  <si>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</si>
  <si>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</si>
  <si>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三原市</t>
  </si>
  <si>
    <t>帝人通り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</si>
  <si>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</si>
  <si>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</si>
  <si>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</si>
  <si>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</si>
  <si>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</si>
  <si>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</si>
  <si>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</si>
  <si>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</si>
  <si>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</si>
  <si>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</si>
  <si>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</si>
  <si>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</si>
  <si>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</si>
  <si>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</si>
  <si>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</si>
  <si>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老朽化や耐震性等により,跡地活用策を整理した上で,建物を廃止予定。</t>
    <phoneticPr fontId="5"/>
  </si>
  <si>
    <t>①収益的収支比率は100％以上で黒字。
②売上高GOP比率は令和2年度比で収入増による増加。
③EBITDAは令和2年度比で収入増による増加。</t>
    <rPh sb="30" eb="32">
      <t>レイワ</t>
    </rPh>
    <rPh sb="33" eb="36">
      <t>ネンドヒ</t>
    </rPh>
    <rPh sb="37" eb="40">
      <t>シュウニュウゾウ</t>
    </rPh>
    <rPh sb="43" eb="45">
      <t>ゾウカ</t>
    </rPh>
    <rPh sb="55" eb="57">
      <t>レイワ</t>
    </rPh>
    <rPh sb="68" eb="70">
      <t>ゾウカ</t>
    </rPh>
    <phoneticPr fontId="5"/>
  </si>
  <si>
    <t>　令和3年度利用者数は,令和2年度比で定期利用増による増加。</t>
    <rPh sb="12" eb="14">
      <t>レイワ</t>
    </rPh>
    <rPh sb="19" eb="24">
      <t>テイキリヨウゾウ</t>
    </rPh>
    <rPh sb="27" eb="29">
      <t>ゾウカ</t>
    </rPh>
    <phoneticPr fontId="5"/>
  </si>
  <si>
    <t>④敷地の地価は134,616千円(固定資産税台帳)　　　　
⑤設備投資見込額は0円。
⑥企業債残高対料金収入比率は0％。</t>
    <rPh sb="14" eb="15">
      <t>セン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</si>
</sst>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146</c:v>
                </c:pt>
                <c:pt idx="1">
                  <c:v>192.2</c:v>
                </c:pt>
                <c:pt idx="2">
                  <c:v>268.5</c:v>
                </c:pt>
                <c:pt idx="3">
                  <c:v>204.9</c:v>
                </c:pt>
                <c:pt idx="4">
                  <c:v>211.8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F6-412A-838C-E11F526E3F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392576"/>
        <c:axId val="537392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204.3</c:v>
                </c:pt>
                <c:pt idx="1">
                  <c:v>224.9</c:v>
                </c:pt>
                <c:pt idx="2">
                  <c:v>230.7</c:v>
                </c:pt>
                <c:pt idx="3">
                  <c:v>166.4</c:v>
                </c:pt>
                <c:pt idx="4">
                  <c:v>177.9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AF6-412A-838C-E11F526E3F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392576"/>
        <c:axId val="537392968"/>
      </c:lineChart>
      <c:catAx>
        <c:axId val="5373925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37392968"/>
        <c:crosses val="autoZero"/>
        <c:auto val="1"/>
        <c:lblAlgn val="ctr"/>
        <c:lblOffset val="100"/>
        <c:noMultiLvlLbl val="1"/>
      </c:catAx>
      <c:valAx>
        <c:axId val="537392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3739257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02-4587-B1E4-82D02B212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393360"/>
        <c:axId val="537395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119.2</c:v>
                </c:pt>
                <c:pt idx="1">
                  <c:v>107.2</c:v>
                </c:pt>
                <c:pt idx="2">
                  <c:v>1555</c:v>
                </c:pt>
                <c:pt idx="3">
                  <c:v>69.3</c:v>
                </c:pt>
                <c:pt idx="4">
                  <c:v>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202-4587-B1E4-82D02B212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393360"/>
        <c:axId val="537395712"/>
      </c:lineChart>
      <c:catAx>
        <c:axId val="537393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37395712"/>
        <c:crosses val="autoZero"/>
        <c:auto val="1"/>
        <c:lblAlgn val="ctr"/>
        <c:lblOffset val="100"/>
        <c:noMultiLvlLbl val="1"/>
      </c:catAx>
      <c:valAx>
        <c:axId val="537395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37393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40-4E76-8B5C-A98CDAE2B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393752"/>
        <c:axId val="5373949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840-4E76-8B5C-A98CDAE2B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393752"/>
        <c:axId val="537394928"/>
      </c:lineChart>
      <c:catAx>
        <c:axId val="5373937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37394928"/>
        <c:crosses val="autoZero"/>
        <c:auto val="1"/>
        <c:lblAlgn val="ctr"/>
        <c:lblOffset val="100"/>
        <c:noMultiLvlLbl val="1"/>
      </c:catAx>
      <c:valAx>
        <c:axId val="5373949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373937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25-40DA-9B73-FEE6FB2A6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391400"/>
        <c:axId val="537396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225-40DA-9B73-FEE6FB2A6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391400"/>
        <c:axId val="537396888"/>
      </c:lineChart>
      <c:catAx>
        <c:axId val="537391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37396888"/>
        <c:crosses val="autoZero"/>
        <c:auto val="1"/>
        <c:lblAlgn val="ctr"/>
        <c:lblOffset val="100"/>
        <c:noMultiLvlLbl val="1"/>
      </c:catAx>
      <c:valAx>
        <c:axId val="537396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37391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84-42D3-A9C0-D4BA70965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7390224"/>
        <c:axId val="537390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3.8</c:v>
                </c:pt>
                <c:pt idx="1">
                  <c:v>3.6</c:v>
                </c:pt>
                <c:pt idx="2">
                  <c:v>1.7</c:v>
                </c:pt>
                <c:pt idx="3">
                  <c:v>9.9</c:v>
                </c:pt>
                <c:pt idx="4">
                  <c:v>5.0999999999999996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984-42D3-A9C0-D4BA70965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390224"/>
        <c:axId val="537390616"/>
      </c:lineChart>
      <c:catAx>
        <c:axId val="5373902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37390616"/>
        <c:crosses val="autoZero"/>
        <c:auto val="1"/>
        <c:lblAlgn val="ctr"/>
        <c:lblOffset val="100"/>
        <c:noMultiLvlLbl val="1"/>
      </c:catAx>
      <c:valAx>
        <c:axId val="537390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373902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F6-4F0D-90CA-3308ACCC3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368688"/>
        <c:axId val="316369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14</c:v>
                </c:pt>
                <c:pt idx="1">
                  <c:v>11</c:v>
                </c:pt>
                <c:pt idx="2">
                  <c:v>7</c:v>
                </c:pt>
                <c:pt idx="3">
                  <c:v>260</c:v>
                </c:pt>
                <c:pt idx="4">
                  <c:v>15564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DF6-4F0D-90CA-3308ACCC3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368688"/>
        <c:axId val="316369864"/>
      </c:lineChart>
      <c:catAx>
        <c:axId val="316368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16369864"/>
        <c:crosses val="autoZero"/>
        <c:auto val="1"/>
        <c:lblAlgn val="ctr"/>
        <c:lblOffset val="100"/>
        <c:noMultiLvlLbl val="1"/>
      </c:catAx>
      <c:valAx>
        <c:axId val="316369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316368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32.799999999999997</c:v>
                </c:pt>
                <c:pt idx="1">
                  <c:v>37.200000000000003</c:v>
                </c:pt>
                <c:pt idx="2">
                  <c:v>62</c:v>
                </c:pt>
                <c:pt idx="3">
                  <c:v>40.1</c:v>
                </c:pt>
                <c:pt idx="4">
                  <c:v>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CC-4A46-BCD7-2C460F812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9905288"/>
        <c:axId val="5398990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159.4</c:v>
                </c:pt>
                <c:pt idx="1">
                  <c:v>160</c:v>
                </c:pt>
                <c:pt idx="2">
                  <c:v>164.6</c:v>
                </c:pt>
                <c:pt idx="3">
                  <c:v>140.30000000000001</c:v>
                </c:pt>
                <c:pt idx="4">
                  <c:v>147.30000000000001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0CC-4A46-BCD7-2C460F812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905288"/>
        <c:axId val="539899016"/>
      </c:lineChart>
      <c:catAx>
        <c:axId val="5399052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39899016"/>
        <c:crosses val="autoZero"/>
        <c:auto val="1"/>
        <c:lblAlgn val="ctr"/>
        <c:lblOffset val="100"/>
        <c:noMultiLvlLbl val="1"/>
      </c:catAx>
      <c:valAx>
        <c:axId val="5398990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399052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32</c:v>
                </c:pt>
                <c:pt idx="1">
                  <c:v>48</c:v>
                </c:pt>
                <c:pt idx="2">
                  <c:v>62.8</c:v>
                </c:pt>
                <c:pt idx="3">
                  <c:v>51.2</c:v>
                </c:pt>
                <c:pt idx="4">
                  <c:v>52.8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92-460A-BE59-4B8AB6085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9904896"/>
        <c:axId val="539897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32.299999999999997</c:v>
                </c:pt>
                <c:pt idx="1">
                  <c:v>43.4</c:v>
                </c:pt>
                <c:pt idx="2">
                  <c:v>36.200000000000003</c:v>
                </c:pt>
                <c:pt idx="3">
                  <c:v>-15.8</c:v>
                </c:pt>
                <c:pt idx="4">
                  <c:v>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092-460A-BE59-4B8AB6085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904896"/>
        <c:axId val="539897840"/>
      </c:lineChart>
      <c:catAx>
        <c:axId val="5399048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39897840"/>
        <c:crosses val="autoZero"/>
        <c:auto val="1"/>
        <c:lblAlgn val="ctr"/>
        <c:lblOffset val="100"/>
        <c:noMultiLvlLbl val="1"/>
      </c:catAx>
      <c:valAx>
        <c:axId val="539897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5399048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9531</c:v>
                </c:pt>
                <c:pt idx="1">
                  <c:v>3280</c:v>
                </c:pt>
                <c:pt idx="2">
                  <c:v>5879</c:v>
                </c:pt>
                <c:pt idx="3">
                  <c:v>4010</c:v>
                </c:pt>
                <c:pt idx="4">
                  <c:v>4239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DD-4742-8EB8-978336678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9898232"/>
        <c:axId val="539898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22549</c:v>
                </c:pt>
                <c:pt idx="1">
                  <c:v>26255</c:v>
                </c:pt>
                <c:pt idx="2">
                  <c:v>24482</c:v>
                </c:pt>
                <c:pt idx="3">
                  <c:v>13494</c:v>
                </c:pt>
                <c:pt idx="4">
                  <c:v>17746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1DD-4742-8EB8-978336678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898232"/>
        <c:axId val="539898624"/>
      </c:lineChart>
      <c:catAx>
        <c:axId val="53989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539898624"/>
        <c:crosses val="autoZero"/>
        <c:auto val="1"/>
        <c:lblAlgn val="ctr"/>
        <c:lblOffset val="100"/>
        <c:noMultiLvlLbl val="1"/>
      </c:catAx>
      <c:valAx>
        <c:axId val="539898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5398982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【10,906】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【236.1】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【3,111】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【178.5】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31" zoomScaleNormal="100" zoomScaleSheetLayoutView="70" workbookViewId="0">
      <selection activeCell="MY43" sqref="MY43:MY4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</row>
    <row r="3" spans="1:382" ht="9.75" customHeight="1" x14ac:dyDescent="0.15">
      <c r="A3" s="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29"/>
      <c r="HB3" s="129"/>
      <c r="HC3" s="129"/>
      <c r="HD3" s="129"/>
      <c r="HE3" s="129"/>
      <c r="HF3" s="129"/>
      <c r="HG3" s="129"/>
      <c r="HH3" s="129"/>
      <c r="HI3" s="129"/>
      <c r="HJ3" s="129"/>
      <c r="HK3" s="129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29"/>
      <c r="IK3" s="129"/>
      <c r="IL3" s="129"/>
      <c r="IM3" s="129"/>
      <c r="IN3" s="129"/>
      <c r="IO3" s="129"/>
      <c r="IP3" s="129"/>
      <c r="IQ3" s="129"/>
      <c r="IR3" s="129"/>
      <c r="IS3" s="129"/>
      <c r="IT3" s="129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29"/>
      <c r="JT3" s="129"/>
      <c r="JU3" s="129"/>
      <c r="JV3" s="129"/>
      <c r="JW3" s="129"/>
      <c r="JX3" s="129"/>
      <c r="JY3" s="129"/>
      <c r="JZ3" s="129"/>
      <c r="KA3" s="129"/>
      <c r="KB3" s="129"/>
      <c r="KC3" s="129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29"/>
      <c r="LC3" s="129"/>
      <c r="LD3" s="129"/>
      <c r="LE3" s="129"/>
      <c r="LF3" s="129"/>
      <c r="LG3" s="129"/>
      <c r="LH3" s="129"/>
      <c r="LI3" s="129"/>
      <c r="LJ3" s="129"/>
      <c r="LK3" s="129"/>
      <c r="LL3" s="129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29"/>
      <c r="ML3" s="129"/>
      <c r="MM3" s="129"/>
      <c r="MN3" s="129"/>
      <c r="MO3" s="129"/>
      <c r="MP3" s="129"/>
      <c r="MQ3" s="129"/>
      <c r="MR3" s="129"/>
      <c r="MS3" s="129"/>
      <c r="MT3" s="129"/>
      <c r="MU3" s="129"/>
      <c r="MV3" s="129"/>
      <c r="MW3" s="129"/>
      <c r="MX3" s="129"/>
      <c r="MY3" s="129"/>
      <c r="MZ3" s="129"/>
      <c r="NA3" s="129"/>
      <c r="NB3" s="129"/>
      <c r="NC3" s="129"/>
      <c r="ND3" s="129"/>
      <c r="NE3" s="129"/>
      <c r="NF3" s="129"/>
      <c r="NG3" s="129"/>
      <c r="NH3" s="129"/>
      <c r="NI3" s="129"/>
      <c r="NJ3" s="129"/>
      <c r="NK3" s="129"/>
      <c r="NL3" s="129"/>
      <c r="NM3" s="129"/>
      <c r="NN3" s="129"/>
      <c r="NO3" s="129"/>
      <c r="NP3" s="129"/>
      <c r="NQ3" s="129"/>
      <c r="NR3" s="129"/>
    </row>
    <row r="4" spans="1:382" ht="9.75" customHeight="1" x14ac:dyDescent="0.15">
      <c r="A4" s="2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29"/>
      <c r="LQ4" s="129"/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29"/>
      <c r="NM4" s="129"/>
      <c r="NN4" s="129"/>
      <c r="NO4" s="129"/>
      <c r="NP4" s="129"/>
      <c r="NQ4" s="129"/>
      <c r="NR4" s="129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0" t="str">
        <f>データ!H6&amp;"　"&amp;データ!I6</f>
        <v>広島県三原市　帝人通り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1" t="s">
        <v>4</v>
      </c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32" t="s">
        <v>9</v>
      </c>
      <c r="NE7" s="133"/>
      <c r="NF7" s="133"/>
      <c r="NG7" s="133"/>
      <c r="NH7" s="133"/>
      <c r="NI7" s="133"/>
      <c r="NJ7" s="133"/>
      <c r="NK7" s="133"/>
      <c r="NL7" s="133"/>
      <c r="NM7" s="133"/>
      <c r="NN7" s="133"/>
      <c r="NO7" s="133"/>
      <c r="NP7" s="133"/>
      <c r="NQ7" s="134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Ａ１Ｂ２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公共施設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無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3750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27" t="s">
        <v>10</v>
      </c>
      <c r="NE8" s="128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123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立体式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43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137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140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無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133</v>
      </c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H29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H30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R01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R02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R03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H29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H30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R01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R02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R03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H29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H30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R01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R02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R03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146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192.2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268.5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204.9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211.8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32.799999999999997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37.200000000000003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62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40.1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38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204.3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224.9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230.7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166.4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177.9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3.8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3.6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1.7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9.9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5.0999999999999996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159.4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160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164.6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140.30000000000001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147.30000000000001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135</v>
      </c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134</v>
      </c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H29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H30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R01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R02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R03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H29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H30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R01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R02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R03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H29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H30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R01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R02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R03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32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48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62.8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51.2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52.8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9531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3280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5879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4010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4239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14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11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7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260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15564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32.299999999999997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43.4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36.200000000000003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-15.8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5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22549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26255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24482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13494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17746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8"/>
    </row>
    <row r="57" spans="1:382" ht="13.5" customHeight="1" x14ac:dyDescent="0.15">
      <c r="A57" s="2"/>
      <c r="B57" s="25"/>
      <c r="NB57" s="26"/>
      <c r="NC57" s="2"/>
      <c r="ND57" s="76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 t="s">
        <v>132</v>
      </c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134616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H29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H30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R01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R02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R03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H29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H30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R01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R02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R03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H29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H30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R01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R02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R03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0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0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0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0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119.2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107.2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1555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69.3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93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【236.1】</v>
      </c>
      <c r="C88" s="34" t="str">
        <f>データ!AT6</f>
        <v>【5.2】</v>
      </c>
      <c r="D88" s="34" t="str">
        <f>データ!BE6</f>
        <v>【3,111】</v>
      </c>
      <c r="E88" s="34" t="str">
        <f>データ!DU6</f>
        <v>【178.5】</v>
      </c>
      <c r="F88" s="34" t="str">
        <f>データ!BP6</f>
        <v>【0.8】</v>
      </c>
      <c r="G88" s="34" t="str">
        <f>データ!CA6</f>
        <v>【10,906】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【99.8】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UtrkmNv0gIrnPk30t+CN2CO+G07yxx3iMudmaJojcZlMMmiz3QBTPRuFr+6alPj1qz4OZJRL1fbvD7RbG2fFzg==" saltValue="b516YlpsV3SwcF29Usj+wQ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48" orientation="landscape" useFirstPageNumber="1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8" t="s">
        <v>59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62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63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64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65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66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67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68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69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70</v>
      </c>
      <c r="CN4" s="144" t="s">
        <v>71</v>
      </c>
      <c r="CO4" s="135" t="s">
        <v>72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73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74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75</v>
      </c>
      <c r="B5" s="46"/>
      <c r="C5" s="46"/>
      <c r="D5" s="46"/>
      <c r="E5" s="46"/>
      <c r="F5" s="46"/>
      <c r="G5" s="46"/>
      <c r="H5" s="47" t="s">
        <v>76</v>
      </c>
      <c r="I5" s="47" t="s">
        <v>77</v>
      </c>
      <c r="J5" s="47" t="s">
        <v>78</v>
      </c>
      <c r="K5" s="47" t="s">
        <v>79</v>
      </c>
      <c r="L5" s="47" t="s">
        <v>80</v>
      </c>
      <c r="M5" s="47" t="s">
        <v>4</v>
      </c>
      <c r="N5" s="47" t="s">
        <v>5</v>
      </c>
      <c r="O5" s="47" t="s">
        <v>81</v>
      </c>
      <c r="P5" s="47" t="s">
        <v>13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47" t="s">
        <v>89</v>
      </c>
      <c r="Y5" s="47" t="s">
        <v>90</v>
      </c>
      <c r="Z5" s="47" t="s">
        <v>91</v>
      </c>
      <c r="AA5" s="47" t="s">
        <v>92</v>
      </c>
      <c r="AB5" s="47" t="s">
        <v>93</v>
      </c>
      <c r="AC5" s="47" t="s">
        <v>94</v>
      </c>
      <c r="AD5" s="47" t="s">
        <v>95</v>
      </c>
      <c r="AE5" s="47" t="s">
        <v>96</v>
      </c>
      <c r="AF5" s="47" t="s">
        <v>97</v>
      </c>
      <c r="AG5" s="47" t="s">
        <v>98</v>
      </c>
      <c r="AH5" s="47" t="s">
        <v>99</v>
      </c>
      <c r="AI5" s="47" t="s">
        <v>100</v>
      </c>
      <c r="AJ5" s="47" t="s">
        <v>101</v>
      </c>
      <c r="AK5" s="47" t="s">
        <v>102</v>
      </c>
      <c r="AL5" s="47" t="s">
        <v>92</v>
      </c>
      <c r="AM5" s="47" t="s">
        <v>93</v>
      </c>
      <c r="AN5" s="47" t="s">
        <v>94</v>
      </c>
      <c r="AO5" s="47" t="s">
        <v>95</v>
      </c>
      <c r="AP5" s="47" t="s">
        <v>96</v>
      </c>
      <c r="AQ5" s="47" t="s">
        <v>97</v>
      </c>
      <c r="AR5" s="47" t="s">
        <v>98</v>
      </c>
      <c r="AS5" s="47" t="s">
        <v>99</v>
      </c>
      <c r="AT5" s="47" t="s">
        <v>100</v>
      </c>
      <c r="AU5" s="47" t="s">
        <v>101</v>
      </c>
      <c r="AV5" s="47" t="s">
        <v>103</v>
      </c>
      <c r="AW5" s="47" t="s">
        <v>92</v>
      </c>
      <c r="AX5" s="47" t="s">
        <v>93</v>
      </c>
      <c r="AY5" s="47" t="s">
        <v>104</v>
      </c>
      <c r="AZ5" s="47" t="s">
        <v>95</v>
      </c>
      <c r="BA5" s="47" t="s">
        <v>96</v>
      </c>
      <c r="BB5" s="47" t="s">
        <v>97</v>
      </c>
      <c r="BC5" s="47" t="s">
        <v>98</v>
      </c>
      <c r="BD5" s="47" t="s">
        <v>99</v>
      </c>
      <c r="BE5" s="47" t="s">
        <v>100</v>
      </c>
      <c r="BF5" s="47" t="s">
        <v>90</v>
      </c>
      <c r="BG5" s="47" t="s">
        <v>91</v>
      </c>
      <c r="BH5" s="47" t="s">
        <v>105</v>
      </c>
      <c r="BI5" s="47" t="s">
        <v>93</v>
      </c>
      <c r="BJ5" s="47" t="s">
        <v>94</v>
      </c>
      <c r="BK5" s="47" t="s">
        <v>95</v>
      </c>
      <c r="BL5" s="47" t="s">
        <v>96</v>
      </c>
      <c r="BM5" s="47" t="s">
        <v>97</v>
      </c>
      <c r="BN5" s="47" t="s">
        <v>98</v>
      </c>
      <c r="BO5" s="47" t="s">
        <v>99</v>
      </c>
      <c r="BP5" s="47" t="s">
        <v>100</v>
      </c>
      <c r="BQ5" s="47" t="s">
        <v>101</v>
      </c>
      <c r="BR5" s="47" t="s">
        <v>91</v>
      </c>
      <c r="BS5" s="47" t="s">
        <v>92</v>
      </c>
      <c r="BT5" s="47" t="s">
        <v>93</v>
      </c>
      <c r="BU5" s="47" t="s">
        <v>104</v>
      </c>
      <c r="BV5" s="47" t="s">
        <v>95</v>
      </c>
      <c r="BW5" s="47" t="s">
        <v>96</v>
      </c>
      <c r="BX5" s="47" t="s">
        <v>97</v>
      </c>
      <c r="BY5" s="47" t="s">
        <v>98</v>
      </c>
      <c r="BZ5" s="47" t="s">
        <v>99</v>
      </c>
      <c r="CA5" s="47" t="s">
        <v>100</v>
      </c>
      <c r="CB5" s="47" t="s">
        <v>90</v>
      </c>
      <c r="CC5" s="47" t="s">
        <v>103</v>
      </c>
      <c r="CD5" s="47" t="s">
        <v>92</v>
      </c>
      <c r="CE5" s="47" t="s">
        <v>106</v>
      </c>
      <c r="CF5" s="47" t="s">
        <v>104</v>
      </c>
      <c r="CG5" s="47" t="s">
        <v>95</v>
      </c>
      <c r="CH5" s="47" t="s">
        <v>96</v>
      </c>
      <c r="CI5" s="47" t="s">
        <v>97</v>
      </c>
      <c r="CJ5" s="47" t="s">
        <v>98</v>
      </c>
      <c r="CK5" s="47" t="s">
        <v>99</v>
      </c>
      <c r="CL5" s="47" t="s">
        <v>100</v>
      </c>
      <c r="CM5" s="145"/>
      <c r="CN5" s="145"/>
      <c r="CO5" s="47" t="s">
        <v>90</v>
      </c>
      <c r="CP5" s="47" t="s">
        <v>103</v>
      </c>
      <c r="CQ5" s="47" t="s">
        <v>107</v>
      </c>
      <c r="CR5" s="47" t="s">
        <v>108</v>
      </c>
      <c r="CS5" s="47" t="s">
        <v>109</v>
      </c>
      <c r="CT5" s="47" t="s">
        <v>95</v>
      </c>
      <c r="CU5" s="47" t="s">
        <v>96</v>
      </c>
      <c r="CV5" s="47" t="s">
        <v>97</v>
      </c>
      <c r="CW5" s="47" t="s">
        <v>98</v>
      </c>
      <c r="CX5" s="47" t="s">
        <v>99</v>
      </c>
      <c r="CY5" s="47" t="s">
        <v>100</v>
      </c>
      <c r="CZ5" s="47" t="s">
        <v>101</v>
      </c>
      <c r="DA5" s="47" t="s">
        <v>102</v>
      </c>
      <c r="DB5" s="47" t="s">
        <v>107</v>
      </c>
      <c r="DC5" s="47" t="s">
        <v>93</v>
      </c>
      <c r="DD5" s="47" t="s">
        <v>110</v>
      </c>
      <c r="DE5" s="47" t="s">
        <v>95</v>
      </c>
      <c r="DF5" s="47" t="s">
        <v>96</v>
      </c>
      <c r="DG5" s="47" t="s">
        <v>97</v>
      </c>
      <c r="DH5" s="47" t="s">
        <v>98</v>
      </c>
      <c r="DI5" s="47" t="s">
        <v>99</v>
      </c>
      <c r="DJ5" s="47" t="s">
        <v>35</v>
      </c>
      <c r="DK5" s="47" t="s">
        <v>90</v>
      </c>
      <c r="DL5" s="47" t="s">
        <v>103</v>
      </c>
      <c r="DM5" s="47" t="s">
        <v>92</v>
      </c>
      <c r="DN5" s="47" t="s">
        <v>93</v>
      </c>
      <c r="DO5" s="47" t="s">
        <v>104</v>
      </c>
      <c r="DP5" s="47" t="s">
        <v>95</v>
      </c>
      <c r="DQ5" s="47" t="s">
        <v>96</v>
      </c>
      <c r="DR5" s="47" t="s">
        <v>97</v>
      </c>
      <c r="DS5" s="47" t="s">
        <v>98</v>
      </c>
      <c r="DT5" s="47" t="s">
        <v>99</v>
      </c>
      <c r="DU5" s="47" t="s">
        <v>100</v>
      </c>
    </row>
    <row r="6" spans="1:125" s="54" customFormat="1" x14ac:dyDescent="0.15">
      <c r="A6" s="37" t="s">
        <v>111</v>
      </c>
      <c r="B6" s="48">
        <f>B8</f>
        <v>2021</v>
      </c>
      <c r="C6" s="48">
        <f t="shared" ref="C6:X6" si="1">C8</f>
        <v>342041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2</v>
      </c>
      <c r="H6" s="48" t="str">
        <f>SUBSTITUTE(H8,"　","")</f>
        <v>広島県三原市</v>
      </c>
      <c r="I6" s="48" t="str">
        <f t="shared" si="1"/>
        <v>帝人通り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Ａ１Ｂ２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都市計画駐車場</v>
      </c>
      <c r="Q6" s="50" t="str">
        <f t="shared" si="1"/>
        <v>立体式</v>
      </c>
      <c r="R6" s="51">
        <f t="shared" si="1"/>
        <v>43</v>
      </c>
      <c r="S6" s="50" t="str">
        <f t="shared" si="1"/>
        <v>公共施設</v>
      </c>
      <c r="T6" s="50" t="str">
        <f t="shared" si="1"/>
        <v>無</v>
      </c>
      <c r="U6" s="51">
        <f t="shared" si="1"/>
        <v>3750</v>
      </c>
      <c r="V6" s="51">
        <f t="shared" si="1"/>
        <v>137</v>
      </c>
      <c r="W6" s="51">
        <f t="shared" si="1"/>
        <v>140</v>
      </c>
      <c r="X6" s="50" t="str">
        <f t="shared" si="1"/>
        <v>無</v>
      </c>
      <c r="Y6" s="52">
        <f>IF(Y8="-",NA(),Y8)</f>
        <v>146</v>
      </c>
      <c r="Z6" s="52">
        <f t="shared" ref="Z6:AH6" si="2">IF(Z8="-",NA(),Z8)</f>
        <v>192.2</v>
      </c>
      <c r="AA6" s="52">
        <f t="shared" si="2"/>
        <v>268.5</v>
      </c>
      <c r="AB6" s="52">
        <f t="shared" si="2"/>
        <v>204.9</v>
      </c>
      <c r="AC6" s="52">
        <f t="shared" si="2"/>
        <v>211.8</v>
      </c>
      <c r="AD6" s="52">
        <f t="shared" si="2"/>
        <v>204.3</v>
      </c>
      <c r="AE6" s="52">
        <f t="shared" si="2"/>
        <v>224.9</v>
      </c>
      <c r="AF6" s="52">
        <f t="shared" si="2"/>
        <v>230.7</v>
      </c>
      <c r="AG6" s="52">
        <f t="shared" si="2"/>
        <v>166.4</v>
      </c>
      <c r="AH6" s="52">
        <f t="shared" si="2"/>
        <v>177.9</v>
      </c>
      <c r="AI6" s="49" t="str">
        <f>IF(AI8="-","",IF(AI8="-","【-】","【"&amp;SUBSTITUTE(TEXT(AI8,"#,##0.0"),"-","△")&amp;"】"))</f>
        <v>【236.1】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3.8</v>
      </c>
      <c r="AP6" s="52">
        <f t="shared" si="3"/>
        <v>3.6</v>
      </c>
      <c r="AQ6" s="52">
        <f t="shared" si="3"/>
        <v>1.7</v>
      </c>
      <c r="AR6" s="52">
        <f t="shared" si="3"/>
        <v>9.9</v>
      </c>
      <c r="AS6" s="52">
        <f t="shared" si="3"/>
        <v>5.0999999999999996</v>
      </c>
      <c r="AT6" s="49" t="str">
        <f>IF(AT8="-","",IF(AT8="-","【-】","【"&amp;SUBSTITUTE(TEXT(AT8,"#,##0.0"),"-","△")&amp;"】"))</f>
        <v>【5.2】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14</v>
      </c>
      <c r="BA6" s="53">
        <f t="shared" si="4"/>
        <v>11</v>
      </c>
      <c r="BB6" s="53">
        <f t="shared" si="4"/>
        <v>7</v>
      </c>
      <c r="BC6" s="53">
        <f t="shared" si="4"/>
        <v>260</v>
      </c>
      <c r="BD6" s="53">
        <f t="shared" si="4"/>
        <v>15564</v>
      </c>
      <c r="BE6" s="51" t="str">
        <f>IF(BE8="-","",IF(BE8="-","【-】","【"&amp;SUBSTITUTE(TEXT(BE8,"#,##0"),"-","△")&amp;"】"))</f>
        <v>【3,111】</v>
      </c>
      <c r="BF6" s="52">
        <f>IF(BF8="-",NA(),BF8)</f>
        <v>32</v>
      </c>
      <c r="BG6" s="52">
        <f t="shared" ref="BG6:BO6" si="5">IF(BG8="-",NA(),BG8)</f>
        <v>48</v>
      </c>
      <c r="BH6" s="52">
        <f t="shared" si="5"/>
        <v>62.8</v>
      </c>
      <c r="BI6" s="52">
        <f t="shared" si="5"/>
        <v>51.2</v>
      </c>
      <c r="BJ6" s="52">
        <f t="shared" si="5"/>
        <v>52.8</v>
      </c>
      <c r="BK6" s="52">
        <f t="shared" si="5"/>
        <v>32.299999999999997</v>
      </c>
      <c r="BL6" s="52">
        <f t="shared" si="5"/>
        <v>43.4</v>
      </c>
      <c r="BM6" s="52">
        <f t="shared" si="5"/>
        <v>36.200000000000003</v>
      </c>
      <c r="BN6" s="52">
        <f t="shared" si="5"/>
        <v>-15.8</v>
      </c>
      <c r="BO6" s="52">
        <f t="shared" si="5"/>
        <v>5</v>
      </c>
      <c r="BP6" s="49" t="str">
        <f>IF(BP8="-","",IF(BP8="-","【-】","【"&amp;SUBSTITUTE(TEXT(BP8,"#,##0.0"),"-","△")&amp;"】"))</f>
        <v>【0.8】</v>
      </c>
      <c r="BQ6" s="53">
        <f>IF(BQ8="-",NA(),BQ8)</f>
        <v>9531</v>
      </c>
      <c r="BR6" s="53">
        <f t="shared" ref="BR6:BZ6" si="6">IF(BR8="-",NA(),BR8)</f>
        <v>3280</v>
      </c>
      <c r="BS6" s="53">
        <f t="shared" si="6"/>
        <v>5879</v>
      </c>
      <c r="BT6" s="53">
        <f t="shared" si="6"/>
        <v>4010</v>
      </c>
      <c r="BU6" s="53">
        <f t="shared" si="6"/>
        <v>4239</v>
      </c>
      <c r="BV6" s="53">
        <f t="shared" si="6"/>
        <v>22549</v>
      </c>
      <c r="BW6" s="53">
        <f t="shared" si="6"/>
        <v>26255</v>
      </c>
      <c r="BX6" s="53">
        <f t="shared" si="6"/>
        <v>24482</v>
      </c>
      <c r="BY6" s="53">
        <f t="shared" si="6"/>
        <v>13494</v>
      </c>
      <c r="BZ6" s="53">
        <f t="shared" si="6"/>
        <v>17746</v>
      </c>
      <c r="CA6" s="51" t="str">
        <f>IF(CA8="-","",IF(CA8="-","【-】","【"&amp;SUBSTITUTE(TEXT(CA8,"#,##0"),"-","△")&amp;"】"))</f>
        <v>【10,906】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112</v>
      </c>
      <c r="CM6" s="51">
        <f t="shared" ref="CM6:CN6" si="7">CM8</f>
        <v>134616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112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119.2</v>
      </c>
      <c r="DF6" s="52">
        <f t="shared" si="8"/>
        <v>107.2</v>
      </c>
      <c r="DG6" s="52">
        <f t="shared" si="8"/>
        <v>1555</v>
      </c>
      <c r="DH6" s="52">
        <f t="shared" si="8"/>
        <v>69.3</v>
      </c>
      <c r="DI6" s="52">
        <f t="shared" si="8"/>
        <v>93</v>
      </c>
      <c r="DJ6" s="49" t="str">
        <f>IF(DJ8="-","",IF(DJ8="-","【-】","【"&amp;SUBSTITUTE(TEXT(DJ8,"#,##0.0"),"-","△")&amp;"】"))</f>
        <v>【99.8】</v>
      </c>
      <c r="DK6" s="52">
        <f>IF(DK8="-",NA(),DK8)</f>
        <v>32.799999999999997</v>
      </c>
      <c r="DL6" s="52">
        <f t="shared" ref="DL6:DT6" si="9">IF(DL8="-",NA(),DL8)</f>
        <v>37.200000000000003</v>
      </c>
      <c r="DM6" s="52">
        <f t="shared" si="9"/>
        <v>62</v>
      </c>
      <c r="DN6" s="52">
        <f t="shared" si="9"/>
        <v>40.1</v>
      </c>
      <c r="DO6" s="52">
        <f t="shared" si="9"/>
        <v>38</v>
      </c>
      <c r="DP6" s="52">
        <f t="shared" si="9"/>
        <v>159.4</v>
      </c>
      <c r="DQ6" s="52">
        <f t="shared" si="9"/>
        <v>160</v>
      </c>
      <c r="DR6" s="52">
        <f t="shared" si="9"/>
        <v>164.6</v>
      </c>
      <c r="DS6" s="52">
        <f t="shared" si="9"/>
        <v>140.30000000000001</v>
      </c>
      <c r="DT6" s="52">
        <f t="shared" si="9"/>
        <v>147.30000000000001</v>
      </c>
      <c r="DU6" s="49" t="str">
        <f>IF(DU8="-","",IF(DU8="-","【-】","【"&amp;SUBSTITUTE(TEXT(DU8,"#,##0.0"),"-","△")&amp;"】"))</f>
        <v>【178.5】</v>
      </c>
    </row>
    <row r="7" spans="1:125" s="54" customFormat="1" x14ac:dyDescent="0.15">
      <c r="A7" s="37" t="s">
        <v>113</v>
      </c>
      <c r="B7" s="48">
        <f t="shared" ref="B7:X7" si="10">B8</f>
        <v>2021</v>
      </c>
      <c r="C7" s="48">
        <f t="shared" si="10"/>
        <v>342041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2</v>
      </c>
      <c r="H7" s="48" t="str">
        <f t="shared" si="10"/>
        <v>広島県　三原市</v>
      </c>
      <c r="I7" s="48" t="str">
        <f t="shared" si="10"/>
        <v>帝人通り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Ａ１Ｂ２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都市計画駐車場</v>
      </c>
      <c r="Q7" s="50" t="str">
        <f t="shared" si="10"/>
        <v>立体式</v>
      </c>
      <c r="R7" s="51">
        <f t="shared" si="10"/>
        <v>43</v>
      </c>
      <c r="S7" s="50" t="str">
        <f t="shared" si="10"/>
        <v>公共施設</v>
      </c>
      <c r="T7" s="50" t="str">
        <f t="shared" si="10"/>
        <v>無</v>
      </c>
      <c r="U7" s="51">
        <f t="shared" si="10"/>
        <v>3750</v>
      </c>
      <c r="V7" s="51">
        <f t="shared" si="10"/>
        <v>137</v>
      </c>
      <c r="W7" s="51">
        <f t="shared" si="10"/>
        <v>140</v>
      </c>
      <c r="X7" s="50" t="str">
        <f t="shared" si="10"/>
        <v>無</v>
      </c>
      <c r="Y7" s="52">
        <f>Y8</f>
        <v>146</v>
      </c>
      <c r="Z7" s="52">
        <f t="shared" ref="Z7:AH7" si="11">Z8</f>
        <v>192.2</v>
      </c>
      <c r="AA7" s="52">
        <f t="shared" si="11"/>
        <v>268.5</v>
      </c>
      <c r="AB7" s="52">
        <f t="shared" si="11"/>
        <v>204.9</v>
      </c>
      <c r="AC7" s="52">
        <f t="shared" si="11"/>
        <v>211.8</v>
      </c>
      <c r="AD7" s="52">
        <f t="shared" si="11"/>
        <v>204.3</v>
      </c>
      <c r="AE7" s="52">
        <f t="shared" si="11"/>
        <v>224.9</v>
      </c>
      <c r="AF7" s="52">
        <f t="shared" si="11"/>
        <v>230.7</v>
      </c>
      <c r="AG7" s="52">
        <f t="shared" si="11"/>
        <v>166.4</v>
      </c>
      <c r="AH7" s="52">
        <f t="shared" si="11"/>
        <v>177.9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3.8</v>
      </c>
      <c r="AP7" s="52">
        <f t="shared" si="12"/>
        <v>3.6</v>
      </c>
      <c r="AQ7" s="52">
        <f t="shared" si="12"/>
        <v>1.7</v>
      </c>
      <c r="AR7" s="52">
        <f t="shared" si="12"/>
        <v>9.9</v>
      </c>
      <c r="AS7" s="52">
        <f t="shared" si="12"/>
        <v>5.0999999999999996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14</v>
      </c>
      <c r="BA7" s="53">
        <f t="shared" si="13"/>
        <v>11</v>
      </c>
      <c r="BB7" s="53">
        <f t="shared" si="13"/>
        <v>7</v>
      </c>
      <c r="BC7" s="53">
        <f t="shared" si="13"/>
        <v>260</v>
      </c>
      <c r="BD7" s="53">
        <f t="shared" si="13"/>
        <v>15564</v>
      </c>
      <c r="BE7" s="51"/>
      <c r="BF7" s="52">
        <f>BF8</f>
        <v>32</v>
      </c>
      <c r="BG7" s="52">
        <f t="shared" ref="BG7:BO7" si="14">BG8</f>
        <v>48</v>
      </c>
      <c r="BH7" s="52">
        <f t="shared" si="14"/>
        <v>62.8</v>
      </c>
      <c r="BI7" s="52">
        <f t="shared" si="14"/>
        <v>51.2</v>
      </c>
      <c r="BJ7" s="52">
        <f t="shared" si="14"/>
        <v>52.8</v>
      </c>
      <c r="BK7" s="52">
        <f t="shared" si="14"/>
        <v>32.299999999999997</v>
      </c>
      <c r="BL7" s="52">
        <f t="shared" si="14"/>
        <v>43.4</v>
      </c>
      <c r="BM7" s="52">
        <f t="shared" si="14"/>
        <v>36.200000000000003</v>
      </c>
      <c r="BN7" s="52">
        <f t="shared" si="14"/>
        <v>-15.8</v>
      </c>
      <c r="BO7" s="52">
        <f t="shared" si="14"/>
        <v>5</v>
      </c>
      <c r="BP7" s="49"/>
      <c r="BQ7" s="53">
        <f>BQ8</f>
        <v>9531</v>
      </c>
      <c r="BR7" s="53">
        <f t="shared" ref="BR7:BZ7" si="15">BR8</f>
        <v>3280</v>
      </c>
      <c r="BS7" s="53">
        <f t="shared" si="15"/>
        <v>5879</v>
      </c>
      <c r="BT7" s="53">
        <f t="shared" si="15"/>
        <v>4010</v>
      </c>
      <c r="BU7" s="53">
        <f t="shared" si="15"/>
        <v>4239</v>
      </c>
      <c r="BV7" s="53">
        <f t="shared" si="15"/>
        <v>22549</v>
      </c>
      <c r="BW7" s="53">
        <f t="shared" si="15"/>
        <v>26255</v>
      </c>
      <c r="BX7" s="53">
        <f t="shared" si="15"/>
        <v>24482</v>
      </c>
      <c r="BY7" s="53">
        <f t="shared" si="15"/>
        <v>13494</v>
      </c>
      <c r="BZ7" s="53">
        <f t="shared" si="15"/>
        <v>17746</v>
      </c>
      <c r="CA7" s="51"/>
      <c r="CB7" s="52" t="s">
        <v>114</v>
      </c>
      <c r="CC7" s="52" t="s">
        <v>114</v>
      </c>
      <c r="CD7" s="52" t="s">
        <v>114</v>
      </c>
      <c r="CE7" s="52" t="s">
        <v>114</v>
      </c>
      <c r="CF7" s="52" t="s">
        <v>114</v>
      </c>
      <c r="CG7" s="52" t="s">
        <v>114</v>
      </c>
      <c r="CH7" s="52" t="s">
        <v>114</v>
      </c>
      <c r="CI7" s="52" t="s">
        <v>114</v>
      </c>
      <c r="CJ7" s="52" t="s">
        <v>114</v>
      </c>
      <c r="CK7" s="52" t="s">
        <v>112</v>
      </c>
      <c r="CL7" s="49"/>
      <c r="CM7" s="51">
        <f>CM8</f>
        <v>134616</v>
      </c>
      <c r="CN7" s="51">
        <f>CN8</f>
        <v>0</v>
      </c>
      <c r="CO7" s="52" t="s">
        <v>114</v>
      </c>
      <c r="CP7" s="52" t="s">
        <v>114</v>
      </c>
      <c r="CQ7" s="52" t="s">
        <v>114</v>
      </c>
      <c r="CR7" s="52" t="s">
        <v>114</v>
      </c>
      <c r="CS7" s="52" t="s">
        <v>114</v>
      </c>
      <c r="CT7" s="52" t="s">
        <v>114</v>
      </c>
      <c r="CU7" s="52" t="s">
        <v>114</v>
      </c>
      <c r="CV7" s="52" t="s">
        <v>114</v>
      </c>
      <c r="CW7" s="52" t="s">
        <v>114</v>
      </c>
      <c r="CX7" s="52" t="s">
        <v>112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119.2</v>
      </c>
      <c r="DF7" s="52">
        <f t="shared" si="16"/>
        <v>107.2</v>
      </c>
      <c r="DG7" s="52">
        <f t="shared" si="16"/>
        <v>1555</v>
      </c>
      <c r="DH7" s="52">
        <f t="shared" si="16"/>
        <v>69.3</v>
      </c>
      <c r="DI7" s="52">
        <f t="shared" si="16"/>
        <v>93</v>
      </c>
      <c r="DJ7" s="49"/>
      <c r="DK7" s="52">
        <f>DK8</f>
        <v>32.799999999999997</v>
      </c>
      <c r="DL7" s="52">
        <f t="shared" ref="DL7:DT7" si="17">DL8</f>
        <v>37.200000000000003</v>
      </c>
      <c r="DM7" s="52">
        <f t="shared" si="17"/>
        <v>62</v>
      </c>
      <c r="DN7" s="52">
        <f t="shared" si="17"/>
        <v>40.1</v>
      </c>
      <c r="DO7" s="52">
        <f t="shared" si="17"/>
        <v>38</v>
      </c>
      <c r="DP7" s="52">
        <f t="shared" si="17"/>
        <v>159.4</v>
      </c>
      <c r="DQ7" s="52">
        <f t="shared" si="17"/>
        <v>160</v>
      </c>
      <c r="DR7" s="52">
        <f t="shared" si="17"/>
        <v>164.6</v>
      </c>
      <c r="DS7" s="52">
        <f t="shared" si="17"/>
        <v>140.30000000000001</v>
      </c>
      <c r="DT7" s="52">
        <f t="shared" si="17"/>
        <v>147.30000000000001</v>
      </c>
      <c r="DU7" s="49"/>
    </row>
    <row r="8" spans="1:125" s="54" customFormat="1" x14ac:dyDescent="0.15">
      <c r="A8" s="37"/>
      <c r="B8" s="55">
        <v>2021</v>
      </c>
      <c r="C8" s="55">
        <v>342041</v>
      </c>
      <c r="D8" s="55">
        <v>47</v>
      </c>
      <c r="E8" s="55">
        <v>14</v>
      </c>
      <c r="F8" s="55">
        <v>0</v>
      </c>
      <c r="G8" s="55">
        <v>2</v>
      </c>
      <c r="H8" s="55" t="s">
        <v>115</v>
      </c>
      <c r="I8" s="55" t="s">
        <v>116</v>
      </c>
      <c r="J8" s="55" t="s">
        <v>117</v>
      </c>
      <c r="K8" s="55" t="s">
        <v>118</v>
      </c>
      <c r="L8" s="55" t="s">
        <v>119</v>
      </c>
      <c r="M8" s="55" t="s">
        <v>120</v>
      </c>
      <c r="N8" s="55" t="s">
        <v>121</v>
      </c>
      <c r="O8" s="56" t="s">
        <v>122</v>
      </c>
      <c r="P8" s="57" t="s">
        <v>123</v>
      </c>
      <c r="Q8" s="57" t="s">
        <v>124</v>
      </c>
      <c r="R8" s="58">
        <v>43</v>
      </c>
      <c r="S8" s="57" t="s">
        <v>125</v>
      </c>
      <c r="T8" s="57" t="s">
        <v>126</v>
      </c>
      <c r="U8" s="58">
        <v>3750</v>
      </c>
      <c r="V8" s="58">
        <v>137</v>
      </c>
      <c r="W8" s="58">
        <v>140</v>
      </c>
      <c r="X8" s="57" t="s">
        <v>126</v>
      </c>
      <c r="Y8" s="59">
        <v>146</v>
      </c>
      <c r="Z8" s="59">
        <v>192.2</v>
      </c>
      <c r="AA8" s="59">
        <v>268.5</v>
      </c>
      <c r="AB8" s="59">
        <v>204.9</v>
      </c>
      <c r="AC8" s="59">
        <v>211.8</v>
      </c>
      <c r="AD8" s="59">
        <v>204.3</v>
      </c>
      <c r="AE8" s="59">
        <v>224.9</v>
      </c>
      <c r="AF8" s="59">
        <v>230.7</v>
      </c>
      <c r="AG8" s="59">
        <v>166.4</v>
      </c>
      <c r="AH8" s="59">
        <v>177.9</v>
      </c>
      <c r="AI8" s="56">
        <v>236.1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3.8</v>
      </c>
      <c r="AP8" s="59">
        <v>3.6</v>
      </c>
      <c r="AQ8" s="59">
        <v>1.7</v>
      </c>
      <c r="AR8" s="59">
        <v>9.9</v>
      </c>
      <c r="AS8" s="59">
        <v>5.0999999999999996</v>
      </c>
      <c r="AT8" s="56">
        <v>5.2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14</v>
      </c>
      <c r="BA8" s="60">
        <v>11</v>
      </c>
      <c r="BB8" s="60">
        <v>7</v>
      </c>
      <c r="BC8" s="60">
        <v>260</v>
      </c>
      <c r="BD8" s="60">
        <v>15564</v>
      </c>
      <c r="BE8" s="60">
        <v>3111</v>
      </c>
      <c r="BF8" s="59">
        <v>32</v>
      </c>
      <c r="BG8" s="59">
        <v>48</v>
      </c>
      <c r="BH8" s="59">
        <v>62.8</v>
      </c>
      <c r="BI8" s="59">
        <v>51.2</v>
      </c>
      <c r="BJ8" s="59">
        <v>52.8</v>
      </c>
      <c r="BK8" s="59">
        <v>32.299999999999997</v>
      </c>
      <c r="BL8" s="59">
        <v>43.4</v>
      </c>
      <c r="BM8" s="59">
        <v>36.200000000000003</v>
      </c>
      <c r="BN8" s="59">
        <v>-15.8</v>
      </c>
      <c r="BO8" s="59">
        <v>5</v>
      </c>
      <c r="BP8" s="56">
        <v>0.8</v>
      </c>
      <c r="BQ8" s="60">
        <v>9531</v>
      </c>
      <c r="BR8" s="60">
        <v>3280</v>
      </c>
      <c r="BS8" s="60">
        <v>5879</v>
      </c>
      <c r="BT8" s="61">
        <v>4010</v>
      </c>
      <c r="BU8" s="61">
        <v>4239</v>
      </c>
      <c r="BV8" s="60">
        <v>22549</v>
      </c>
      <c r="BW8" s="60">
        <v>26255</v>
      </c>
      <c r="BX8" s="60">
        <v>24482</v>
      </c>
      <c r="BY8" s="60">
        <v>13494</v>
      </c>
      <c r="BZ8" s="60">
        <v>17746</v>
      </c>
      <c r="CA8" s="58">
        <v>10906</v>
      </c>
      <c r="CB8" s="59" t="s">
        <v>119</v>
      </c>
      <c r="CC8" s="59" t="s">
        <v>119</v>
      </c>
      <c r="CD8" s="59" t="s">
        <v>119</v>
      </c>
      <c r="CE8" s="59" t="s">
        <v>119</v>
      </c>
      <c r="CF8" s="59" t="s">
        <v>119</v>
      </c>
      <c r="CG8" s="59" t="s">
        <v>119</v>
      </c>
      <c r="CH8" s="59" t="s">
        <v>119</v>
      </c>
      <c r="CI8" s="59" t="s">
        <v>119</v>
      </c>
      <c r="CJ8" s="59" t="s">
        <v>119</v>
      </c>
      <c r="CK8" s="59" t="s">
        <v>119</v>
      </c>
      <c r="CL8" s="56" t="s">
        <v>119</v>
      </c>
      <c r="CM8" s="58">
        <v>134616</v>
      </c>
      <c r="CN8" s="58">
        <v>0</v>
      </c>
      <c r="CO8" s="59" t="s">
        <v>119</v>
      </c>
      <c r="CP8" s="59" t="s">
        <v>119</v>
      </c>
      <c r="CQ8" s="59" t="s">
        <v>119</v>
      </c>
      <c r="CR8" s="59" t="s">
        <v>119</v>
      </c>
      <c r="CS8" s="59" t="s">
        <v>119</v>
      </c>
      <c r="CT8" s="59" t="s">
        <v>119</v>
      </c>
      <c r="CU8" s="59" t="s">
        <v>119</v>
      </c>
      <c r="CV8" s="59" t="s">
        <v>119</v>
      </c>
      <c r="CW8" s="59" t="s">
        <v>119</v>
      </c>
      <c r="CX8" s="59" t="s">
        <v>119</v>
      </c>
      <c r="CY8" s="56" t="s">
        <v>119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119.2</v>
      </c>
      <c r="DF8" s="59">
        <v>107.2</v>
      </c>
      <c r="DG8" s="59">
        <v>1555</v>
      </c>
      <c r="DH8" s="59">
        <v>69.3</v>
      </c>
      <c r="DI8" s="59">
        <v>93</v>
      </c>
      <c r="DJ8" s="56">
        <v>99.8</v>
      </c>
      <c r="DK8" s="59">
        <v>32.799999999999997</v>
      </c>
      <c r="DL8" s="59">
        <v>37.200000000000003</v>
      </c>
      <c r="DM8" s="59">
        <v>62</v>
      </c>
      <c r="DN8" s="59">
        <v>40.1</v>
      </c>
      <c r="DO8" s="59">
        <v>38</v>
      </c>
      <c r="DP8" s="59">
        <v>159.4</v>
      </c>
      <c r="DQ8" s="59">
        <v>160</v>
      </c>
      <c r="DR8" s="59">
        <v>164.6</v>
      </c>
      <c r="DS8" s="59">
        <v>140.30000000000001</v>
      </c>
      <c r="DT8" s="59">
        <v>147.30000000000001</v>
      </c>
      <c r="DU8" s="56">
        <v>178.5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127</v>
      </c>
      <c r="C10" s="64" t="s">
        <v>128</v>
      </c>
      <c r="D10" s="64" t="s">
        <v>129</v>
      </c>
      <c r="E10" s="64" t="s">
        <v>130</v>
      </c>
      <c r="F10" s="64" t="s">
        <v>131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H29</v>
      </c>
      <c r="C11" s="65" t="str">
        <f>IF(VALUE($B$6)=0,"",IF(VALUE($B$6)&gt;2021,"R"&amp;TEXT(VALUE($B$6)-2021,"00"),"H"&amp;VALUE($B$6)-1991))</f>
        <v>H30</v>
      </c>
      <c r="D11" s="65" t="str">
        <f>IF(VALUE($B$6)=0,"",IF(VALUE($B$6)&gt;2020,"R"&amp;TEXT(VALUE($B$6)-2020,"00"),"H"&amp;VALUE($B$6)-1990))</f>
        <v>R01</v>
      </c>
      <c r="E11" s="65" t="str">
        <f>IF(VALUE($B$6)=0,"",IF(VALUE($B$6)&gt;2019,"R"&amp;TEXT(VALUE($B$6)-2019,"00"),"H"&amp;VALUE($B$6)-1989))</f>
        <v>R02</v>
      </c>
      <c r="F11" s="65" t="str">
        <f>IF(VALUE($B$6)=0,"",IF(VALUE($B$6)&gt;2018,"R"&amp;TEXT(VALUE($B$6)-2018,"00"),"H"&amp;VALUE($B$6)-1988))</f>
        <v>R03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宮岡 潤志</cp:lastModifiedBy>
  <cp:lastPrinted>2023-01-28T02:16:05Z</cp:lastPrinted>
  <dcterms:created xsi:type="dcterms:W3CDTF">2022-12-09T03:30:23Z</dcterms:created>
  <dcterms:modified xsi:type="dcterms:W3CDTF">2023-02-02T00:20:25Z</dcterms:modified>
  <cp:category/>
</cp:coreProperties>
</file>