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22.22.18\全庁\060010-zaiseika\000000MASTER\C-000-00-庁外通知・依頼・照会・回答（５）\（か）各種調査物\R5\0494-5060117【広島県市町行財政課】公営企業に係る経営比較分析表（令和４年度決算）の分析等について（依頼）\02各課回答\"/>
    </mc:Choice>
  </mc:AlternateContent>
  <workbookProtection workbookAlgorithmName="SHA-512" workbookHashValue="sK1raw4Ls5djbPQCP4j/yvPx8ClNLMZFFuC+0EmzlYHaWjkxQ2XvdTq5poPjuVphITmbnOT9Rj5QGbeuOkN8hQ==" workbookSaltValue="bJmYwZuzWW6PMYPVhpmlSg==" workbookSpinCount="100000" lockStructure="1"/>
  <bookViews>
    <workbookView xWindow="0" yWindow="0" windowWidth="20490" windowHeight="777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IT76" i="4"/>
  <c r="CS51" i="4"/>
  <c r="HJ30" i="4"/>
  <c r="BZ76" i="4"/>
  <c r="MA51" i="4"/>
  <c r="CS30" i="4"/>
  <c r="MA30" i="4"/>
  <c r="C11" i="5"/>
  <c r="D11" i="5"/>
  <c r="E11" i="5"/>
  <c r="B11" i="5"/>
  <c r="BK76" i="4" l="1"/>
  <c r="LH51" i="4"/>
  <c r="LT76" i="4"/>
  <c r="GQ51" i="4"/>
  <c r="LH30" i="4"/>
  <c r="GQ30" i="4"/>
  <c r="BZ30" i="4"/>
  <c r="IE76" i="4"/>
  <c r="BZ51" i="4"/>
  <c r="HP76" i="4"/>
  <c r="AV76" i="4"/>
  <c r="KO51" i="4"/>
  <c r="FX51" i="4"/>
  <c r="BG51" i="4"/>
  <c r="BG30" i="4"/>
  <c r="LE76" i="4"/>
  <c r="KO30" i="4"/>
  <c r="FX30" i="4"/>
  <c r="FE51" i="4"/>
  <c r="JV30" i="4"/>
  <c r="HA76" i="4"/>
  <c r="AN51" i="4"/>
  <c r="FE30" i="4"/>
  <c r="AN30" i="4"/>
  <c r="JV51" i="4"/>
  <c r="AG76" i="4"/>
  <c r="KP76" i="4"/>
  <c r="R76" i="4"/>
  <c r="KA76" i="4"/>
  <c r="EL51" i="4"/>
  <c r="JC30" i="4"/>
  <c r="GL76" i="4"/>
  <c r="U51" i="4"/>
  <c r="EL30" i="4"/>
  <c r="U30" i="4"/>
  <c r="JC51" i="4"/>
</calcChain>
</file>

<file path=xl/sharedStrings.xml><?xml version="1.0" encoding="utf-8"?>
<sst xmlns="http://schemas.openxmlformats.org/spreadsheetml/2006/main" count="278" uniqueCount="129">
  <si>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</si>
  <si>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</si>
  <si>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</si>
  <si>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</si>
  <si>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</si>
  <si>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</si>
  <si>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</si>
  <si>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</si>
  <si>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</si>
  <si>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</si>
  <si>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</si>
  <si>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</si>
  <si>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</si>
  <si>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</si>
  <si>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</si>
  <si>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</si>
  <si>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</si>
  <si>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</si>
  <si>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</si>
  <si>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</si>
  <si>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</si>
  <si>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</si>
  <si>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</si>
  <si>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</si>
  <si>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</si>
  <si>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</si>
  <si>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</si>
  <si>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</si>
  <si>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</si>
  <si>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</si>
  <si>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</si>
  <si>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</si>
  <si>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</si>
  <si>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</si>
  <si>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</si>
  <si>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</si>
  <si>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</si>
  <si>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</si>
  <si>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</si>
  <si>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</si>
  <si>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</si>
  <si>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</si>
  <si>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</si>
  <si>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</si>
  <si>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</si>
  <si>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</si>
  <si>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</si>
  <si>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</si>
  <si>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</si>
  <si>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</si>
  <si>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</si>
  <si>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</si>
  <si>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</si>
  <si>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</si>
  <si>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</si>
  <si>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</si>
  <si>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</si>
  <si>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</si>
  <si>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</si>
  <si>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</si>
  <si>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</si>
  <si>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</si>
  <si>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</si>
  <si>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</si>
  <si>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</si>
  <si>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</si>
  <si>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</si>
  <si>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</si>
  <si>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</si>
  <si>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</si>
  <si>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</si>
  <si>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</si>
  <si>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</si>
  <si>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</si>
  <si>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</si>
  <si>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</si>
  <si>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</si>
  <si>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</si>
  <si>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</si>
  <si>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</si>
  <si>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</si>
  <si>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</si>
  <si>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</si>
  <si>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</si>
  <si>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</si>
  <si>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</si>
  <si>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</si>
  <si>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</si>
  <si>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</si>
  <si>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</si>
  <si>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</si>
  <si>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</si>
  <si>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</si>
  <si>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</si>
  <si>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</si>
  <si>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</si>
  <si>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</si>
  <si>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</si>
  <si>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</si>
  <si>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</si>
  <si>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当該値(N-2)</t>
    <phoneticPr fontId="5"/>
  </si>
  <si>
    <t>当該値(N-1)</t>
    <phoneticPr fontId="5"/>
  </si>
  <si>
    <t>当該値(N-3)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</si>
  <si>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</si>
  <si>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</si>
  <si>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</si>
  <si>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</si>
  <si>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</si>
  <si>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三原市</t>
  </si>
  <si>
    <t>帝人通り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</si>
  <si>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</si>
  <si>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</si>
  <si>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</si>
  <si>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</si>
  <si>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</si>
  <si>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</si>
  <si>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</si>
  <si>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</si>
  <si>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</si>
  <si>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</si>
  <si>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</si>
  <si>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</si>
  <si>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</si>
  <si>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</si>
  <si>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</si>
  <si>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④敷地の地価は134,616千円(固定資産税台帳)　　　　
⑤設備投資見込額は0円。
⑥企業債残高対料金収入比率は0％。</t>
    <phoneticPr fontId="5"/>
  </si>
  <si>
    <t>令和4年度利用者数は,令和3年度比で横ばい。</t>
    <rPh sb="18" eb="19">
      <t>ヨコ</t>
    </rPh>
    <phoneticPr fontId="5"/>
  </si>
  <si>
    <t>①収益的収支比率は100％以上で黒字。
②売上高GOP比率は令和3年度比で収入増による増加。
③EBITDAは令和3年度比で微減。</t>
    <rPh sb="62" eb="64">
      <t>ビゲン</t>
    </rPh>
    <phoneticPr fontId="5"/>
  </si>
  <si>
    <t>老朽化や耐震性等により、跡地活用策を整理した上で、建物を廃止予定。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</si>
</sst>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192.2</c:v>
                </c:pt>
                <c:pt idx="1">
                  <c:v>268.5</c:v>
                </c:pt>
                <c:pt idx="2">
                  <c:v>204.9</c:v>
                </c:pt>
                <c:pt idx="3">
                  <c:v>211.8</c:v>
                </c:pt>
                <c:pt idx="4">
                  <c:v>247.2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C4-4549-9D7F-EC1062DB0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7456024"/>
        <c:axId val="407459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224.9</c:v>
                </c:pt>
                <c:pt idx="1">
                  <c:v>230.7</c:v>
                </c:pt>
                <c:pt idx="2">
                  <c:v>166.4</c:v>
                </c:pt>
                <c:pt idx="3">
                  <c:v>177.9</c:v>
                </c:pt>
                <c:pt idx="4">
                  <c:v>183.3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7C4-4549-9D7F-EC1062DB0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456024"/>
        <c:axId val="407459944"/>
      </c:lineChart>
      <c:catAx>
        <c:axId val="4074560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7459944"/>
        <c:crosses val="autoZero"/>
        <c:auto val="1"/>
        <c:lblAlgn val="ctr"/>
        <c:lblOffset val="100"/>
        <c:noMultiLvlLbl val="1"/>
      </c:catAx>
      <c:valAx>
        <c:axId val="407459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74560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E5-460E-A64C-C7F250C72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7460336"/>
        <c:axId val="407456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107.2</c:v>
                </c:pt>
                <c:pt idx="1">
                  <c:v>1555</c:v>
                </c:pt>
                <c:pt idx="2">
                  <c:v>69.3</c:v>
                </c:pt>
                <c:pt idx="3">
                  <c:v>93</c:v>
                </c:pt>
                <c:pt idx="4">
                  <c:v>141.1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E5-460E-A64C-C7F250C72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460336"/>
        <c:axId val="407456416"/>
      </c:lineChart>
      <c:catAx>
        <c:axId val="4074603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7456416"/>
        <c:crosses val="autoZero"/>
        <c:auto val="1"/>
        <c:lblAlgn val="ctr"/>
        <c:lblOffset val="100"/>
        <c:noMultiLvlLbl val="1"/>
      </c:catAx>
      <c:valAx>
        <c:axId val="407456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74603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CA-4230-A42D-2DE15C640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7456808"/>
        <c:axId val="407461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ACA-4230-A42D-2DE15C640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456808"/>
        <c:axId val="407461512"/>
      </c:lineChart>
      <c:catAx>
        <c:axId val="4074568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7461512"/>
        <c:crosses val="autoZero"/>
        <c:auto val="1"/>
        <c:lblAlgn val="ctr"/>
        <c:lblOffset val="100"/>
        <c:noMultiLvlLbl val="1"/>
      </c:catAx>
      <c:valAx>
        <c:axId val="407461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74568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8F-4016-B8CA-00700C3EF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7461904"/>
        <c:axId val="4074587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8F-4016-B8CA-00700C3EF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461904"/>
        <c:axId val="407458768"/>
      </c:lineChart>
      <c:catAx>
        <c:axId val="4074619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7458768"/>
        <c:crosses val="autoZero"/>
        <c:auto val="1"/>
        <c:lblAlgn val="ctr"/>
        <c:lblOffset val="100"/>
        <c:noMultiLvlLbl val="1"/>
      </c:catAx>
      <c:valAx>
        <c:axId val="4074587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74619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64-4D54-9ECE-EFCF8FC59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7461120"/>
        <c:axId val="4074622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3.6</c:v>
                </c:pt>
                <c:pt idx="1">
                  <c:v>1.7</c:v>
                </c:pt>
                <c:pt idx="2">
                  <c:v>9.9</c:v>
                </c:pt>
                <c:pt idx="3">
                  <c:v>5.0999999999999996</c:v>
                </c:pt>
                <c:pt idx="4">
                  <c:v>5.6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64-4D54-9ECE-EFCF8FC59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461120"/>
        <c:axId val="407462296"/>
      </c:lineChart>
      <c:catAx>
        <c:axId val="4074611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7462296"/>
        <c:crosses val="autoZero"/>
        <c:auto val="1"/>
        <c:lblAlgn val="ctr"/>
        <c:lblOffset val="100"/>
        <c:noMultiLvlLbl val="1"/>
      </c:catAx>
      <c:valAx>
        <c:axId val="4074622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74611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CD-4089-A93C-2B6721891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799072"/>
        <c:axId val="409803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11</c:v>
                </c:pt>
                <c:pt idx="1">
                  <c:v>7</c:v>
                </c:pt>
                <c:pt idx="2">
                  <c:v>260</c:v>
                </c:pt>
                <c:pt idx="3">
                  <c:v>15564</c:v>
                </c:pt>
                <c:pt idx="4">
                  <c:v>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0CD-4089-A93C-2B6721891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799072"/>
        <c:axId val="409803384"/>
      </c:lineChart>
      <c:catAx>
        <c:axId val="409799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9803384"/>
        <c:crosses val="autoZero"/>
        <c:auto val="1"/>
        <c:lblAlgn val="ctr"/>
        <c:lblOffset val="100"/>
        <c:noMultiLvlLbl val="1"/>
      </c:catAx>
      <c:valAx>
        <c:axId val="409803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097990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37.200000000000003</c:v>
                </c:pt>
                <c:pt idx="1">
                  <c:v>62</c:v>
                </c:pt>
                <c:pt idx="2">
                  <c:v>40.1</c:v>
                </c:pt>
                <c:pt idx="3">
                  <c:v>38</c:v>
                </c:pt>
                <c:pt idx="4">
                  <c:v>34.299999999999997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BD-4A95-9C3A-06398CDE6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799856"/>
        <c:axId val="409800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160</c:v>
                </c:pt>
                <c:pt idx="1">
                  <c:v>164.6</c:v>
                </c:pt>
                <c:pt idx="2">
                  <c:v>140.30000000000001</c:v>
                </c:pt>
                <c:pt idx="3">
                  <c:v>147.30000000000001</c:v>
                </c:pt>
                <c:pt idx="4">
                  <c:v>162.9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BD-4A95-9C3A-06398CDE6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799856"/>
        <c:axId val="409800248"/>
      </c:lineChart>
      <c:catAx>
        <c:axId val="4097998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9800248"/>
        <c:crosses val="autoZero"/>
        <c:auto val="1"/>
        <c:lblAlgn val="ctr"/>
        <c:lblOffset val="100"/>
        <c:noMultiLvlLbl val="1"/>
      </c:catAx>
      <c:valAx>
        <c:axId val="409800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97998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48</c:v>
                </c:pt>
                <c:pt idx="1">
                  <c:v>62.8</c:v>
                </c:pt>
                <c:pt idx="2">
                  <c:v>51.2</c:v>
                </c:pt>
                <c:pt idx="3">
                  <c:v>52.8</c:v>
                </c:pt>
                <c:pt idx="4">
                  <c:v>59.6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6C-4B3F-86C6-75C90243E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797896"/>
        <c:axId val="409798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43.4</c:v>
                </c:pt>
                <c:pt idx="1">
                  <c:v>36.200000000000003</c:v>
                </c:pt>
                <c:pt idx="2">
                  <c:v>-15.8</c:v>
                </c:pt>
                <c:pt idx="3">
                  <c:v>5</c:v>
                </c:pt>
                <c:pt idx="4">
                  <c:v>18.399999999999999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76C-4B3F-86C6-75C90243E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797896"/>
        <c:axId val="409798288"/>
      </c:lineChart>
      <c:catAx>
        <c:axId val="4097978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9798288"/>
        <c:crosses val="autoZero"/>
        <c:auto val="1"/>
        <c:lblAlgn val="ctr"/>
        <c:lblOffset val="100"/>
        <c:noMultiLvlLbl val="1"/>
      </c:catAx>
      <c:valAx>
        <c:axId val="409798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97978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3280</c:v>
                </c:pt>
                <c:pt idx="1">
                  <c:v>5879</c:v>
                </c:pt>
                <c:pt idx="2">
                  <c:v>4010</c:v>
                </c:pt>
                <c:pt idx="3">
                  <c:v>4239</c:v>
                </c:pt>
                <c:pt idx="4">
                  <c:v>4223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1DB-4D01-867C-B642FB3E9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802208"/>
        <c:axId val="4097986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26255</c:v>
                </c:pt>
                <c:pt idx="1">
                  <c:v>24482</c:v>
                </c:pt>
                <c:pt idx="2">
                  <c:v>13494</c:v>
                </c:pt>
                <c:pt idx="3">
                  <c:v>17746</c:v>
                </c:pt>
                <c:pt idx="4">
                  <c:v>17293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1DB-4D01-867C-B642FB3E9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802208"/>
        <c:axId val="409798680"/>
      </c:lineChart>
      <c:catAx>
        <c:axId val="409802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9798680"/>
        <c:crosses val="autoZero"/>
        <c:auto val="1"/>
        <c:lblAlgn val="ctr"/>
        <c:lblOffset val="100"/>
        <c:noMultiLvlLbl val="1"/>
      </c:catAx>
      <c:valAx>
        <c:axId val="4097986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09802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【10,556】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【201.6】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DD23" zoomScale="70" zoomScaleNormal="70" zoomScaleSheetLayoutView="70" workbookViewId="0">
      <selection activeCell="ND83" sqref="ND83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</row>
    <row r="3" spans="1:382" ht="9.75" customHeight="1" x14ac:dyDescent="0.15">
      <c r="A3" s="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29"/>
      <c r="HB3" s="129"/>
      <c r="HC3" s="129"/>
      <c r="HD3" s="129"/>
      <c r="HE3" s="129"/>
      <c r="HF3" s="129"/>
      <c r="HG3" s="129"/>
      <c r="HH3" s="129"/>
      <c r="HI3" s="129"/>
      <c r="HJ3" s="129"/>
      <c r="HK3" s="129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29"/>
      <c r="IK3" s="129"/>
      <c r="IL3" s="129"/>
      <c r="IM3" s="129"/>
      <c r="IN3" s="129"/>
      <c r="IO3" s="129"/>
      <c r="IP3" s="129"/>
      <c r="IQ3" s="129"/>
      <c r="IR3" s="129"/>
      <c r="IS3" s="129"/>
      <c r="IT3" s="129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29"/>
      <c r="JT3" s="129"/>
      <c r="JU3" s="129"/>
      <c r="JV3" s="129"/>
      <c r="JW3" s="129"/>
      <c r="JX3" s="129"/>
      <c r="JY3" s="129"/>
      <c r="JZ3" s="129"/>
      <c r="KA3" s="129"/>
      <c r="KB3" s="129"/>
      <c r="KC3" s="129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29"/>
      <c r="LC3" s="129"/>
      <c r="LD3" s="129"/>
      <c r="LE3" s="129"/>
      <c r="LF3" s="129"/>
      <c r="LG3" s="129"/>
      <c r="LH3" s="129"/>
      <c r="LI3" s="129"/>
      <c r="LJ3" s="129"/>
      <c r="LK3" s="129"/>
      <c r="LL3" s="129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29"/>
      <c r="ML3" s="129"/>
      <c r="MM3" s="129"/>
      <c r="MN3" s="129"/>
      <c r="MO3" s="129"/>
      <c r="MP3" s="129"/>
      <c r="MQ3" s="129"/>
      <c r="MR3" s="129"/>
      <c r="MS3" s="129"/>
      <c r="MT3" s="129"/>
      <c r="MU3" s="129"/>
      <c r="MV3" s="129"/>
      <c r="MW3" s="129"/>
      <c r="MX3" s="129"/>
      <c r="MY3" s="129"/>
      <c r="MZ3" s="129"/>
      <c r="NA3" s="129"/>
      <c r="NB3" s="129"/>
      <c r="NC3" s="129"/>
      <c r="ND3" s="129"/>
      <c r="NE3" s="129"/>
      <c r="NF3" s="129"/>
      <c r="NG3" s="129"/>
      <c r="NH3" s="129"/>
      <c r="NI3" s="129"/>
      <c r="NJ3" s="129"/>
      <c r="NK3" s="129"/>
      <c r="NL3" s="129"/>
      <c r="NM3" s="129"/>
      <c r="NN3" s="129"/>
      <c r="NO3" s="129"/>
      <c r="NP3" s="129"/>
      <c r="NQ3" s="129"/>
      <c r="NR3" s="129"/>
    </row>
    <row r="4" spans="1:382" ht="9.75" customHeight="1" x14ac:dyDescent="0.15">
      <c r="A4" s="2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29"/>
      <c r="LQ4" s="129"/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29"/>
      <c r="NM4" s="129"/>
      <c r="NN4" s="129"/>
      <c r="NO4" s="129"/>
      <c r="NP4" s="129"/>
      <c r="NQ4" s="129"/>
      <c r="NR4" s="129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0" t="str">
        <f>データ!H6&amp;"　"&amp;データ!I6</f>
        <v>広島県三原市　帝人通り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1" t="s">
        <v>4</v>
      </c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32" t="s">
        <v>9</v>
      </c>
      <c r="NE7" s="133"/>
      <c r="NF7" s="133"/>
      <c r="NG7" s="133"/>
      <c r="NH7" s="133"/>
      <c r="NI7" s="133"/>
      <c r="NJ7" s="133"/>
      <c r="NK7" s="133"/>
      <c r="NL7" s="133"/>
      <c r="NM7" s="133"/>
      <c r="NN7" s="133"/>
      <c r="NO7" s="133"/>
      <c r="NP7" s="133"/>
      <c r="NQ7" s="134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Ａ１Ｂ２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公共施設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-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3750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27" t="s">
        <v>10</v>
      </c>
      <c r="NE8" s="128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116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立体式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44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137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140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無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127</v>
      </c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H30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R01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R02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R03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R04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H30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R01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R02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R03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R04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H30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R01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R02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R03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R04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192.2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268.5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204.9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211.8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247.2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37.200000000000003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62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40.1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38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34.299999999999997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224.9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230.7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166.4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177.9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183.3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3.6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1.7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9.9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5.0999999999999996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5.6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160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164.6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140.30000000000001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147.30000000000001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162.9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125</v>
      </c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126</v>
      </c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H30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R01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R02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R03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R04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H30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R01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R02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R03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R04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H30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R01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R02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R03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R04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48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62.8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51.2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52.8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59.6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3280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5879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4010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4239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4223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11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7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260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15564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28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43.4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36.200000000000003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-15.8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5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18.399999999999999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26255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24482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13494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17746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17293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8"/>
    </row>
    <row r="57" spans="1:382" ht="13.5" customHeight="1" x14ac:dyDescent="0.15">
      <c r="A57" s="2"/>
      <c r="B57" s="25"/>
      <c r="NB57" s="26"/>
      <c r="NC57" s="2"/>
      <c r="ND57" s="76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 t="s">
        <v>128</v>
      </c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134616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H30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R01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R02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R03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R04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H30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R01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R02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R03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R04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H30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R01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R02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R03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R04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0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0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0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0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107.2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1555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69.3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93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141.1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【676.8】</v>
      </c>
      <c r="C88" s="34" t="str">
        <f>データ!AT6</f>
        <v>【3.6】</v>
      </c>
      <c r="D88" s="34" t="str">
        <f>データ!BE6</f>
        <v>【33】</v>
      </c>
      <c r="E88" s="34" t="str">
        <f>データ!DU6</f>
        <v>【201.6】</v>
      </c>
      <c r="F88" s="34" t="str">
        <f>データ!BP6</f>
        <v>【12.8】</v>
      </c>
      <c r="G88" s="34" t="str">
        <f>データ!CA6</f>
        <v>【10,556】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【72.2】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x/5XymPUBP7ZNURQCz8PEhwU0v3+y6U6Sri+ECopjSIlWNOLXy892p25PUKTOZP5W302NBK1zzTA037GLkQCsg==" saltValue="sDZjBSiM10Mr1ZdR65IwEg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61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62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63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64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65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66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67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68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69</v>
      </c>
      <c r="CN4" s="144" t="s">
        <v>70</v>
      </c>
      <c r="CO4" s="135" t="s">
        <v>71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72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73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74</v>
      </c>
      <c r="B5" s="46"/>
      <c r="C5" s="46"/>
      <c r="D5" s="46"/>
      <c r="E5" s="46"/>
      <c r="F5" s="46"/>
      <c r="G5" s="46"/>
      <c r="H5" s="47" t="s">
        <v>75</v>
      </c>
      <c r="I5" s="47" t="s">
        <v>76</v>
      </c>
      <c r="J5" s="47" t="s">
        <v>77</v>
      </c>
      <c r="K5" s="47" t="s">
        <v>78</v>
      </c>
      <c r="L5" s="47" t="s">
        <v>79</v>
      </c>
      <c r="M5" s="47" t="s">
        <v>4</v>
      </c>
      <c r="N5" s="47" t="s">
        <v>5</v>
      </c>
      <c r="O5" s="47" t="s">
        <v>80</v>
      </c>
      <c r="P5" s="47" t="s">
        <v>13</v>
      </c>
      <c r="Q5" s="47" t="s">
        <v>81</v>
      </c>
      <c r="R5" s="47" t="s">
        <v>82</v>
      </c>
      <c r="S5" s="47" t="s">
        <v>83</v>
      </c>
      <c r="T5" s="47" t="s">
        <v>84</v>
      </c>
      <c r="U5" s="47" t="s">
        <v>85</v>
      </c>
      <c r="V5" s="47" t="s">
        <v>86</v>
      </c>
      <c r="W5" s="47" t="s">
        <v>87</v>
      </c>
      <c r="X5" s="47" t="s">
        <v>88</v>
      </c>
      <c r="Y5" s="47" t="s">
        <v>89</v>
      </c>
      <c r="Z5" s="47" t="s">
        <v>90</v>
      </c>
      <c r="AA5" s="47" t="s">
        <v>91</v>
      </c>
      <c r="AB5" s="47" t="s">
        <v>92</v>
      </c>
      <c r="AC5" s="47" t="s">
        <v>93</v>
      </c>
      <c r="AD5" s="47" t="s">
        <v>94</v>
      </c>
      <c r="AE5" s="47" t="s">
        <v>95</v>
      </c>
      <c r="AF5" s="47" t="s">
        <v>96</v>
      </c>
      <c r="AG5" s="47" t="s">
        <v>97</v>
      </c>
      <c r="AH5" s="47" t="s">
        <v>98</v>
      </c>
      <c r="AI5" s="47" t="s">
        <v>99</v>
      </c>
      <c r="AJ5" s="47" t="s">
        <v>89</v>
      </c>
      <c r="AK5" s="47" t="s">
        <v>90</v>
      </c>
      <c r="AL5" s="47" t="s">
        <v>100</v>
      </c>
      <c r="AM5" s="47" t="s">
        <v>92</v>
      </c>
      <c r="AN5" s="47" t="s">
        <v>93</v>
      </c>
      <c r="AO5" s="47" t="s">
        <v>94</v>
      </c>
      <c r="AP5" s="47" t="s">
        <v>95</v>
      </c>
      <c r="AQ5" s="47" t="s">
        <v>96</v>
      </c>
      <c r="AR5" s="47" t="s">
        <v>97</v>
      </c>
      <c r="AS5" s="47" t="s">
        <v>98</v>
      </c>
      <c r="AT5" s="47" t="s">
        <v>99</v>
      </c>
      <c r="AU5" s="47" t="s">
        <v>89</v>
      </c>
      <c r="AV5" s="47" t="s">
        <v>90</v>
      </c>
      <c r="AW5" s="47" t="s">
        <v>91</v>
      </c>
      <c r="AX5" s="47" t="s">
        <v>92</v>
      </c>
      <c r="AY5" s="47" t="s">
        <v>93</v>
      </c>
      <c r="AZ5" s="47" t="s">
        <v>94</v>
      </c>
      <c r="BA5" s="47" t="s">
        <v>95</v>
      </c>
      <c r="BB5" s="47" t="s">
        <v>96</v>
      </c>
      <c r="BC5" s="47" t="s">
        <v>97</v>
      </c>
      <c r="BD5" s="47" t="s">
        <v>98</v>
      </c>
      <c r="BE5" s="47" t="s">
        <v>99</v>
      </c>
      <c r="BF5" s="47" t="s">
        <v>89</v>
      </c>
      <c r="BG5" s="47" t="s">
        <v>90</v>
      </c>
      <c r="BH5" s="47" t="s">
        <v>91</v>
      </c>
      <c r="BI5" s="47" t="s">
        <v>92</v>
      </c>
      <c r="BJ5" s="47" t="s">
        <v>93</v>
      </c>
      <c r="BK5" s="47" t="s">
        <v>94</v>
      </c>
      <c r="BL5" s="47" t="s">
        <v>95</v>
      </c>
      <c r="BM5" s="47" t="s">
        <v>96</v>
      </c>
      <c r="BN5" s="47" t="s">
        <v>97</v>
      </c>
      <c r="BO5" s="47" t="s">
        <v>98</v>
      </c>
      <c r="BP5" s="47" t="s">
        <v>99</v>
      </c>
      <c r="BQ5" s="47" t="s">
        <v>89</v>
      </c>
      <c r="BR5" s="47" t="s">
        <v>90</v>
      </c>
      <c r="BS5" s="47" t="s">
        <v>91</v>
      </c>
      <c r="BT5" s="47" t="s">
        <v>92</v>
      </c>
      <c r="BU5" s="47" t="s">
        <v>93</v>
      </c>
      <c r="BV5" s="47" t="s">
        <v>94</v>
      </c>
      <c r="BW5" s="47" t="s">
        <v>95</v>
      </c>
      <c r="BX5" s="47" t="s">
        <v>96</v>
      </c>
      <c r="BY5" s="47" t="s">
        <v>97</v>
      </c>
      <c r="BZ5" s="47" t="s">
        <v>98</v>
      </c>
      <c r="CA5" s="47" t="s">
        <v>99</v>
      </c>
      <c r="CB5" s="47" t="s">
        <v>89</v>
      </c>
      <c r="CC5" s="47" t="s">
        <v>90</v>
      </c>
      <c r="CD5" s="47" t="s">
        <v>91</v>
      </c>
      <c r="CE5" s="47" t="s">
        <v>92</v>
      </c>
      <c r="CF5" s="47" t="s">
        <v>93</v>
      </c>
      <c r="CG5" s="47" t="s">
        <v>94</v>
      </c>
      <c r="CH5" s="47" t="s">
        <v>95</v>
      </c>
      <c r="CI5" s="47" t="s">
        <v>96</v>
      </c>
      <c r="CJ5" s="47" t="s">
        <v>97</v>
      </c>
      <c r="CK5" s="47" t="s">
        <v>98</v>
      </c>
      <c r="CL5" s="47" t="s">
        <v>99</v>
      </c>
      <c r="CM5" s="145"/>
      <c r="CN5" s="145"/>
      <c r="CO5" s="47" t="s">
        <v>89</v>
      </c>
      <c r="CP5" s="47" t="s">
        <v>90</v>
      </c>
      <c r="CQ5" s="47" t="s">
        <v>91</v>
      </c>
      <c r="CR5" s="47" t="s">
        <v>92</v>
      </c>
      <c r="CS5" s="47" t="s">
        <v>93</v>
      </c>
      <c r="CT5" s="47" t="s">
        <v>94</v>
      </c>
      <c r="CU5" s="47" t="s">
        <v>95</v>
      </c>
      <c r="CV5" s="47" t="s">
        <v>96</v>
      </c>
      <c r="CW5" s="47" t="s">
        <v>97</v>
      </c>
      <c r="CX5" s="47" t="s">
        <v>98</v>
      </c>
      <c r="CY5" s="47" t="s">
        <v>99</v>
      </c>
      <c r="CZ5" s="47" t="s">
        <v>89</v>
      </c>
      <c r="DA5" s="47" t="s">
        <v>90</v>
      </c>
      <c r="DB5" s="47" t="s">
        <v>91</v>
      </c>
      <c r="DC5" s="47" t="s">
        <v>101</v>
      </c>
      <c r="DD5" s="47" t="s">
        <v>93</v>
      </c>
      <c r="DE5" s="47" t="s">
        <v>94</v>
      </c>
      <c r="DF5" s="47" t="s">
        <v>95</v>
      </c>
      <c r="DG5" s="47" t="s">
        <v>96</v>
      </c>
      <c r="DH5" s="47" t="s">
        <v>97</v>
      </c>
      <c r="DI5" s="47" t="s">
        <v>98</v>
      </c>
      <c r="DJ5" s="47" t="s">
        <v>35</v>
      </c>
      <c r="DK5" s="47" t="s">
        <v>89</v>
      </c>
      <c r="DL5" s="47" t="s">
        <v>102</v>
      </c>
      <c r="DM5" s="47" t="s">
        <v>91</v>
      </c>
      <c r="DN5" s="47" t="s">
        <v>92</v>
      </c>
      <c r="DO5" s="47" t="s">
        <v>93</v>
      </c>
      <c r="DP5" s="47" t="s">
        <v>94</v>
      </c>
      <c r="DQ5" s="47" t="s">
        <v>95</v>
      </c>
      <c r="DR5" s="47" t="s">
        <v>96</v>
      </c>
      <c r="DS5" s="47" t="s">
        <v>97</v>
      </c>
      <c r="DT5" s="47" t="s">
        <v>98</v>
      </c>
      <c r="DU5" s="47" t="s">
        <v>99</v>
      </c>
    </row>
    <row r="6" spans="1:125" s="54" customFormat="1" x14ac:dyDescent="0.15">
      <c r="A6" s="37" t="s">
        <v>103</v>
      </c>
      <c r="B6" s="48">
        <f>B8</f>
        <v>2022</v>
      </c>
      <c r="C6" s="48">
        <f t="shared" ref="C6:X6" si="1">C8</f>
        <v>342041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2</v>
      </c>
      <c r="H6" s="48" t="str">
        <f>SUBSTITUTE(H8,"　","")</f>
        <v>広島県三原市</v>
      </c>
      <c r="I6" s="48" t="str">
        <f t="shared" si="1"/>
        <v>帝人通り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Ａ１Ｂ２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都市計画駐車場</v>
      </c>
      <c r="Q6" s="50" t="str">
        <f t="shared" si="1"/>
        <v>立体式</v>
      </c>
      <c r="R6" s="51">
        <f t="shared" si="1"/>
        <v>44</v>
      </c>
      <c r="S6" s="50" t="str">
        <f t="shared" si="1"/>
        <v>公共施設</v>
      </c>
      <c r="T6" s="50" t="str">
        <f t="shared" si="1"/>
        <v>-</v>
      </c>
      <c r="U6" s="51">
        <f t="shared" si="1"/>
        <v>3750</v>
      </c>
      <c r="V6" s="51">
        <f t="shared" si="1"/>
        <v>137</v>
      </c>
      <c r="W6" s="51">
        <f t="shared" si="1"/>
        <v>140</v>
      </c>
      <c r="X6" s="50" t="str">
        <f t="shared" si="1"/>
        <v>無</v>
      </c>
      <c r="Y6" s="52">
        <f>IF(Y8="-",NA(),Y8)</f>
        <v>192.2</v>
      </c>
      <c r="Z6" s="52">
        <f t="shared" ref="Z6:AH6" si="2">IF(Z8="-",NA(),Z8)</f>
        <v>268.5</v>
      </c>
      <c r="AA6" s="52">
        <f t="shared" si="2"/>
        <v>204.9</v>
      </c>
      <c r="AB6" s="52">
        <f t="shared" si="2"/>
        <v>211.8</v>
      </c>
      <c r="AC6" s="52">
        <f t="shared" si="2"/>
        <v>247.2</v>
      </c>
      <c r="AD6" s="52">
        <f t="shared" si="2"/>
        <v>224.9</v>
      </c>
      <c r="AE6" s="52">
        <f t="shared" si="2"/>
        <v>230.7</v>
      </c>
      <c r="AF6" s="52">
        <f t="shared" si="2"/>
        <v>166.4</v>
      </c>
      <c r="AG6" s="52">
        <f t="shared" si="2"/>
        <v>177.9</v>
      </c>
      <c r="AH6" s="52">
        <f t="shared" si="2"/>
        <v>183.3</v>
      </c>
      <c r="AI6" s="49" t="str">
        <f>IF(AI8="-","",IF(AI8="-","【-】","【"&amp;SUBSTITUTE(TEXT(AI8,"#,##0.0"),"-","△")&amp;"】"))</f>
        <v>【676.8】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3.6</v>
      </c>
      <c r="AP6" s="52">
        <f t="shared" si="3"/>
        <v>1.7</v>
      </c>
      <c r="AQ6" s="52">
        <f t="shared" si="3"/>
        <v>9.9</v>
      </c>
      <c r="AR6" s="52">
        <f t="shared" si="3"/>
        <v>5.0999999999999996</v>
      </c>
      <c r="AS6" s="52">
        <f t="shared" si="3"/>
        <v>5.6</v>
      </c>
      <c r="AT6" s="49" t="str">
        <f>IF(AT8="-","",IF(AT8="-","【-】","【"&amp;SUBSTITUTE(TEXT(AT8,"#,##0.0"),"-","△")&amp;"】"))</f>
        <v>【3.6】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11</v>
      </c>
      <c r="BA6" s="53">
        <f t="shared" si="4"/>
        <v>7</v>
      </c>
      <c r="BB6" s="53">
        <f t="shared" si="4"/>
        <v>260</v>
      </c>
      <c r="BC6" s="53">
        <f t="shared" si="4"/>
        <v>15564</v>
      </c>
      <c r="BD6" s="53">
        <f t="shared" si="4"/>
        <v>28</v>
      </c>
      <c r="BE6" s="51" t="str">
        <f>IF(BE8="-","",IF(BE8="-","【-】","【"&amp;SUBSTITUTE(TEXT(BE8,"#,##0"),"-","△")&amp;"】"))</f>
        <v>【33】</v>
      </c>
      <c r="BF6" s="52">
        <f>IF(BF8="-",NA(),BF8)</f>
        <v>48</v>
      </c>
      <c r="BG6" s="52">
        <f t="shared" ref="BG6:BO6" si="5">IF(BG8="-",NA(),BG8)</f>
        <v>62.8</v>
      </c>
      <c r="BH6" s="52">
        <f t="shared" si="5"/>
        <v>51.2</v>
      </c>
      <c r="BI6" s="52">
        <f t="shared" si="5"/>
        <v>52.8</v>
      </c>
      <c r="BJ6" s="52">
        <f t="shared" si="5"/>
        <v>59.6</v>
      </c>
      <c r="BK6" s="52">
        <f t="shared" si="5"/>
        <v>43.4</v>
      </c>
      <c r="BL6" s="52">
        <f t="shared" si="5"/>
        <v>36.200000000000003</v>
      </c>
      <c r="BM6" s="52">
        <f t="shared" si="5"/>
        <v>-15.8</v>
      </c>
      <c r="BN6" s="52">
        <f t="shared" si="5"/>
        <v>5</v>
      </c>
      <c r="BO6" s="52">
        <f t="shared" si="5"/>
        <v>18.399999999999999</v>
      </c>
      <c r="BP6" s="49" t="str">
        <f>IF(BP8="-","",IF(BP8="-","【-】","【"&amp;SUBSTITUTE(TEXT(BP8,"#,##0.0"),"-","△")&amp;"】"))</f>
        <v>【12.8】</v>
      </c>
      <c r="BQ6" s="53">
        <f>IF(BQ8="-",NA(),BQ8)</f>
        <v>3280</v>
      </c>
      <c r="BR6" s="53">
        <f t="shared" ref="BR6:BZ6" si="6">IF(BR8="-",NA(),BR8)</f>
        <v>5879</v>
      </c>
      <c r="BS6" s="53">
        <f t="shared" si="6"/>
        <v>4010</v>
      </c>
      <c r="BT6" s="53">
        <f t="shared" si="6"/>
        <v>4239</v>
      </c>
      <c r="BU6" s="53">
        <f t="shared" si="6"/>
        <v>4223</v>
      </c>
      <c r="BV6" s="53">
        <f t="shared" si="6"/>
        <v>26255</v>
      </c>
      <c r="BW6" s="53">
        <f t="shared" si="6"/>
        <v>24482</v>
      </c>
      <c r="BX6" s="53">
        <f t="shared" si="6"/>
        <v>13494</v>
      </c>
      <c r="BY6" s="53">
        <f t="shared" si="6"/>
        <v>17746</v>
      </c>
      <c r="BZ6" s="53">
        <f t="shared" si="6"/>
        <v>17293</v>
      </c>
      <c r="CA6" s="51" t="str">
        <f>IF(CA8="-","",IF(CA8="-","【-】","【"&amp;SUBSTITUTE(TEXT(CA8,"#,##0"),"-","△")&amp;"】"))</f>
        <v>【10,556】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104</v>
      </c>
      <c r="CM6" s="51">
        <f t="shared" ref="CM6:CN6" si="7">CM8</f>
        <v>134616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105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107.2</v>
      </c>
      <c r="DF6" s="52">
        <f t="shared" si="8"/>
        <v>1555</v>
      </c>
      <c r="DG6" s="52">
        <f t="shared" si="8"/>
        <v>69.3</v>
      </c>
      <c r="DH6" s="52">
        <f t="shared" si="8"/>
        <v>93</v>
      </c>
      <c r="DI6" s="52">
        <f t="shared" si="8"/>
        <v>141.1</v>
      </c>
      <c r="DJ6" s="49" t="str">
        <f>IF(DJ8="-","",IF(DJ8="-","【-】","【"&amp;SUBSTITUTE(TEXT(DJ8,"#,##0.0"),"-","△")&amp;"】"))</f>
        <v>【72.2】</v>
      </c>
      <c r="DK6" s="52">
        <f>IF(DK8="-",NA(),DK8)</f>
        <v>37.200000000000003</v>
      </c>
      <c r="DL6" s="52">
        <f t="shared" ref="DL6:DT6" si="9">IF(DL8="-",NA(),DL8)</f>
        <v>62</v>
      </c>
      <c r="DM6" s="52">
        <f t="shared" si="9"/>
        <v>40.1</v>
      </c>
      <c r="DN6" s="52">
        <f t="shared" si="9"/>
        <v>38</v>
      </c>
      <c r="DO6" s="52">
        <f t="shared" si="9"/>
        <v>34.299999999999997</v>
      </c>
      <c r="DP6" s="52">
        <f t="shared" si="9"/>
        <v>160</v>
      </c>
      <c r="DQ6" s="52">
        <f t="shared" si="9"/>
        <v>164.6</v>
      </c>
      <c r="DR6" s="52">
        <f t="shared" si="9"/>
        <v>140.30000000000001</v>
      </c>
      <c r="DS6" s="52">
        <f t="shared" si="9"/>
        <v>147.30000000000001</v>
      </c>
      <c r="DT6" s="52">
        <f t="shared" si="9"/>
        <v>162.9</v>
      </c>
      <c r="DU6" s="49" t="str">
        <f>IF(DU8="-","",IF(DU8="-","【-】","【"&amp;SUBSTITUTE(TEXT(DU8,"#,##0.0"),"-","△")&amp;"】"))</f>
        <v>【201.6】</v>
      </c>
    </row>
    <row r="7" spans="1:125" s="54" customFormat="1" x14ac:dyDescent="0.15">
      <c r="A7" s="37" t="s">
        <v>106</v>
      </c>
      <c r="B7" s="48">
        <f t="shared" ref="B7:X7" si="10">B8</f>
        <v>2022</v>
      </c>
      <c r="C7" s="48">
        <f t="shared" si="10"/>
        <v>342041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2</v>
      </c>
      <c r="H7" s="48" t="str">
        <f t="shared" si="10"/>
        <v>広島県　三原市</v>
      </c>
      <c r="I7" s="48" t="str">
        <f t="shared" si="10"/>
        <v>帝人通り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Ａ１Ｂ２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都市計画駐車場</v>
      </c>
      <c r="Q7" s="50" t="str">
        <f t="shared" si="10"/>
        <v>立体式</v>
      </c>
      <c r="R7" s="51">
        <f t="shared" si="10"/>
        <v>44</v>
      </c>
      <c r="S7" s="50" t="str">
        <f t="shared" si="10"/>
        <v>公共施設</v>
      </c>
      <c r="T7" s="50" t="str">
        <f t="shared" si="10"/>
        <v>-</v>
      </c>
      <c r="U7" s="51">
        <f t="shared" si="10"/>
        <v>3750</v>
      </c>
      <c r="V7" s="51">
        <f t="shared" si="10"/>
        <v>137</v>
      </c>
      <c r="W7" s="51">
        <f t="shared" si="10"/>
        <v>140</v>
      </c>
      <c r="X7" s="50" t="str">
        <f t="shared" si="10"/>
        <v>無</v>
      </c>
      <c r="Y7" s="52">
        <f>Y8</f>
        <v>192.2</v>
      </c>
      <c r="Z7" s="52">
        <f t="shared" ref="Z7:AH7" si="11">Z8</f>
        <v>268.5</v>
      </c>
      <c r="AA7" s="52">
        <f t="shared" si="11"/>
        <v>204.9</v>
      </c>
      <c r="AB7" s="52">
        <f t="shared" si="11"/>
        <v>211.8</v>
      </c>
      <c r="AC7" s="52">
        <f t="shared" si="11"/>
        <v>247.2</v>
      </c>
      <c r="AD7" s="52">
        <f t="shared" si="11"/>
        <v>224.9</v>
      </c>
      <c r="AE7" s="52">
        <f t="shared" si="11"/>
        <v>230.7</v>
      </c>
      <c r="AF7" s="52">
        <f t="shared" si="11"/>
        <v>166.4</v>
      </c>
      <c r="AG7" s="52">
        <f t="shared" si="11"/>
        <v>177.9</v>
      </c>
      <c r="AH7" s="52">
        <f t="shared" si="11"/>
        <v>183.3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3.6</v>
      </c>
      <c r="AP7" s="52">
        <f t="shared" si="12"/>
        <v>1.7</v>
      </c>
      <c r="AQ7" s="52">
        <f t="shared" si="12"/>
        <v>9.9</v>
      </c>
      <c r="AR7" s="52">
        <f t="shared" si="12"/>
        <v>5.0999999999999996</v>
      </c>
      <c r="AS7" s="52">
        <f t="shared" si="12"/>
        <v>5.6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11</v>
      </c>
      <c r="BA7" s="53">
        <f t="shared" si="13"/>
        <v>7</v>
      </c>
      <c r="BB7" s="53">
        <f t="shared" si="13"/>
        <v>260</v>
      </c>
      <c r="BC7" s="53">
        <f t="shared" si="13"/>
        <v>15564</v>
      </c>
      <c r="BD7" s="53">
        <f t="shared" si="13"/>
        <v>28</v>
      </c>
      <c r="BE7" s="51"/>
      <c r="BF7" s="52">
        <f>BF8</f>
        <v>48</v>
      </c>
      <c r="BG7" s="52">
        <f t="shared" ref="BG7:BO7" si="14">BG8</f>
        <v>62.8</v>
      </c>
      <c r="BH7" s="52">
        <f t="shared" si="14"/>
        <v>51.2</v>
      </c>
      <c r="BI7" s="52">
        <f t="shared" si="14"/>
        <v>52.8</v>
      </c>
      <c r="BJ7" s="52">
        <f t="shared" si="14"/>
        <v>59.6</v>
      </c>
      <c r="BK7" s="52">
        <f t="shared" si="14"/>
        <v>43.4</v>
      </c>
      <c r="BL7" s="52">
        <f t="shared" si="14"/>
        <v>36.200000000000003</v>
      </c>
      <c r="BM7" s="52">
        <f t="shared" si="14"/>
        <v>-15.8</v>
      </c>
      <c r="BN7" s="52">
        <f t="shared" si="14"/>
        <v>5</v>
      </c>
      <c r="BO7" s="52">
        <f t="shared" si="14"/>
        <v>18.399999999999999</v>
      </c>
      <c r="BP7" s="49"/>
      <c r="BQ7" s="53">
        <f>BQ8</f>
        <v>3280</v>
      </c>
      <c r="BR7" s="53">
        <f t="shared" ref="BR7:BZ7" si="15">BR8</f>
        <v>5879</v>
      </c>
      <c r="BS7" s="53">
        <f t="shared" si="15"/>
        <v>4010</v>
      </c>
      <c r="BT7" s="53">
        <f t="shared" si="15"/>
        <v>4239</v>
      </c>
      <c r="BU7" s="53">
        <f t="shared" si="15"/>
        <v>4223</v>
      </c>
      <c r="BV7" s="53">
        <f t="shared" si="15"/>
        <v>26255</v>
      </c>
      <c r="BW7" s="53">
        <f t="shared" si="15"/>
        <v>24482</v>
      </c>
      <c r="BX7" s="53">
        <f t="shared" si="15"/>
        <v>13494</v>
      </c>
      <c r="BY7" s="53">
        <f t="shared" si="15"/>
        <v>17746</v>
      </c>
      <c r="BZ7" s="53">
        <f t="shared" si="15"/>
        <v>17293</v>
      </c>
      <c r="CA7" s="51"/>
      <c r="CB7" s="52" t="s">
        <v>107</v>
      </c>
      <c r="CC7" s="52" t="s">
        <v>107</v>
      </c>
      <c r="CD7" s="52" t="s">
        <v>107</v>
      </c>
      <c r="CE7" s="52" t="s">
        <v>107</v>
      </c>
      <c r="CF7" s="52" t="s">
        <v>107</v>
      </c>
      <c r="CG7" s="52" t="s">
        <v>107</v>
      </c>
      <c r="CH7" s="52" t="s">
        <v>107</v>
      </c>
      <c r="CI7" s="52" t="s">
        <v>107</v>
      </c>
      <c r="CJ7" s="52" t="s">
        <v>107</v>
      </c>
      <c r="CK7" s="52" t="s">
        <v>104</v>
      </c>
      <c r="CL7" s="49"/>
      <c r="CM7" s="51">
        <f>CM8</f>
        <v>134616</v>
      </c>
      <c r="CN7" s="51">
        <f>CN8</f>
        <v>0</v>
      </c>
      <c r="CO7" s="52" t="s">
        <v>107</v>
      </c>
      <c r="CP7" s="52" t="s">
        <v>107</v>
      </c>
      <c r="CQ7" s="52" t="s">
        <v>107</v>
      </c>
      <c r="CR7" s="52" t="s">
        <v>107</v>
      </c>
      <c r="CS7" s="52" t="s">
        <v>107</v>
      </c>
      <c r="CT7" s="52" t="s">
        <v>107</v>
      </c>
      <c r="CU7" s="52" t="s">
        <v>107</v>
      </c>
      <c r="CV7" s="52" t="s">
        <v>107</v>
      </c>
      <c r="CW7" s="52" t="s">
        <v>107</v>
      </c>
      <c r="CX7" s="52" t="s">
        <v>104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107.2</v>
      </c>
      <c r="DF7" s="52">
        <f t="shared" si="16"/>
        <v>1555</v>
      </c>
      <c r="DG7" s="52">
        <f t="shared" si="16"/>
        <v>69.3</v>
      </c>
      <c r="DH7" s="52">
        <f t="shared" si="16"/>
        <v>93</v>
      </c>
      <c r="DI7" s="52">
        <f t="shared" si="16"/>
        <v>141.1</v>
      </c>
      <c r="DJ7" s="49"/>
      <c r="DK7" s="52">
        <f>DK8</f>
        <v>37.200000000000003</v>
      </c>
      <c r="DL7" s="52">
        <f t="shared" ref="DL7:DT7" si="17">DL8</f>
        <v>62</v>
      </c>
      <c r="DM7" s="52">
        <f t="shared" si="17"/>
        <v>40.1</v>
      </c>
      <c r="DN7" s="52">
        <f t="shared" si="17"/>
        <v>38</v>
      </c>
      <c r="DO7" s="52">
        <f t="shared" si="17"/>
        <v>34.299999999999997</v>
      </c>
      <c r="DP7" s="52">
        <f t="shared" si="17"/>
        <v>160</v>
      </c>
      <c r="DQ7" s="52">
        <f t="shared" si="17"/>
        <v>164.6</v>
      </c>
      <c r="DR7" s="52">
        <f t="shared" si="17"/>
        <v>140.30000000000001</v>
      </c>
      <c r="DS7" s="52">
        <f t="shared" si="17"/>
        <v>147.30000000000001</v>
      </c>
      <c r="DT7" s="52">
        <f t="shared" si="17"/>
        <v>162.9</v>
      </c>
      <c r="DU7" s="49"/>
    </row>
    <row r="8" spans="1:125" s="54" customFormat="1" x14ac:dyDescent="0.15">
      <c r="A8" s="37"/>
      <c r="B8" s="55">
        <v>2022</v>
      </c>
      <c r="C8" s="55">
        <v>342041</v>
      </c>
      <c r="D8" s="55">
        <v>47</v>
      </c>
      <c r="E8" s="55">
        <v>14</v>
      </c>
      <c r="F8" s="55">
        <v>0</v>
      </c>
      <c r="G8" s="55">
        <v>2</v>
      </c>
      <c r="H8" s="55" t="s">
        <v>108</v>
      </c>
      <c r="I8" s="55" t="s">
        <v>109</v>
      </c>
      <c r="J8" s="55" t="s">
        <v>110</v>
      </c>
      <c r="K8" s="55" t="s">
        <v>111</v>
      </c>
      <c r="L8" s="55" t="s">
        <v>112</v>
      </c>
      <c r="M8" s="55" t="s">
        <v>113</v>
      </c>
      <c r="N8" s="55" t="s">
        <v>114</v>
      </c>
      <c r="O8" s="56" t="s">
        <v>115</v>
      </c>
      <c r="P8" s="57" t="s">
        <v>116</v>
      </c>
      <c r="Q8" s="57" t="s">
        <v>117</v>
      </c>
      <c r="R8" s="58">
        <v>44</v>
      </c>
      <c r="S8" s="57" t="s">
        <v>118</v>
      </c>
      <c r="T8" s="57" t="s">
        <v>112</v>
      </c>
      <c r="U8" s="58">
        <v>3750</v>
      </c>
      <c r="V8" s="58">
        <v>137</v>
      </c>
      <c r="W8" s="58">
        <v>140</v>
      </c>
      <c r="X8" s="57" t="s">
        <v>119</v>
      </c>
      <c r="Y8" s="59">
        <v>192.2</v>
      </c>
      <c r="Z8" s="59">
        <v>268.5</v>
      </c>
      <c r="AA8" s="59">
        <v>204.9</v>
      </c>
      <c r="AB8" s="59">
        <v>211.8</v>
      </c>
      <c r="AC8" s="59">
        <v>247.2</v>
      </c>
      <c r="AD8" s="59">
        <v>224.9</v>
      </c>
      <c r="AE8" s="59">
        <v>230.7</v>
      </c>
      <c r="AF8" s="59">
        <v>166.4</v>
      </c>
      <c r="AG8" s="59">
        <v>177.9</v>
      </c>
      <c r="AH8" s="59">
        <v>183.3</v>
      </c>
      <c r="AI8" s="56">
        <v>676.8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3.6</v>
      </c>
      <c r="AP8" s="59">
        <v>1.7</v>
      </c>
      <c r="AQ8" s="59">
        <v>9.9</v>
      </c>
      <c r="AR8" s="59">
        <v>5.0999999999999996</v>
      </c>
      <c r="AS8" s="59">
        <v>5.6</v>
      </c>
      <c r="AT8" s="56">
        <v>3.6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11</v>
      </c>
      <c r="BA8" s="60">
        <v>7</v>
      </c>
      <c r="BB8" s="60">
        <v>260</v>
      </c>
      <c r="BC8" s="60">
        <v>15564</v>
      </c>
      <c r="BD8" s="60">
        <v>28</v>
      </c>
      <c r="BE8" s="60">
        <v>33</v>
      </c>
      <c r="BF8" s="59">
        <v>48</v>
      </c>
      <c r="BG8" s="59">
        <v>62.8</v>
      </c>
      <c r="BH8" s="59">
        <v>51.2</v>
      </c>
      <c r="BI8" s="59">
        <v>52.8</v>
      </c>
      <c r="BJ8" s="59">
        <v>59.6</v>
      </c>
      <c r="BK8" s="59">
        <v>43.4</v>
      </c>
      <c r="BL8" s="59">
        <v>36.200000000000003</v>
      </c>
      <c r="BM8" s="59">
        <v>-15.8</v>
      </c>
      <c r="BN8" s="59">
        <v>5</v>
      </c>
      <c r="BO8" s="59">
        <v>18.399999999999999</v>
      </c>
      <c r="BP8" s="56">
        <v>12.8</v>
      </c>
      <c r="BQ8" s="60">
        <v>3280</v>
      </c>
      <c r="BR8" s="60">
        <v>5879</v>
      </c>
      <c r="BS8" s="60">
        <v>4010</v>
      </c>
      <c r="BT8" s="61">
        <v>4239</v>
      </c>
      <c r="BU8" s="61">
        <v>4223</v>
      </c>
      <c r="BV8" s="60">
        <v>26255</v>
      </c>
      <c r="BW8" s="60">
        <v>24482</v>
      </c>
      <c r="BX8" s="60">
        <v>13494</v>
      </c>
      <c r="BY8" s="60">
        <v>17746</v>
      </c>
      <c r="BZ8" s="60">
        <v>17293</v>
      </c>
      <c r="CA8" s="58">
        <v>10556</v>
      </c>
      <c r="CB8" s="59" t="s">
        <v>112</v>
      </c>
      <c r="CC8" s="59" t="s">
        <v>112</v>
      </c>
      <c r="CD8" s="59" t="s">
        <v>112</v>
      </c>
      <c r="CE8" s="59" t="s">
        <v>112</v>
      </c>
      <c r="CF8" s="59" t="s">
        <v>112</v>
      </c>
      <c r="CG8" s="59" t="s">
        <v>112</v>
      </c>
      <c r="CH8" s="59" t="s">
        <v>112</v>
      </c>
      <c r="CI8" s="59" t="s">
        <v>112</v>
      </c>
      <c r="CJ8" s="59" t="s">
        <v>112</v>
      </c>
      <c r="CK8" s="59" t="s">
        <v>112</v>
      </c>
      <c r="CL8" s="56" t="s">
        <v>112</v>
      </c>
      <c r="CM8" s="58">
        <v>134616</v>
      </c>
      <c r="CN8" s="58">
        <v>0</v>
      </c>
      <c r="CO8" s="59" t="s">
        <v>112</v>
      </c>
      <c r="CP8" s="59" t="s">
        <v>112</v>
      </c>
      <c r="CQ8" s="59" t="s">
        <v>112</v>
      </c>
      <c r="CR8" s="59" t="s">
        <v>112</v>
      </c>
      <c r="CS8" s="59" t="s">
        <v>112</v>
      </c>
      <c r="CT8" s="59" t="s">
        <v>112</v>
      </c>
      <c r="CU8" s="59" t="s">
        <v>112</v>
      </c>
      <c r="CV8" s="59" t="s">
        <v>112</v>
      </c>
      <c r="CW8" s="59" t="s">
        <v>112</v>
      </c>
      <c r="CX8" s="59" t="s">
        <v>112</v>
      </c>
      <c r="CY8" s="56" t="s">
        <v>112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107.2</v>
      </c>
      <c r="DF8" s="59">
        <v>1555</v>
      </c>
      <c r="DG8" s="59">
        <v>69.3</v>
      </c>
      <c r="DH8" s="59">
        <v>93</v>
      </c>
      <c r="DI8" s="59">
        <v>141.1</v>
      </c>
      <c r="DJ8" s="56">
        <v>72.2</v>
      </c>
      <c r="DK8" s="59">
        <v>37.200000000000003</v>
      </c>
      <c r="DL8" s="59">
        <v>62</v>
      </c>
      <c r="DM8" s="59">
        <v>40.1</v>
      </c>
      <c r="DN8" s="59">
        <v>38</v>
      </c>
      <c r="DO8" s="59">
        <v>34.299999999999997</v>
      </c>
      <c r="DP8" s="59">
        <v>160</v>
      </c>
      <c r="DQ8" s="59">
        <v>164.6</v>
      </c>
      <c r="DR8" s="59">
        <v>140.30000000000001</v>
      </c>
      <c r="DS8" s="59">
        <v>147.30000000000001</v>
      </c>
      <c r="DT8" s="59">
        <v>162.9</v>
      </c>
      <c r="DU8" s="56">
        <v>201.6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120</v>
      </c>
      <c r="C10" s="64" t="s">
        <v>121</v>
      </c>
      <c r="D10" s="64" t="s">
        <v>122</v>
      </c>
      <c r="E10" s="64" t="s">
        <v>123</v>
      </c>
      <c r="F10" s="64" t="s">
        <v>124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H30</v>
      </c>
      <c r="C11" s="65" t="str">
        <f>IF(VALUE($B$6)=0,"",IF(VALUE($B$6)&gt;2021,"R"&amp;TEXT(VALUE($B$6)-2021,"00"),"H"&amp;VALUE($B$6)-1991))</f>
        <v>R01</v>
      </c>
      <c r="D11" s="65" t="str">
        <f>IF(VALUE($B$6)=0,"",IF(VALUE($B$6)&gt;2020,"R"&amp;TEXT(VALUE($B$6)-2020,"00"),"H"&amp;VALUE($B$6)-1990))</f>
        <v>R02</v>
      </c>
      <c r="E11" s="65" t="str">
        <f>IF(VALUE($B$6)=0,"",IF(VALUE($B$6)&gt;2019,"R"&amp;TEXT(VALUE($B$6)-2019,"00"),"H"&amp;VALUE($B$6)-1989))</f>
        <v>R03</v>
      </c>
      <c r="F11" s="65" t="str">
        <f>IF(VALUE($B$6)=0,"",IF(VALUE($B$6)&gt;2018,"R"&amp;TEXT(VALUE($B$6)-2018,"00"),"H"&amp;VALUE($B$6)-1988))</f>
        <v>R04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cp:lastModifiedBy>Windows ユーザー</cp:lastModifiedBy>
  <cp:lastPrinted>2024-02-01T08:27:40Z</cp:lastPrinted>
  <dcterms:created xsi:type="dcterms:W3CDTF">2024-01-11T00:14:20Z</dcterms:created>
  <dcterms:modified xsi:type="dcterms:W3CDTF">2024-02-01T08:27:47Z</dcterms:modified>
  <cp:category/>
</cp:coreProperties>
</file>