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財政庶務\財政係員用\瀬川\00　照会回答（起債関連）\R5照会回答（起債関連）\照会一覧\68 公営企業に係る経営比較分析表（令和４年度決算）の分析等について\各課回答\水道課　池田さん\"/>
    </mc:Choice>
  </mc:AlternateContent>
  <workbookProtection workbookAlgorithmName="SHA-512" workbookHashValue="4gIbj05RVPwcrTfL5wX4OrYKMKC/kVC19lJiXw+o7SelRXc3i7OKislyDs2y1lFVdKjZu7ZJQJGCO7GFIyFq9w==" workbookSaltValue="Avu57EILIwGyN9PZz+j0j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<sst xmlns="http://schemas.openxmlformats.org/spreadsheetml/2006/main" count="228" uniqueCount="115">
  <si>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</si>
  <si>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</si>
  <si>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</si>
  <si>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</si>
  <si>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</si>
  <si>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</si>
  <si>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</si>
  <si>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</si>
  <si>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</si>
  <si>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</si>
  <si>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</si>
  <si>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</si>
  <si>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</si>
  <si>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</si>
  <si>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</si>
  <si>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</si>
  <si>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</si>
  <si>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</si>
  <si>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</si>
  <si>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</si>
  <si>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</si>
  <si>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</si>
  <si>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</si>
  <si>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</si>
  <si>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</si>
  <si>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</si>
  <si>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</si>
  <si>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</si>
  <si>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</si>
  <si>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</si>
  <si>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</si>
  <si>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</si>
  <si>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</si>
  <si>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</si>
  <si>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</si>
  <si>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</si>
  <si>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</si>
  <si>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</si>
  <si>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</si>
  <si>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</si>
  <si>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</si>
  <si>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</si>
  <si>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</si>
  <si>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</si>
  <si>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</si>
  <si>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</si>
  <si>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</si>
  <si>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</si>
  <si>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</si>
  <si>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</si>
  <si>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</si>
  <si>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</si>
  <si>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</si>
  <si>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</si>
  <si>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</si>
  <si>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</si>
  <si>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</si>
  <si>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</si>
  <si>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</si>
  <si>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</si>
  <si>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</si>
  <si>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</si>
  <si>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</si>
  <si>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</si>
  <si>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</si>
  <si>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</si>
  <si>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</si>
  <si>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</si>
  <si>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</si>
  <si>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</si>
  <si>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</si>
  <si>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</si>
  <si>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</si>
  <si>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</si>
  <si>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</si>
  <si>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</si>
  <si>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</si>
  <si>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</si>
  <si>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</si>
  <si>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</si>
  <si>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</si>
  <si>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</si>
  <si>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</si>
  <si>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</si>
  <si>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</si>
  <si>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</si>
  <si>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</si>
  <si>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</si>
  <si>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</si>
  <si>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</si>
  <si>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</si>
  <si>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</si>
  <si>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</si>
  <si>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</si>
  <si>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</si>
  <si>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</si>
  <si>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</si>
  <si>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</si>
  <si>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</si>
  <si>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</si>
  <si>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</si>
  <si>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</si>
  <si>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</si>
  <si>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</si>
  <si>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</si>
  <si>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</si>
  <si>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</si>
  <si>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</si>
  <si>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</si>
  <si>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</si>
  <si>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</si>
  <si>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</si>
  <si>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①年々増加傾向にあり、50%を超えております。法定耐用年数に近い資産が半分以上あることを示しております。
②③管路経年化率が増加傾向にあり、老朽化の状況は悪化している状況にあります。しかし管路更新率は全国平均を下回っている状況です。
①②③今後、計画的に管路更新を進めていけるよう財源の確保に務める必要があると思います。</t>
    <phoneticPr fontId="4"/>
  </si>
  <si>
    <t xml:space="preserve">
人口推移が減少する中、安定した健全経営を行うため、また他の事業との関連もありますが、計画的に施設及び管路の更新を進めて行くために必要な財源確保と一層の事業の効率化に努めて運営を行わなければならない時期になっております。</t>
    <phoneticPr fontId="4"/>
  </si>
  <si>
    <t>①単年度の収支が100%を超えて経営できております。今後、給水収益の減少に備え、一層の事業の効率化に努めて運営していきたいと思います。
②累積欠損金や不良債権は発生しておりません。
③100%を大きく上回っていることから支払能力は備わっていると言えます。
④人口が減少傾向にあるため、給水収益も減少傾向へとなっていくことから、今後必要となる施設及び管路の更新を行うためにも経営改善、投資の規模や料金水準の適正化につなげていきたいと思います。
⑤100%を上回っており、給水に係る費用が給水収益で賄われております。
⑤⑥更新投資に充てる財源確保等、今後も健全経営を続けていくため料金の水準見直しが必要となっていると思います。
⑦ほぼ横ばいで推移していますが、平均値より低い値になっております。令和5年4月から広島県水道広域連合企業団による運営が始まっていますが、今後施設の統廃合等の検討が必要と思われます。
⑧全国平均を下回っており、引き続き老朽管更新、管路漏水調査等を行い、有収率の向上に努める必要があります。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</si>
</sst>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0.01</c:v>
                </c:pt>
                <c:pt idx="1">
                  <c:v>0.44</c:v>
                </c:pt>
                <c:pt idx="2">
                  <c:v>0.09</c:v>
                </c:pt>
                <c:pt idx="3">
                  <c:v>0.26</c:v>
                </c:pt>
                <c:pt idx="4">
                  <c:v>0.47</c:v>
                </c:pt>
              </c:numCache>
            </c:numRef>
          </c:val>
          <c:extLst>
            <c:ext xmlns:c16="http://schemas.microsoft.com/office/drawing/2014/chart" uri="{C3380CC4-5D6E-409C-BE32-E72D297353CC}">
              <c16:uniqueId val="{00000000-03DF-40CC-928C-F1D2580AC7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03DF-40CC-928C-F1D2580AC7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40.49</c:v>
                </c:pt>
                <c:pt idx="1">
                  <c:v>37.71</c:v>
                </c:pt>
                <c:pt idx="2">
                  <c:v>37.590000000000003</c:v>
                </c:pt>
                <c:pt idx="3">
                  <c:v>37.61</c:v>
                </c:pt>
                <c:pt idx="4">
                  <c:v>36.299999999999997</c:v>
                </c:pt>
              </c:numCache>
            </c:numRef>
          </c:val>
          <c:extLst>
            <c:ext xmlns:c16="http://schemas.microsoft.com/office/drawing/2014/chart" uri="{C3380CC4-5D6E-409C-BE32-E72D297353CC}">
              <c16:uniqueId val="{00000000-BC92-4297-B495-B73342A56D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BC92-4297-B495-B73342A56D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79.39</c:v>
                </c:pt>
                <c:pt idx="1">
                  <c:v>83.6</c:v>
                </c:pt>
                <c:pt idx="2">
                  <c:v>84.53</c:v>
                </c:pt>
                <c:pt idx="3">
                  <c:v>82.88</c:v>
                </c:pt>
                <c:pt idx="4">
                  <c:v>84.52</c:v>
                </c:pt>
              </c:numCache>
            </c:numRef>
          </c:val>
          <c:extLst>
            <c:ext xmlns:c16="http://schemas.microsoft.com/office/drawing/2014/chart" uri="{C3380CC4-5D6E-409C-BE32-E72D297353CC}">
              <c16:uniqueId val="{00000000-DECC-4B2B-819A-549B137CD9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DECC-4B2B-819A-549B137CD9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102.84</c:v>
                </c:pt>
                <c:pt idx="1">
                  <c:v>105.22</c:v>
                </c:pt>
                <c:pt idx="2">
                  <c:v>114.97</c:v>
                </c:pt>
                <c:pt idx="3">
                  <c:v>111.01</c:v>
                </c:pt>
                <c:pt idx="4">
                  <c:v>105.59</c:v>
                </c:pt>
              </c:numCache>
            </c:numRef>
          </c:val>
          <c:extLst>
            <c:ext xmlns:c16="http://schemas.microsoft.com/office/drawing/2014/chart" uri="{C3380CC4-5D6E-409C-BE32-E72D297353CC}">
              <c16:uniqueId val="{00000000-9D5C-442B-852A-A68F06A1E4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9D5C-442B-852A-A68F06A1E4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49.16</c:v>
                </c:pt>
                <c:pt idx="1">
                  <c:v>50.43</c:v>
                </c:pt>
                <c:pt idx="2">
                  <c:v>52.3</c:v>
                </c:pt>
                <c:pt idx="3">
                  <c:v>53.02</c:v>
                </c:pt>
                <c:pt idx="4">
                  <c:v>53.41</c:v>
                </c:pt>
              </c:numCache>
            </c:numRef>
          </c:val>
          <c:extLst>
            <c:ext xmlns:c16="http://schemas.microsoft.com/office/drawing/2014/chart" uri="{C3380CC4-5D6E-409C-BE32-E72D297353CC}">
              <c16:uniqueId val="{00000000-3A7B-467C-8386-22FC597F73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3A7B-467C-8386-22FC597F73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18.84</c:v>
                </c:pt>
                <c:pt idx="1">
                  <c:v>20.76</c:v>
                </c:pt>
                <c:pt idx="2">
                  <c:v>20.68</c:v>
                </c:pt>
                <c:pt idx="3">
                  <c:v>20.75</c:v>
                </c:pt>
                <c:pt idx="4">
                  <c:v>22.18</c:v>
                </c:pt>
              </c:numCache>
            </c:numRef>
          </c:val>
          <c:extLst>
            <c:ext xmlns:c16="http://schemas.microsoft.com/office/drawing/2014/chart" uri="{C3380CC4-5D6E-409C-BE32-E72D297353CC}">
              <c16:uniqueId val="{00000000-C883-4203-A765-1C0FA3ECDE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C883-4203-A765-1C0FA3ECDE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CB-4227-A7C5-2AA3514018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22CB-4227-A7C5-2AA3514018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293.69</c:v>
                </c:pt>
                <c:pt idx="1">
                  <c:v>310.35000000000002</c:v>
                </c:pt>
                <c:pt idx="2">
                  <c:v>302.13</c:v>
                </c:pt>
                <c:pt idx="3">
                  <c:v>394.48</c:v>
                </c:pt>
                <c:pt idx="4">
                  <c:v>309.17</c:v>
                </c:pt>
              </c:numCache>
            </c:numRef>
          </c:val>
          <c:extLst>
            <c:ext xmlns:c16="http://schemas.microsoft.com/office/drawing/2014/chart" uri="{C3380CC4-5D6E-409C-BE32-E72D297353CC}">
              <c16:uniqueId val="{00000000-BF16-4314-9C1D-66D49F14DC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BF16-4314-9C1D-66D49F14DC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450.29</c:v>
                </c:pt>
                <c:pt idx="1">
                  <c:v>448.12</c:v>
                </c:pt>
                <c:pt idx="2">
                  <c:v>433.8</c:v>
                </c:pt>
                <c:pt idx="3">
                  <c:v>431.66</c:v>
                </c:pt>
                <c:pt idx="4">
                  <c:v>438.83</c:v>
                </c:pt>
              </c:numCache>
            </c:numRef>
          </c:val>
          <c:extLst>
            <c:ext xmlns:c16="http://schemas.microsoft.com/office/drawing/2014/chart" uri="{C3380CC4-5D6E-409C-BE32-E72D297353CC}">
              <c16:uniqueId val="{00000000-A796-434E-B86D-4B18C5FF89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A796-434E-B86D-4B18C5FF89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97.65</c:v>
                </c:pt>
                <c:pt idx="1">
                  <c:v>100.69</c:v>
                </c:pt>
                <c:pt idx="2">
                  <c:v>103.77</c:v>
                </c:pt>
                <c:pt idx="3">
                  <c:v>106.76</c:v>
                </c:pt>
                <c:pt idx="4">
                  <c:v>100.89</c:v>
                </c:pt>
              </c:numCache>
            </c:numRef>
          </c:val>
          <c:extLst>
            <c:ext xmlns:c16="http://schemas.microsoft.com/office/drawing/2014/chart" uri="{C3380CC4-5D6E-409C-BE32-E72D297353CC}">
              <c16:uniqueId val="{00000000-A976-40DD-820E-55A1AD86BC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A976-40DD-820E-55A1AD86BC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240.39</c:v>
                </c:pt>
                <c:pt idx="1">
                  <c:v>233.17</c:v>
                </c:pt>
                <c:pt idx="2">
                  <c:v>225.89</c:v>
                </c:pt>
                <c:pt idx="3">
                  <c:v>219.31</c:v>
                </c:pt>
                <c:pt idx="4">
                  <c:v>231.76</c:v>
                </c:pt>
              </c:numCache>
            </c:numRef>
          </c:val>
          <c:extLst>
            <c:ext xmlns:c16="http://schemas.microsoft.com/office/drawing/2014/chart" uri="{C3380CC4-5D6E-409C-BE32-E72D297353CC}">
              <c16:uniqueId val="{00000000-9379-4BA9-8300-A1F9091C49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9379-4BA9-8300-A1F9091C49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府中市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36563</v>
      </c>
      <c r="AM8" s="45"/>
      <c r="AN8" s="45"/>
      <c r="AO8" s="45"/>
      <c r="AP8" s="45"/>
      <c r="AQ8" s="45"/>
      <c r="AR8" s="45"/>
      <c r="AS8" s="45"/>
      <c r="AT8" s="46">
        <f>データ!$S$6</f>
        <v>195.75</v>
      </c>
      <c r="AU8" s="47"/>
      <c r="AV8" s="47"/>
      <c r="AW8" s="47"/>
      <c r="AX8" s="47"/>
      <c r="AY8" s="47"/>
      <c r="AZ8" s="47"/>
      <c r="BA8" s="47"/>
      <c r="BB8" s="48">
        <f>データ!$T$6</f>
        <v>186.78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63.08</v>
      </c>
      <c r="J10" s="47"/>
      <c r="K10" s="47"/>
      <c r="L10" s="47"/>
      <c r="M10" s="47"/>
      <c r="N10" s="47"/>
      <c r="O10" s="81"/>
      <c r="P10" s="48">
        <f>データ!$P$6</f>
        <v>77.61</v>
      </c>
      <c r="Q10" s="48"/>
      <c r="R10" s="48"/>
      <c r="S10" s="48"/>
      <c r="T10" s="48"/>
      <c r="U10" s="48"/>
      <c r="V10" s="48"/>
      <c r="W10" s="45">
        <f>データ!$Q$6</f>
        <v>4526</v>
      </c>
      <c r="X10" s="45"/>
      <c r="Y10" s="45"/>
      <c r="Z10" s="45"/>
      <c r="AA10" s="45"/>
      <c r="AB10" s="45"/>
      <c r="AC10" s="45"/>
      <c r="AD10" s="2"/>
      <c r="AE10" s="2"/>
      <c r="AF10" s="2"/>
      <c r="AG10" s="2"/>
      <c r="AH10" s="2"/>
      <c r="AI10" s="2"/>
      <c r="AJ10" s="2"/>
      <c r="AK10" s="2"/>
      <c r="AL10" s="45">
        <f>データ!$U$6</f>
        <v>28193</v>
      </c>
      <c r="AM10" s="45"/>
      <c r="AN10" s="45"/>
      <c r="AO10" s="45"/>
      <c r="AP10" s="45"/>
      <c r="AQ10" s="45"/>
      <c r="AR10" s="45"/>
      <c r="AS10" s="45"/>
      <c r="AT10" s="46">
        <f>データ!$V$6</f>
        <v>22.87</v>
      </c>
      <c r="AU10" s="47"/>
      <c r="AV10" s="47"/>
      <c r="AW10" s="47"/>
      <c r="AX10" s="47"/>
      <c r="AY10" s="47"/>
      <c r="AZ10" s="47"/>
      <c r="BA10" s="47"/>
      <c r="BB10" s="48">
        <f>データ!$W$6</f>
        <v>1232.75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ve3rXJ1xQKMUOAPEEVHtY/D4hAksjcoKOseAkZLOqCs7MI9lRLv10ZCoSUmjVPAYAwYEb7cCQpeMOs2P+dyYQ==" saltValue="iDL73OnbX1igJ/EA4cax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342084</v>
      </c>
      <c r="D6" s="20">
        <f t="shared" si="3"/>
        <v>46</v>
      </c>
      <c r="E6" s="20">
        <f t="shared" si="3"/>
        <v>1</v>
      </c>
      <c r="F6" s="20">
        <f t="shared" si="3"/>
        <v>0</v>
      </c>
      <c r="G6" s="20">
        <f t="shared" si="3"/>
        <v>1</v>
      </c>
      <c r="H6" s="20" t="str">
        <f t="shared" si="3"/>
        <v>広島県　府中市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63.08</v>
      </c>
      <c r="P6" s="21">
        <f t="shared" si="3"/>
        <v>77.61</v>
      </c>
      <c r="Q6" s="21">
        <f t="shared" si="3"/>
        <v>4526</v>
      </c>
      <c r="R6" s="21">
        <f t="shared" si="3"/>
        <v>36563</v>
      </c>
      <c r="S6" s="21">
        <f t="shared" si="3"/>
        <v>195.75</v>
      </c>
      <c r="T6" s="21">
        <f t="shared" si="3"/>
        <v>186.78</v>
      </c>
      <c r="U6" s="21">
        <f t="shared" si="3"/>
        <v>28193</v>
      </c>
      <c r="V6" s="21">
        <f t="shared" si="3"/>
        <v>22.87</v>
      </c>
      <c r="W6" s="21">
        <f t="shared" si="3"/>
        <v>1232.75</v>
      </c>
      <c r="X6" s="22">
        <f>IF(X7="",NA(),X7)</f>
        <v>102.84</v>
      </c>
      <c r="Y6" s="22">
        <f t="shared" ref="Y6:AG6" si="4">IF(Y7="",NA(),Y7)</f>
        <v>105.22</v>
      </c>
      <c r="Z6" s="22">
        <f t="shared" si="4"/>
        <v>114.97</v>
      </c>
      <c r="AA6" s="22">
        <f t="shared" si="4"/>
        <v>111.01</v>
      </c>
      <c r="AB6" s="22">
        <f t="shared" si="4"/>
        <v>105.59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293.69</v>
      </c>
      <c r="AU6" s="22">
        <f t="shared" ref="AU6:BC6" si="6">IF(AU7="",NA(),AU7)</f>
        <v>310.35000000000002</v>
      </c>
      <c r="AV6" s="22">
        <f t="shared" si="6"/>
        <v>302.13</v>
      </c>
      <c r="AW6" s="22">
        <f t="shared" si="6"/>
        <v>394.48</v>
      </c>
      <c r="AX6" s="22">
        <f t="shared" si="6"/>
        <v>309.17</v>
      </c>
      <c r="AY6" s="22">
        <f t="shared" si="6"/>
        <v>369.69</v>
      </c>
      <c r="AZ6" s="22">
        <f t="shared" si="6"/>
        <v>379.08</v>
      </c>
      <c r="BA6" s="22">
        <f t="shared" si="6"/>
        <v>367.55</v>
      </c>
      <c r="BB6" s="22">
        <f t="shared" si="6"/>
        <v>378.56</v>
      </c>
      <c r="BC6" s="22">
        <f t="shared" si="6"/>
        <v>364.46</v>
      </c>
      <c r="BD6" s="21" t="str">
        <f>IF(BD7="","",IF(BD7="-","【-】","【"&amp;SUBSTITUTE(TEXT(BD7,"#,##0.00"),"-","△")&amp;"】"))</f>
        <v>【252.29】</v>
      </c>
      <c r="BE6" s="22">
        <f>IF(BE7="",NA(),BE7)</f>
        <v>450.29</v>
      </c>
      <c r="BF6" s="22">
        <f t="shared" ref="BF6:BN6" si="7">IF(BF7="",NA(),BF7)</f>
        <v>448.12</v>
      </c>
      <c r="BG6" s="22">
        <f t="shared" si="7"/>
        <v>433.8</v>
      </c>
      <c r="BH6" s="22">
        <f t="shared" si="7"/>
        <v>431.66</v>
      </c>
      <c r="BI6" s="22">
        <f t="shared" si="7"/>
        <v>438.83</v>
      </c>
      <c r="BJ6" s="22">
        <f t="shared" si="7"/>
        <v>402.99</v>
      </c>
      <c r="BK6" s="22">
        <f t="shared" si="7"/>
        <v>398.98</v>
      </c>
      <c r="BL6" s="22">
        <f t="shared" si="7"/>
        <v>418.68</v>
      </c>
      <c r="BM6" s="22">
        <f t="shared" si="7"/>
        <v>395.68</v>
      </c>
      <c r="BN6" s="22">
        <f t="shared" si="7"/>
        <v>403.72</v>
      </c>
      <c r="BO6" s="21" t="str">
        <f>IF(BO7="","",IF(BO7="-","【-】","【"&amp;SUBSTITUTE(TEXT(BO7,"#,##0.00"),"-","△")&amp;"】"))</f>
        <v>【268.07】</v>
      </c>
      <c r="BP6" s="22">
        <f>IF(BP7="",NA(),BP7)</f>
        <v>97.65</v>
      </c>
      <c r="BQ6" s="22">
        <f t="shared" ref="BQ6:BY6" si="8">IF(BQ7="",NA(),BQ7)</f>
        <v>100.69</v>
      </c>
      <c r="BR6" s="22">
        <f t="shared" si="8"/>
        <v>103.77</v>
      </c>
      <c r="BS6" s="22">
        <f t="shared" si="8"/>
        <v>106.76</v>
      </c>
      <c r="BT6" s="22">
        <f t="shared" si="8"/>
        <v>100.89</v>
      </c>
      <c r="BU6" s="22">
        <f t="shared" si="8"/>
        <v>98.66</v>
      </c>
      <c r="BV6" s="22">
        <f t="shared" si="8"/>
        <v>98.64</v>
      </c>
      <c r="BW6" s="22">
        <f t="shared" si="8"/>
        <v>94.78</v>
      </c>
      <c r="BX6" s="22">
        <f t="shared" si="8"/>
        <v>97.59</v>
      </c>
      <c r="BY6" s="22">
        <f t="shared" si="8"/>
        <v>92.17</v>
      </c>
      <c r="BZ6" s="21" t="str">
        <f>IF(BZ7="","",IF(BZ7="-","【-】","【"&amp;SUBSTITUTE(TEXT(BZ7,"#,##0.00"),"-","△")&amp;"】"))</f>
        <v>【97.47】</v>
      </c>
      <c r="CA6" s="22">
        <f>IF(CA7="",NA(),CA7)</f>
        <v>240.39</v>
      </c>
      <c r="CB6" s="22">
        <f t="shared" ref="CB6:CJ6" si="9">IF(CB7="",NA(),CB7)</f>
        <v>233.17</v>
      </c>
      <c r="CC6" s="22">
        <f t="shared" si="9"/>
        <v>225.89</v>
      </c>
      <c r="CD6" s="22">
        <f t="shared" si="9"/>
        <v>219.31</v>
      </c>
      <c r="CE6" s="22">
        <f t="shared" si="9"/>
        <v>231.76</v>
      </c>
      <c r="CF6" s="22">
        <f t="shared" si="9"/>
        <v>178.59</v>
      </c>
      <c r="CG6" s="22">
        <f t="shared" si="9"/>
        <v>178.92</v>
      </c>
      <c r="CH6" s="22">
        <f t="shared" si="9"/>
        <v>181.3</v>
      </c>
      <c r="CI6" s="22">
        <f t="shared" si="9"/>
        <v>181.71</v>
      </c>
      <c r="CJ6" s="22">
        <f t="shared" si="9"/>
        <v>188.51</v>
      </c>
      <c r="CK6" s="21" t="str">
        <f>IF(CK7="","",IF(CK7="-","【-】","【"&amp;SUBSTITUTE(TEXT(CK7,"#,##0.00"),"-","△")&amp;"】"))</f>
        <v>【174.75】</v>
      </c>
      <c r="CL6" s="22">
        <f>IF(CL7="",NA(),CL7)</f>
        <v>40.49</v>
      </c>
      <c r="CM6" s="22">
        <f t="shared" ref="CM6:CU6" si="10">IF(CM7="",NA(),CM7)</f>
        <v>37.71</v>
      </c>
      <c r="CN6" s="22">
        <f t="shared" si="10"/>
        <v>37.590000000000003</v>
      </c>
      <c r="CO6" s="22">
        <f t="shared" si="10"/>
        <v>37.61</v>
      </c>
      <c r="CP6" s="22">
        <f t="shared" si="10"/>
        <v>36.299999999999997</v>
      </c>
      <c r="CQ6" s="22">
        <f t="shared" si="10"/>
        <v>55.03</v>
      </c>
      <c r="CR6" s="22">
        <f t="shared" si="10"/>
        <v>55.14</v>
      </c>
      <c r="CS6" s="22">
        <f t="shared" si="10"/>
        <v>55.89</v>
      </c>
      <c r="CT6" s="22">
        <f t="shared" si="10"/>
        <v>55.72</v>
      </c>
      <c r="CU6" s="22">
        <f t="shared" si="10"/>
        <v>55.31</v>
      </c>
      <c r="CV6" s="21" t="str">
        <f>IF(CV7="","",IF(CV7="-","【-】","【"&amp;SUBSTITUTE(TEXT(CV7,"#,##0.00"),"-","△")&amp;"】"))</f>
        <v>【59.97】</v>
      </c>
      <c r="CW6" s="22">
        <f>IF(CW7="",NA(),CW7)</f>
        <v>79.39</v>
      </c>
      <c r="CX6" s="22">
        <f t="shared" ref="CX6:DF6" si="11">IF(CX7="",NA(),CX7)</f>
        <v>83.6</v>
      </c>
      <c r="CY6" s="22">
        <f t="shared" si="11"/>
        <v>84.53</v>
      </c>
      <c r="CZ6" s="22">
        <f t="shared" si="11"/>
        <v>82.88</v>
      </c>
      <c r="DA6" s="22">
        <f t="shared" si="11"/>
        <v>84.52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49.16</v>
      </c>
      <c r="DI6" s="22">
        <f t="shared" ref="DI6:DQ6" si="12">IF(DI7="",NA(),DI7)</f>
        <v>50.43</v>
      </c>
      <c r="DJ6" s="22">
        <f t="shared" si="12"/>
        <v>52.3</v>
      </c>
      <c r="DK6" s="22">
        <f t="shared" si="12"/>
        <v>53.02</v>
      </c>
      <c r="DL6" s="22">
        <f t="shared" si="12"/>
        <v>53.41</v>
      </c>
      <c r="DM6" s="22">
        <f t="shared" si="12"/>
        <v>48.87</v>
      </c>
      <c r="DN6" s="22">
        <f t="shared" si="12"/>
        <v>49.92</v>
      </c>
      <c r="DO6" s="22">
        <f t="shared" si="12"/>
        <v>50.63</v>
      </c>
      <c r="DP6" s="22">
        <f t="shared" si="12"/>
        <v>51.29</v>
      </c>
      <c r="DQ6" s="22">
        <f t="shared" si="12"/>
        <v>52.2</v>
      </c>
      <c r="DR6" s="21" t="str">
        <f>IF(DR7="","",IF(DR7="-","【-】","【"&amp;SUBSTITUTE(TEXT(DR7,"#,##0.00"),"-","△")&amp;"】"))</f>
        <v>【51.51】</v>
      </c>
      <c r="DS6" s="22">
        <f>IF(DS7="",NA(),DS7)</f>
        <v>18.84</v>
      </c>
      <c r="DT6" s="22">
        <f t="shared" ref="DT6:EB6" si="13">IF(DT7="",NA(),DT7)</f>
        <v>20.76</v>
      </c>
      <c r="DU6" s="22">
        <f t="shared" si="13"/>
        <v>20.68</v>
      </c>
      <c r="DV6" s="22">
        <f t="shared" si="13"/>
        <v>20.75</v>
      </c>
      <c r="DW6" s="22">
        <f t="shared" si="13"/>
        <v>22.18</v>
      </c>
      <c r="DX6" s="22">
        <f t="shared" si="13"/>
        <v>14.85</v>
      </c>
      <c r="DY6" s="22">
        <f t="shared" si="13"/>
        <v>16.88</v>
      </c>
      <c r="DZ6" s="22">
        <f t="shared" si="13"/>
        <v>18.28</v>
      </c>
      <c r="EA6" s="22">
        <f t="shared" si="13"/>
        <v>19.61</v>
      </c>
      <c r="EB6" s="22">
        <f t="shared" si="13"/>
        <v>20.73</v>
      </c>
      <c r="EC6" s="21" t="str">
        <f>IF(EC7="","",IF(EC7="-","【-】","【"&amp;SUBSTITUTE(TEXT(EC7,"#,##0.00"),"-","△")&amp;"】"))</f>
        <v>【23.75】</v>
      </c>
      <c r="ED6" s="22">
        <f>IF(ED7="",NA(),ED7)</f>
        <v>0.01</v>
      </c>
      <c r="EE6" s="22">
        <f t="shared" ref="EE6:EM6" si="14">IF(EE7="",NA(),EE7)</f>
        <v>0.44</v>
      </c>
      <c r="EF6" s="22">
        <f t="shared" si="14"/>
        <v>0.09</v>
      </c>
      <c r="EG6" s="22">
        <f t="shared" si="14"/>
        <v>0.26</v>
      </c>
      <c r="EH6" s="22">
        <f t="shared" si="14"/>
        <v>0.47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342084</v>
      </c>
      <c r="D7" s="24">
        <v>46</v>
      </c>
      <c r="E7" s="24">
        <v>1</v>
      </c>
      <c r="F7" s="24">
        <v>0</v>
      </c>
      <c r="G7" s="24">
        <v>1</v>
      </c>
      <c r="H7" s="24" t="s">
        <v>93</v>
      </c>
      <c r="I7" s="24" t="s">
        <v>94</v>
      </c>
      <c r="J7" s="24" t="s">
        <v>95</v>
      </c>
      <c r="K7" s="24" t="s">
        <v>96</v>
      </c>
      <c r="L7" s="24" t="s">
        <v>97</v>
      </c>
      <c r="M7" s="24" t="s">
        <v>98</v>
      </c>
      <c r="N7" s="25" t="s">
        <v>99</v>
      </c>
      <c r="O7" s="25">
        <v>63.08</v>
      </c>
      <c r="P7" s="25">
        <v>77.61</v>
      </c>
      <c r="Q7" s="25">
        <v>4526</v>
      </c>
      <c r="R7" s="25">
        <v>36563</v>
      </c>
      <c r="S7" s="25">
        <v>195.75</v>
      </c>
      <c r="T7" s="25">
        <v>186.78</v>
      </c>
      <c r="U7" s="25">
        <v>28193</v>
      </c>
      <c r="V7" s="25">
        <v>22.87</v>
      </c>
      <c r="W7" s="25">
        <v>1232.75</v>
      </c>
      <c r="X7" s="25">
        <v>102.84</v>
      </c>
      <c r="Y7" s="25">
        <v>105.22</v>
      </c>
      <c r="Z7" s="25">
        <v>114.97</v>
      </c>
      <c r="AA7" s="25">
        <v>111.01</v>
      </c>
      <c r="AB7" s="25">
        <v>105.59</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293.69</v>
      </c>
      <c r="AU7" s="25">
        <v>310.35000000000002</v>
      </c>
      <c r="AV7" s="25">
        <v>302.13</v>
      </c>
      <c r="AW7" s="25">
        <v>394.48</v>
      </c>
      <c r="AX7" s="25">
        <v>309.17</v>
      </c>
      <c r="AY7" s="25">
        <v>369.69</v>
      </c>
      <c r="AZ7" s="25">
        <v>379.08</v>
      </c>
      <c r="BA7" s="25">
        <v>367.55</v>
      </c>
      <c r="BB7" s="25">
        <v>378.56</v>
      </c>
      <c r="BC7" s="25">
        <v>364.46</v>
      </c>
      <c r="BD7" s="25">
        <v>252.29</v>
      </c>
      <c r="BE7" s="25">
        <v>450.29</v>
      </c>
      <c r="BF7" s="25">
        <v>448.12</v>
      </c>
      <c r="BG7" s="25">
        <v>433.8</v>
      </c>
      <c r="BH7" s="25">
        <v>431.66</v>
      </c>
      <c r="BI7" s="25">
        <v>438.83</v>
      </c>
      <c r="BJ7" s="25">
        <v>402.99</v>
      </c>
      <c r="BK7" s="25">
        <v>398.98</v>
      </c>
      <c r="BL7" s="25">
        <v>418.68</v>
      </c>
      <c r="BM7" s="25">
        <v>395.68</v>
      </c>
      <c r="BN7" s="25">
        <v>403.72</v>
      </c>
      <c r="BO7" s="25">
        <v>268.07</v>
      </c>
      <c r="BP7" s="25">
        <v>97.65</v>
      </c>
      <c r="BQ7" s="25">
        <v>100.69</v>
      </c>
      <c r="BR7" s="25">
        <v>103.77</v>
      </c>
      <c r="BS7" s="25">
        <v>106.76</v>
      </c>
      <c r="BT7" s="25">
        <v>100.89</v>
      </c>
      <c r="BU7" s="25">
        <v>98.66</v>
      </c>
      <c r="BV7" s="25">
        <v>98.64</v>
      </c>
      <c r="BW7" s="25">
        <v>94.78</v>
      </c>
      <c r="BX7" s="25">
        <v>97.59</v>
      </c>
      <c r="BY7" s="25">
        <v>92.17</v>
      </c>
      <c r="BZ7" s="25">
        <v>97.47</v>
      </c>
      <c r="CA7" s="25">
        <v>240.39</v>
      </c>
      <c r="CB7" s="25">
        <v>233.17</v>
      </c>
      <c r="CC7" s="25">
        <v>225.89</v>
      </c>
      <c r="CD7" s="25">
        <v>219.31</v>
      </c>
      <c r="CE7" s="25">
        <v>231.76</v>
      </c>
      <c r="CF7" s="25">
        <v>178.59</v>
      </c>
      <c r="CG7" s="25">
        <v>178.92</v>
      </c>
      <c r="CH7" s="25">
        <v>181.3</v>
      </c>
      <c r="CI7" s="25">
        <v>181.71</v>
      </c>
      <c r="CJ7" s="25">
        <v>188.51</v>
      </c>
      <c r="CK7" s="25">
        <v>174.75</v>
      </c>
      <c r="CL7" s="25">
        <v>40.49</v>
      </c>
      <c r="CM7" s="25">
        <v>37.71</v>
      </c>
      <c r="CN7" s="25">
        <v>37.590000000000003</v>
      </c>
      <c r="CO7" s="25">
        <v>37.61</v>
      </c>
      <c r="CP7" s="25">
        <v>36.299999999999997</v>
      </c>
      <c r="CQ7" s="25">
        <v>55.03</v>
      </c>
      <c r="CR7" s="25">
        <v>55.14</v>
      </c>
      <c r="CS7" s="25">
        <v>55.89</v>
      </c>
      <c r="CT7" s="25">
        <v>55.72</v>
      </c>
      <c r="CU7" s="25">
        <v>55.31</v>
      </c>
      <c r="CV7" s="25">
        <v>59.97</v>
      </c>
      <c r="CW7" s="25">
        <v>79.39</v>
      </c>
      <c r="CX7" s="25">
        <v>83.6</v>
      </c>
      <c r="CY7" s="25">
        <v>84.53</v>
      </c>
      <c r="CZ7" s="25">
        <v>82.88</v>
      </c>
      <c r="DA7" s="25">
        <v>84.52</v>
      </c>
      <c r="DB7" s="25">
        <v>81.900000000000006</v>
      </c>
      <c r="DC7" s="25">
        <v>81.39</v>
      </c>
      <c r="DD7" s="25">
        <v>81.27</v>
      </c>
      <c r="DE7" s="25">
        <v>81.260000000000005</v>
      </c>
      <c r="DF7" s="25">
        <v>80.36</v>
      </c>
      <c r="DG7" s="25">
        <v>89.76</v>
      </c>
      <c r="DH7" s="25">
        <v>49.16</v>
      </c>
      <c r="DI7" s="25">
        <v>50.43</v>
      </c>
      <c r="DJ7" s="25">
        <v>52.3</v>
      </c>
      <c r="DK7" s="25">
        <v>53.02</v>
      </c>
      <c r="DL7" s="25">
        <v>53.41</v>
      </c>
      <c r="DM7" s="25">
        <v>48.87</v>
      </c>
      <c r="DN7" s="25">
        <v>49.92</v>
      </c>
      <c r="DO7" s="25">
        <v>50.63</v>
      </c>
      <c r="DP7" s="25">
        <v>51.29</v>
      </c>
      <c r="DQ7" s="25">
        <v>52.2</v>
      </c>
      <c r="DR7" s="25">
        <v>51.51</v>
      </c>
      <c r="DS7" s="25">
        <v>18.84</v>
      </c>
      <c r="DT7" s="25">
        <v>20.76</v>
      </c>
      <c r="DU7" s="25">
        <v>20.68</v>
      </c>
      <c r="DV7" s="25">
        <v>20.75</v>
      </c>
      <c r="DW7" s="25">
        <v>22.18</v>
      </c>
      <c r="DX7" s="25">
        <v>14.85</v>
      </c>
      <c r="DY7" s="25">
        <v>16.88</v>
      </c>
      <c r="DZ7" s="25">
        <v>18.28</v>
      </c>
      <c r="EA7" s="25">
        <v>19.61</v>
      </c>
      <c r="EB7" s="25">
        <v>20.73</v>
      </c>
      <c r="EC7" s="25">
        <v>23.75</v>
      </c>
      <c r="ED7" s="25">
        <v>0.01</v>
      </c>
      <c r="EE7" s="25">
        <v>0.44</v>
      </c>
      <c r="EF7" s="25">
        <v>0.09</v>
      </c>
      <c r="EG7" s="25">
        <v>0.26</v>
      </c>
      <c r="EH7" s="25">
        <v>0.47</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2024-02-07T07:51:18Z</cp:lastPrinted>
  <dcterms:created xsi:type="dcterms:W3CDTF">2023-12-05T00:59:22Z</dcterms:created>
  <dcterms:modified xsi:type="dcterms:W3CDTF">2024-02-07T07:51:21Z</dcterms:modified>
  <cp:category/>
</cp:coreProperties>
</file>