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R:\業務フォルダ\庄原市本庁舎\環境建設部_下水道課_管理係\管理係長\経営比較分析\R6.1経営比較分析提出\提出用\"/>
    </mc:Choice>
  </mc:AlternateContent>
  <xr:revisionPtr revIDLastSave="0" documentId="8_{D056AA84-7F38-4638-8837-20884724CA5D}" xr6:coauthVersionLast="36" xr6:coauthVersionMax="36" xr10:uidLastSave="{00000000-0000-0000-0000-000000000000}"/>
  <workbookProtection workbookAlgorithmName="SHA-512" workbookHashValue="GYEdpxgUPCEsSUx1OKwx8MAnA41dRYmzSkxcsqYrQpbe4L0l+fGdvWUcjnQm9CGR2Trq6uxJIsRgv6Zrk8OqdQ==" workbookSaltValue="VqSw8BHORy3TXjm/9950Mg=="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W6" i="5"/>
  <c r="AT10" i="4" s="1"/>
  <c r="V6" i="5"/>
  <c r="U6" i="5"/>
  <c r="BB8" i="4" s="1"/>
  <c r="T6" i="5"/>
  <c r="S6" i="5"/>
  <c r="AL8" i="4" s="1"/>
  <c r="R6" i="5"/>
  <c r="Q6" i="5"/>
  <c r="W10" i="4" s="1"/>
  <c r="P6" i="5"/>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BB10" i="4"/>
  <c r="AL10" i="4"/>
  <c r="AD10" i="4"/>
  <c r="P10" i="4"/>
  <c r="B10" i="4"/>
  <c r="AT8" i="4"/>
  <c r="AD8" i="4"/>
  <c r="W8" i="4"/>
  <c r="I8" i="4"/>
  <c r="B8" i="4"/>
  <c r="B6" i="4"/>
</calcChain>
</file>

<file path=xl/sharedStrings.xml><?xml version="1.0" encoding="utf-8"?>
<sst xmlns="http://schemas.openxmlformats.org/spreadsheetml/2006/main" count="236" uniqueCount="120">
  <si>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</si>
  <si>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</si>
  <si>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</si>
  <si>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</si>
  <si>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</si>
  <si>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</si>
  <si>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</si>
  <si>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</si>
  <si>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</si>
  <si>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</si>
  <si>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</si>
  <si>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</si>
  <si>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</si>
  <si>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</si>
  <si>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</si>
  <si>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</si>
  <si>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</si>
  <si>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</si>
  <si>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</si>
  <si>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</si>
  <si>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</si>
  <si>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</si>
  <si>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</si>
  <si>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</si>
  <si>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</si>
  <si>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</si>
  <si>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</si>
  <si>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</si>
  <si>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</si>
  <si>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</si>
  <si>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</si>
  <si>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</si>
  <si>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</si>
  <si>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</si>
  <si>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</si>
  <si>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</si>
  <si>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</si>
  <si>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</si>
  <si>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</si>
  <si>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</si>
  <si>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</si>
  <si>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</si>
  <si>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</si>
  <si>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</si>
  <si>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</si>
  <si>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</si>
  <si>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</si>
  <si>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</si>
  <si>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</si>
  <si>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</si>
  <si>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</si>
  <si>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</si>
  <si>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</si>
  <si>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</si>
  <si>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</si>
  <si>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</si>
  <si>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</si>
  <si>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</si>
  <si>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</si>
  <si>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</si>
  <si>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</si>
  <si>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</si>
  <si>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</si>
  <si>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</si>
  <si>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</si>
  <si>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</si>
  <si>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</si>
  <si>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</si>
  <si>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</si>
  <si>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</si>
  <si>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</si>
  <si>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</si>
  <si>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</si>
  <si>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</si>
  <si>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</si>
  <si>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</si>
  <si>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</si>
  <si>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</si>
  <si>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</si>
  <si>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</si>
  <si>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</si>
  <si>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</si>
  <si>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</si>
  <si>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</si>
  <si>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</si>
  <si>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</si>
  <si>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</si>
  <si>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</si>
  <si>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</si>
  <si>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</si>
  <si>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</si>
  <si>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</si>
  <si>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</si>
  <si>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</si>
  <si>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</si>
  <si>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</si>
  <si>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</si>
  <si>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</si>
  <si>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庄原市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</si>
  <si>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</si>
  <si>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</si>
  <si>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</si>
  <si>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</si>
  <si>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</si>
  <si>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</si>
  <si>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</si>
  <si>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</si>
  <si>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</si>
  <si>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</si>
  <si>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</si>
  <si>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</si>
  <si>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</si>
  <si>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</si>
  <si>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</si>
  <si>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</si>
  <si>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</si>
  <si>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</si>
  <si>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収益的収支比率は、99.38％であり、総収入の内、68.24％が一般会計からの繰入金によるものである。公共下水道等の他の下水道事業と統一した使用料で運営しているため、経営基盤の脆弱な農業集落排水事業では、恒常的な収入不足にあり、その不足分を一般会計から補填する状況となっている。今後については、引き続き受益者負担の適正化を図り、必要に応じた使用料改定を行う予定としている。
④企業債残高対事業規模比率は、昨年度から32.40ポイント減少している。類似団体より低い数値であり、引き続き適正な投資に努める。
⑤経費回収率は、昨年度から11.99ポイント減少しているが、類似団体より17.78ポイント高い。しかしながら、100％を下回っているため、適正な使用料収入の確保と汚水処理費の削減が必要である。
⑥汚水処理原価は、昨年度から42.82円上昇しており、電気料金等の高騰が影響している。類似団体より2.84ポイント低く、引き続き汚水処理コストの削減に努める。
⑦施設利用率は、昨年度から2.14ポイント減少したが、類似団体より0.44ポイント高い。最大稼働率は110.25％である。
⑧水洗化率は、昨年から0.50ポイントの上昇であるが、水洗化人口に大きな変動はなく、区域内人口の減少により、上昇している。100％未満であるため、水洗化率の向上の取り組みが必要である。</t>
    <phoneticPr fontId="4"/>
  </si>
  <si>
    <t>　最も早い供用開始が平成7年で、管渠工事後29年程度と耐用年数にはまだ達していない。</t>
    <phoneticPr fontId="4"/>
  </si>
  <si>
    <t>　経営の健全性・効率性の分析の結果、適正な使用料収入の確保と汚水処理費の削減及び水洗化率の向上の取り組みが必要となった。
　処理場やマンホールポンプの長寿命化を始めとする維持管理費の削減に取り組むとともに、受益者負担の原則に基づく適正な使用者負担を求める。
　水洗化促進に引き続き取り組む。</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</si>
</sst>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640-45E5-B59A-57A9A954A2F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0.25</c:v>
                </c:pt>
                <c:pt idx="3">
                  <c:v>0.05</c:v>
                </c:pt>
                <c:pt idx="4">
                  <c:v>0.03</c:v>
                </c:pt>
              </c:numCache>
            </c:numRef>
          </c:val>
          <c:smooth val="0"/>
          <c:extLst>
            <c:ext xmlns:c16="http://schemas.microsoft.com/office/drawing/2014/chart" uri="{C3380CC4-5D6E-409C-BE32-E72D297353CC}">
              <c16:uniqueId val="{00000001-8640-45E5-B59A-57A9A954A2F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52.59</c:v>
                </c:pt>
                <c:pt idx="1">
                  <c:v>51.32</c:v>
                </c:pt>
                <c:pt idx="2">
                  <c:v>55.4</c:v>
                </c:pt>
                <c:pt idx="3">
                  <c:v>54.93</c:v>
                </c:pt>
                <c:pt idx="4">
                  <c:v>52.79</c:v>
                </c:pt>
              </c:numCache>
            </c:numRef>
          </c:val>
          <c:extLst>
            <c:ext xmlns:c16="http://schemas.microsoft.com/office/drawing/2014/chart" uri="{C3380CC4-5D6E-409C-BE32-E72D297353CC}">
              <c16:uniqueId val="{00000000-3292-4C62-AFF8-C275156537A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54.83</c:v>
                </c:pt>
                <c:pt idx="3">
                  <c:v>66.53</c:v>
                </c:pt>
                <c:pt idx="4">
                  <c:v>52.35</c:v>
                </c:pt>
              </c:numCache>
            </c:numRef>
          </c:val>
          <c:smooth val="0"/>
          <c:extLst>
            <c:ext xmlns:c16="http://schemas.microsoft.com/office/drawing/2014/chart" uri="{C3380CC4-5D6E-409C-BE32-E72D297353CC}">
              <c16:uniqueId val="{00000001-3292-4C62-AFF8-C275156537A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81.66</c:v>
                </c:pt>
                <c:pt idx="1">
                  <c:v>83.27</c:v>
                </c:pt>
                <c:pt idx="2">
                  <c:v>83.65</c:v>
                </c:pt>
                <c:pt idx="3">
                  <c:v>84.48</c:v>
                </c:pt>
                <c:pt idx="4">
                  <c:v>84.98</c:v>
                </c:pt>
              </c:numCache>
            </c:numRef>
          </c:val>
          <c:extLst>
            <c:ext xmlns:c16="http://schemas.microsoft.com/office/drawing/2014/chart" uri="{C3380CC4-5D6E-409C-BE32-E72D297353CC}">
              <c16:uniqueId val="{00000000-6FC2-42BC-A228-A8CD025C614C}"/>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84.7</c:v>
                </c:pt>
                <c:pt idx="3">
                  <c:v>84.67</c:v>
                </c:pt>
                <c:pt idx="4">
                  <c:v>84.39</c:v>
                </c:pt>
              </c:numCache>
            </c:numRef>
          </c:val>
          <c:smooth val="0"/>
          <c:extLst>
            <c:ext xmlns:c16="http://schemas.microsoft.com/office/drawing/2014/chart" uri="{C3380CC4-5D6E-409C-BE32-E72D297353CC}">
              <c16:uniqueId val="{00000001-6FC2-42BC-A228-A8CD025C614C}"/>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99.42</c:v>
                </c:pt>
                <c:pt idx="1">
                  <c:v>99.26</c:v>
                </c:pt>
                <c:pt idx="2">
                  <c:v>98.06</c:v>
                </c:pt>
                <c:pt idx="3">
                  <c:v>100.54</c:v>
                </c:pt>
                <c:pt idx="4">
                  <c:v>99.38</c:v>
                </c:pt>
              </c:numCache>
            </c:numRef>
          </c:val>
          <c:extLst>
            <c:ext xmlns:c16="http://schemas.microsoft.com/office/drawing/2014/chart" uri="{C3380CC4-5D6E-409C-BE32-E72D297353CC}">
              <c16:uniqueId val="{00000000-37E6-4708-A1EA-E77E7C3AB212}"/>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7E6-4708-A1EA-E77E7C3AB212}"/>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FB2-4505-8832-372C9CB03DD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FB2-4505-8832-372C9CB03DD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7B4-42C1-8F4E-D9FB1689B34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7B4-42C1-8F4E-D9FB1689B34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431-4D34-B83B-DA41CCACEBA4}"/>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431-4D34-B83B-DA41CCACEBA4}"/>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847-4D26-8E46-45C717A450F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847-4D26-8E46-45C717A450F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494.2</c:v>
                </c:pt>
                <c:pt idx="1">
                  <c:v>581.47</c:v>
                </c:pt>
                <c:pt idx="2">
                  <c:v>569.41</c:v>
                </c:pt>
                <c:pt idx="3">
                  <c:v>535.53</c:v>
                </c:pt>
                <c:pt idx="4">
                  <c:v>503.13</c:v>
                </c:pt>
              </c:numCache>
            </c:numRef>
          </c:val>
          <c:extLst>
            <c:ext xmlns:c16="http://schemas.microsoft.com/office/drawing/2014/chart" uri="{C3380CC4-5D6E-409C-BE32-E72D297353CC}">
              <c16:uniqueId val="{00000000-C5B4-4C5C-B29B-37869041223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867.83</c:v>
                </c:pt>
                <c:pt idx="3">
                  <c:v>791.76</c:v>
                </c:pt>
                <c:pt idx="4">
                  <c:v>900.82</c:v>
                </c:pt>
              </c:numCache>
            </c:numRef>
          </c:val>
          <c:smooth val="0"/>
          <c:extLst>
            <c:ext xmlns:c16="http://schemas.microsoft.com/office/drawing/2014/chart" uri="{C3380CC4-5D6E-409C-BE32-E72D297353CC}">
              <c16:uniqueId val="{00000001-C5B4-4C5C-B29B-37869041223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83.5</c:v>
                </c:pt>
                <c:pt idx="1">
                  <c:v>83.16</c:v>
                </c:pt>
                <c:pt idx="2">
                  <c:v>86.67</c:v>
                </c:pt>
                <c:pt idx="3">
                  <c:v>82.71</c:v>
                </c:pt>
                <c:pt idx="4">
                  <c:v>70.72</c:v>
                </c:pt>
              </c:numCache>
            </c:numRef>
          </c:val>
          <c:extLst>
            <c:ext xmlns:c16="http://schemas.microsoft.com/office/drawing/2014/chart" uri="{C3380CC4-5D6E-409C-BE32-E72D297353CC}">
              <c16:uniqueId val="{00000000-EA07-4704-B611-32D32742548C}"/>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57.08</c:v>
                </c:pt>
                <c:pt idx="3">
                  <c:v>56.26</c:v>
                </c:pt>
                <c:pt idx="4">
                  <c:v>52.94</c:v>
                </c:pt>
              </c:numCache>
            </c:numRef>
          </c:val>
          <c:smooth val="0"/>
          <c:extLst>
            <c:ext xmlns:c16="http://schemas.microsoft.com/office/drawing/2014/chart" uri="{C3380CC4-5D6E-409C-BE32-E72D297353CC}">
              <c16:uniqueId val="{00000001-EA07-4704-B611-32D32742548C}"/>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249.89</c:v>
                </c:pt>
                <c:pt idx="1">
                  <c:v>252.46</c:v>
                </c:pt>
                <c:pt idx="2">
                  <c:v>244.53</c:v>
                </c:pt>
                <c:pt idx="3">
                  <c:v>257.62</c:v>
                </c:pt>
                <c:pt idx="4">
                  <c:v>300.44</c:v>
                </c:pt>
              </c:numCache>
            </c:numRef>
          </c:val>
          <c:extLst>
            <c:ext xmlns:c16="http://schemas.microsoft.com/office/drawing/2014/chart" uri="{C3380CC4-5D6E-409C-BE32-E72D297353CC}">
              <c16:uniqueId val="{00000000-4C89-4F5F-8C7E-93646678C158}"/>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274.99</c:v>
                </c:pt>
                <c:pt idx="3">
                  <c:v>282.08999999999997</c:v>
                </c:pt>
                <c:pt idx="4">
                  <c:v>303.27999999999997</c:v>
                </c:pt>
              </c:numCache>
            </c:numRef>
          </c:val>
          <c:smooth val="0"/>
          <c:extLst>
            <c:ext xmlns:c16="http://schemas.microsoft.com/office/drawing/2014/chart" uri="{C3380CC4-5D6E-409C-BE32-E72D297353CC}">
              <c16:uniqueId val="{00000001-4C89-4F5F-8C7E-93646678C158}"/>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広島県　庄原市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法非適用</v>
      </c>
      <c r="C8" s="66"/>
      <c r="D8" s="66"/>
      <c r="E8" s="66"/>
      <c r="F8" s="66"/>
      <c r="G8" s="66"/>
      <c r="H8" s="66"/>
      <c r="I8" s="66" t="str">
        <f>データ!J6</f>
        <v>下水道事業</v>
      </c>
      <c r="J8" s="66"/>
      <c r="K8" s="66"/>
      <c r="L8" s="66"/>
      <c r="M8" s="66"/>
      <c r="N8" s="66"/>
      <c r="O8" s="66"/>
      <c r="P8" s="66" t="str">
        <f>データ!K6</f>
        <v>農業集落排水</v>
      </c>
      <c r="Q8" s="66"/>
      <c r="R8" s="66"/>
      <c r="S8" s="66"/>
      <c r="T8" s="66"/>
      <c r="U8" s="66"/>
      <c r="V8" s="66"/>
      <c r="W8" s="66" t="str">
        <f>データ!L6</f>
        <v>F2</v>
      </c>
      <c r="X8" s="66"/>
      <c r="Y8" s="66"/>
      <c r="Z8" s="66"/>
      <c r="AA8" s="66"/>
      <c r="AB8" s="66"/>
      <c r="AC8" s="66"/>
      <c r="AD8" s="67" t="str">
        <f>データ!$M$6</f>
        <v>非設置</v>
      </c>
      <c r="AE8" s="67"/>
      <c r="AF8" s="67"/>
      <c r="AG8" s="67"/>
      <c r="AH8" s="67"/>
      <c r="AI8" s="67"/>
      <c r="AJ8" s="67"/>
      <c r="AK8" s="3"/>
      <c r="AL8" s="55">
        <f>データ!S6</f>
        <v>32629</v>
      </c>
      <c r="AM8" s="55"/>
      <c r="AN8" s="55"/>
      <c r="AO8" s="55"/>
      <c r="AP8" s="55"/>
      <c r="AQ8" s="55"/>
      <c r="AR8" s="55"/>
      <c r="AS8" s="55"/>
      <c r="AT8" s="54">
        <f>データ!T6</f>
        <v>1246.49</v>
      </c>
      <c r="AU8" s="54"/>
      <c r="AV8" s="54"/>
      <c r="AW8" s="54"/>
      <c r="AX8" s="54"/>
      <c r="AY8" s="54"/>
      <c r="AZ8" s="54"/>
      <c r="BA8" s="54"/>
      <c r="BB8" s="54">
        <f>データ!U6</f>
        <v>26.18</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t="str">
        <f>データ!O6</f>
        <v>該当数値なし</v>
      </c>
      <c r="J10" s="54"/>
      <c r="K10" s="54"/>
      <c r="L10" s="54"/>
      <c r="M10" s="54"/>
      <c r="N10" s="54"/>
      <c r="O10" s="54"/>
      <c r="P10" s="54">
        <f>データ!P6</f>
        <v>15.07</v>
      </c>
      <c r="Q10" s="54"/>
      <c r="R10" s="54"/>
      <c r="S10" s="54"/>
      <c r="T10" s="54"/>
      <c r="U10" s="54"/>
      <c r="V10" s="54"/>
      <c r="W10" s="54">
        <f>データ!Q6</f>
        <v>92.79</v>
      </c>
      <c r="X10" s="54"/>
      <c r="Y10" s="54"/>
      <c r="Z10" s="54"/>
      <c r="AA10" s="54"/>
      <c r="AB10" s="54"/>
      <c r="AC10" s="54"/>
      <c r="AD10" s="55">
        <f>データ!R6</f>
        <v>3841</v>
      </c>
      <c r="AE10" s="55"/>
      <c r="AF10" s="55"/>
      <c r="AG10" s="55"/>
      <c r="AH10" s="55"/>
      <c r="AI10" s="55"/>
      <c r="AJ10" s="55"/>
      <c r="AK10" s="2"/>
      <c r="AL10" s="55">
        <f>データ!V6</f>
        <v>4874</v>
      </c>
      <c r="AM10" s="55"/>
      <c r="AN10" s="55"/>
      <c r="AO10" s="55"/>
      <c r="AP10" s="55"/>
      <c r="AQ10" s="55"/>
      <c r="AR10" s="55"/>
      <c r="AS10" s="55"/>
      <c r="AT10" s="54">
        <f>データ!W6</f>
        <v>1.78</v>
      </c>
      <c r="AU10" s="54"/>
      <c r="AV10" s="54"/>
      <c r="AW10" s="54"/>
      <c r="AX10" s="54"/>
      <c r="AY10" s="54"/>
      <c r="AZ10" s="54"/>
      <c r="BA10" s="54"/>
      <c r="BB10" s="54">
        <f>データ!X6</f>
        <v>2738.2</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117</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118</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119</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【809.19】</v>
      </c>
      <c r="I86" s="12" t="str">
        <f>データ!CA6</f>
        <v>【57.02】</v>
      </c>
      <c r="J86" s="12" t="str">
        <f>データ!CL6</f>
        <v>【273.68】</v>
      </c>
      <c r="K86" s="12" t="str">
        <f>データ!CW6</f>
        <v>【52.55】</v>
      </c>
      <c r="L86" s="12" t="str">
        <f>データ!DH6</f>
        <v>【87.30】</v>
      </c>
      <c r="M86" s="12" t="s">
        <v>44</v>
      </c>
      <c r="N86" s="12" t="s">
        <v>44</v>
      </c>
      <c r="O86" s="12" t="str">
        <f>データ!EO6</f>
        <v>【0.02】</v>
      </c>
    </row>
  </sheetData>
  <sheetProtection algorithmName="SHA-512" hashValue="4Nexsra2x12AhX4kMkxTI4WYZj64DNeUIl718u8NczP2P/nyBxagwaSh8r4fF+B64Iesv57RjBe9xty2rYciuQ==" saltValue="TYXBQA6WEzwWp2pwUlmtQ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342106</v>
      </c>
      <c r="D6" s="19">
        <f t="shared" si="3"/>
        <v>47</v>
      </c>
      <c r="E6" s="19">
        <f t="shared" si="3"/>
        <v>17</v>
      </c>
      <c r="F6" s="19">
        <f t="shared" si="3"/>
        <v>5</v>
      </c>
      <c r="G6" s="19">
        <f t="shared" si="3"/>
        <v>0</v>
      </c>
      <c r="H6" s="19" t="str">
        <f t="shared" si="3"/>
        <v>広島県　庄原市</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15.07</v>
      </c>
      <c r="Q6" s="20">
        <f t="shared" si="3"/>
        <v>92.79</v>
      </c>
      <c r="R6" s="20">
        <f t="shared" si="3"/>
        <v>3841</v>
      </c>
      <c r="S6" s="20">
        <f t="shared" si="3"/>
        <v>32629</v>
      </c>
      <c r="T6" s="20">
        <f t="shared" si="3"/>
        <v>1246.49</v>
      </c>
      <c r="U6" s="20">
        <f t="shared" si="3"/>
        <v>26.18</v>
      </c>
      <c r="V6" s="20">
        <f t="shared" si="3"/>
        <v>4874</v>
      </c>
      <c r="W6" s="20">
        <f t="shared" si="3"/>
        <v>1.78</v>
      </c>
      <c r="X6" s="20">
        <f t="shared" si="3"/>
        <v>2738.2</v>
      </c>
      <c r="Y6" s="21">
        <f>IF(Y7="",NA(),Y7)</f>
        <v>99.42</v>
      </c>
      <c r="Z6" s="21">
        <f t="shared" ref="Z6:AH6" si="4">IF(Z7="",NA(),Z7)</f>
        <v>99.26</v>
      </c>
      <c r="AA6" s="21">
        <f t="shared" si="4"/>
        <v>98.06</v>
      </c>
      <c r="AB6" s="21">
        <f t="shared" si="4"/>
        <v>100.54</v>
      </c>
      <c r="AC6" s="21">
        <f t="shared" si="4"/>
        <v>99.38</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494.2</v>
      </c>
      <c r="BG6" s="21">
        <f t="shared" ref="BG6:BO6" si="7">IF(BG7="",NA(),BG7)</f>
        <v>581.47</v>
      </c>
      <c r="BH6" s="21">
        <f t="shared" si="7"/>
        <v>569.41</v>
      </c>
      <c r="BI6" s="21">
        <f t="shared" si="7"/>
        <v>535.53</v>
      </c>
      <c r="BJ6" s="21">
        <f t="shared" si="7"/>
        <v>503.13</v>
      </c>
      <c r="BK6" s="21">
        <f t="shared" si="7"/>
        <v>789.46</v>
      </c>
      <c r="BL6" s="21">
        <f t="shared" si="7"/>
        <v>826.83</v>
      </c>
      <c r="BM6" s="21">
        <f t="shared" si="7"/>
        <v>867.83</v>
      </c>
      <c r="BN6" s="21">
        <f t="shared" si="7"/>
        <v>791.76</v>
      </c>
      <c r="BO6" s="21">
        <f t="shared" si="7"/>
        <v>900.82</v>
      </c>
      <c r="BP6" s="20" t="str">
        <f>IF(BP7="","",IF(BP7="-","【-】","【"&amp;SUBSTITUTE(TEXT(BP7,"#,##0.00"),"-","△")&amp;"】"))</f>
        <v>【809.19】</v>
      </c>
      <c r="BQ6" s="21">
        <f>IF(BQ7="",NA(),BQ7)</f>
        <v>83.5</v>
      </c>
      <c r="BR6" s="21">
        <f t="shared" ref="BR6:BZ6" si="8">IF(BR7="",NA(),BR7)</f>
        <v>83.16</v>
      </c>
      <c r="BS6" s="21">
        <f t="shared" si="8"/>
        <v>86.67</v>
      </c>
      <c r="BT6" s="21">
        <f t="shared" si="8"/>
        <v>82.71</v>
      </c>
      <c r="BU6" s="21">
        <f t="shared" si="8"/>
        <v>70.72</v>
      </c>
      <c r="BV6" s="21">
        <f t="shared" si="8"/>
        <v>57.77</v>
      </c>
      <c r="BW6" s="21">
        <f t="shared" si="8"/>
        <v>57.31</v>
      </c>
      <c r="BX6" s="21">
        <f t="shared" si="8"/>
        <v>57.08</v>
      </c>
      <c r="BY6" s="21">
        <f t="shared" si="8"/>
        <v>56.26</v>
      </c>
      <c r="BZ6" s="21">
        <f t="shared" si="8"/>
        <v>52.94</v>
      </c>
      <c r="CA6" s="20" t="str">
        <f>IF(CA7="","",IF(CA7="-","【-】","【"&amp;SUBSTITUTE(TEXT(CA7,"#,##0.00"),"-","△")&amp;"】"))</f>
        <v>【57.02】</v>
      </c>
      <c r="CB6" s="21">
        <f>IF(CB7="",NA(),CB7)</f>
        <v>249.89</v>
      </c>
      <c r="CC6" s="21">
        <f t="shared" ref="CC6:CK6" si="9">IF(CC7="",NA(),CC7)</f>
        <v>252.46</v>
      </c>
      <c r="CD6" s="21">
        <f t="shared" si="9"/>
        <v>244.53</v>
      </c>
      <c r="CE6" s="21">
        <f t="shared" si="9"/>
        <v>257.62</v>
      </c>
      <c r="CF6" s="21">
        <f t="shared" si="9"/>
        <v>300.44</v>
      </c>
      <c r="CG6" s="21">
        <f t="shared" si="9"/>
        <v>274.35000000000002</v>
      </c>
      <c r="CH6" s="21">
        <f t="shared" si="9"/>
        <v>273.52</v>
      </c>
      <c r="CI6" s="21">
        <f t="shared" si="9"/>
        <v>274.99</v>
      </c>
      <c r="CJ6" s="21">
        <f t="shared" si="9"/>
        <v>282.08999999999997</v>
      </c>
      <c r="CK6" s="21">
        <f t="shared" si="9"/>
        <v>303.27999999999997</v>
      </c>
      <c r="CL6" s="20" t="str">
        <f>IF(CL7="","",IF(CL7="-","【-】","【"&amp;SUBSTITUTE(TEXT(CL7,"#,##0.00"),"-","△")&amp;"】"))</f>
        <v>【273.68】</v>
      </c>
      <c r="CM6" s="21">
        <f>IF(CM7="",NA(),CM7)</f>
        <v>52.59</v>
      </c>
      <c r="CN6" s="21">
        <f t="shared" ref="CN6:CV6" si="10">IF(CN7="",NA(),CN7)</f>
        <v>51.32</v>
      </c>
      <c r="CO6" s="21">
        <f t="shared" si="10"/>
        <v>55.4</v>
      </c>
      <c r="CP6" s="21">
        <f t="shared" si="10"/>
        <v>54.93</v>
      </c>
      <c r="CQ6" s="21">
        <f t="shared" si="10"/>
        <v>52.79</v>
      </c>
      <c r="CR6" s="21">
        <f t="shared" si="10"/>
        <v>50.68</v>
      </c>
      <c r="CS6" s="21">
        <f t="shared" si="10"/>
        <v>50.14</v>
      </c>
      <c r="CT6" s="21">
        <f t="shared" si="10"/>
        <v>54.83</v>
      </c>
      <c r="CU6" s="21">
        <f t="shared" si="10"/>
        <v>66.53</v>
      </c>
      <c r="CV6" s="21">
        <f t="shared" si="10"/>
        <v>52.35</v>
      </c>
      <c r="CW6" s="20" t="str">
        <f>IF(CW7="","",IF(CW7="-","【-】","【"&amp;SUBSTITUTE(TEXT(CW7,"#,##0.00"),"-","△")&amp;"】"))</f>
        <v>【52.55】</v>
      </c>
      <c r="CX6" s="21">
        <f>IF(CX7="",NA(),CX7)</f>
        <v>81.66</v>
      </c>
      <c r="CY6" s="21">
        <f t="shared" ref="CY6:DG6" si="11">IF(CY7="",NA(),CY7)</f>
        <v>83.27</v>
      </c>
      <c r="CZ6" s="21">
        <f t="shared" si="11"/>
        <v>83.65</v>
      </c>
      <c r="DA6" s="21">
        <f t="shared" si="11"/>
        <v>84.48</v>
      </c>
      <c r="DB6" s="21">
        <f t="shared" si="11"/>
        <v>84.98</v>
      </c>
      <c r="DC6" s="21">
        <f t="shared" si="11"/>
        <v>84.86</v>
      </c>
      <c r="DD6" s="21">
        <f t="shared" si="11"/>
        <v>84.98</v>
      </c>
      <c r="DE6" s="21">
        <f t="shared" si="11"/>
        <v>84.7</v>
      </c>
      <c r="DF6" s="21">
        <f t="shared" si="11"/>
        <v>84.67</v>
      </c>
      <c r="DG6" s="21">
        <f t="shared" si="11"/>
        <v>84.39</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0.02</v>
      </c>
      <c r="EL6" s="21">
        <f t="shared" si="14"/>
        <v>0.25</v>
      </c>
      <c r="EM6" s="21">
        <f t="shared" si="14"/>
        <v>0.05</v>
      </c>
      <c r="EN6" s="21">
        <f t="shared" si="14"/>
        <v>0.03</v>
      </c>
      <c r="EO6" s="20" t="str">
        <f>IF(EO7="","",IF(EO7="-","【-】","【"&amp;SUBSTITUTE(TEXT(EO7,"#,##0.00"),"-","△")&amp;"】"))</f>
        <v>【0.02】</v>
      </c>
    </row>
    <row r="7" spans="1:145" s="22" customFormat="1" x14ac:dyDescent="0.15">
      <c r="A7" s="14"/>
      <c r="B7" s="23">
        <v>2022</v>
      </c>
      <c r="C7" s="23">
        <v>342106</v>
      </c>
      <c r="D7" s="23">
        <v>47</v>
      </c>
      <c r="E7" s="23">
        <v>17</v>
      </c>
      <c r="F7" s="23">
        <v>5</v>
      </c>
      <c r="G7" s="23">
        <v>0</v>
      </c>
      <c r="H7" s="23" t="s">
        <v>98</v>
      </c>
      <c r="I7" s="23" t="s">
        <v>99</v>
      </c>
      <c r="J7" s="23" t="s">
        <v>100</v>
      </c>
      <c r="K7" s="23" t="s">
        <v>101</v>
      </c>
      <c r="L7" s="23" t="s">
        <v>102</v>
      </c>
      <c r="M7" s="23" t="s">
        <v>103</v>
      </c>
      <c r="N7" s="24" t="s">
        <v>104</v>
      </c>
      <c r="O7" s="24" t="s">
        <v>105</v>
      </c>
      <c r="P7" s="24">
        <v>15.07</v>
      </c>
      <c r="Q7" s="24">
        <v>92.79</v>
      </c>
      <c r="R7" s="24">
        <v>3841</v>
      </c>
      <c r="S7" s="24">
        <v>32629</v>
      </c>
      <c r="T7" s="24">
        <v>1246.49</v>
      </c>
      <c r="U7" s="24">
        <v>26.18</v>
      </c>
      <c r="V7" s="24">
        <v>4874</v>
      </c>
      <c r="W7" s="24">
        <v>1.78</v>
      </c>
      <c r="X7" s="24">
        <v>2738.2</v>
      </c>
      <c r="Y7" s="24">
        <v>99.42</v>
      </c>
      <c r="Z7" s="24">
        <v>99.26</v>
      </c>
      <c r="AA7" s="24">
        <v>98.06</v>
      </c>
      <c r="AB7" s="24">
        <v>100.54</v>
      </c>
      <c r="AC7" s="24">
        <v>99.38</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494.2</v>
      </c>
      <c r="BG7" s="24">
        <v>581.47</v>
      </c>
      <c r="BH7" s="24">
        <v>569.41</v>
      </c>
      <c r="BI7" s="24">
        <v>535.53</v>
      </c>
      <c r="BJ7" s="24">
        <v>503.13</v>
      </c>
      <c r="BK7" s="24">
        <v>789.46</v>
      </c>
      <c r="BL7" s="24">
        <v>826.83</v>
      </c>
      <c r="BM7" s="24">
        <v>867.83</v>
      </c>
      <c r="BN7" s="24">
        <v>791.76</v>
      </c>
      <c r="BO7" s="24">
        <v>900.82</v>
      </c>
      <c r="BP7" s="24">
        <v>809.19</v>
      </c>
      <c r="BQ7" s="24">
        <v>83.5</v>
      </c>
      <c r="BR7" s="24">
        <v>83.16</v>
      </c>
      <c r="BS7" s="24">
        <v>86.67</v>
      </c>
      <c r="BT7" s="24">
        <v>82.71</v>
      </c>
      <c r="BU7" s="24">
        <v>70.72</v>
      </c>
      <c r="BV7" s="24">
        <v>57.77</v>
      </c>
      <c r="BW7" s="24">
        <v>57.31</v>
      </c>
      <c r="BX7" s="24">
        <v>57.08</v>
      </c>
      <c r="BY7" s="24">
        <v>56.26</v>
      </c>
      <c r="BZ7" s="24">
        <v>52.94</v>
      </c>
      <c r="CA7" s="24">
        <v>57.02</v>
      </c>
      <c r="CB7" s="24">
        <v>249.89</v>
      </c>
      <c r="CC7" s="24">
        <v>252.46</v>
      </c>
      <c r="CD7" s="24">
        <v>244.53</v>
      </c>
      <c r="CE7" s="24">
        <v>257.62</v>
      </c>
      <c r="CF7" s="24">
        <v>300.44</v>
      </c>
      <c r="CG7" s="24">
        <v>274.35000000000002</v>
      </c>
      <c r="CH7" s="24">
        <v>273.52</v>
      </c>
      <c r="CI7" s="24">
        <v>274.99</v>
      </c>
      <c r="CJ7" s="24">
        <v>282.08999999999997</v>
      </c>
      <c r="CK7" s="24">
        <v>303.27999999999997</v>
      </c>
      <c r="CL7" s="24">
        <v>273.68</v>
      </c>
      <c r="CM7" s="24">
        <v>52.59</v>
      </c>
      <c r="CN7" s="24">
        <v>51.32</v>
      </c>
      <c r="CO7" s="24">
        <v>55.4</v>
      </c>
      <c r="CP7" s="24">
        <v>54.93</v>
      </c>
      <c r="CQ7" s="24">
        <v>52.79</v>
      </c>
      <c r="CR7" s="24">
        <v>50.68</v>
      </c>
      <c r="CS7" s="24">
        <v>50.14</v>
      </c>
      <c r="CT7" s="24">
        <v>54.83</v>
      </c>
      <c r="CU7" s="24">
        <v>66.53</v>
      </c>
      <c r="CV7" s="24">
        <v>52.35</v>
      </c>
      <c r="CW7" s="24">
        <v>52.55</v>
      </c>
      <c r="CX7" s="24">
        <v>81.66</v>
      </c>
      <c r="CY7" s="24">
        <v>83.27</v>
      </c>
      <c r="CZ7" s="24">
        <v>83.65</v>
      </c>
      <c r="DA7" s="24">
        <v>84.48</v>
      </c>
      <c r="DB7" s="24">
        <v>84.98</v>
      </c>
      <c r="DC7" s="24">
        <v>84.86</v>
      </c>
      <c r="DD7" s="24">
        <v>84.98</v>
      </c>
      <c r="DE7" s="24">
        <v>84.7</v>
      </c>
      <c r="DF7" s="24">
        <v>84.67</v>
      </c>
      <c r="DG7" s="24">
        <v>84.39</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0.02</v>
      </c>
      <c r="EL7" s="24">
        <v>0.25</v>
      </c>
      <c r="EM7" s="24">
        <v>0.05</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2024-01-22T09:40:01Z</cp:lastPrinted>
  <dcterms:created xsi:type="dcterms:W3CDTF">2023-12-12T02:55:28Z</dcterms:created>
  <dcterms:modified xsi:type="dcterms:W3CDTF">2024-01-22T09:41:43Z</dcterms:modified>
  <cp:category/>
</cp:coreProperties>
</file>