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上下水道課\旧・上下水道課\経営比較分析表の策定及び公表\2022（R4）\"/>
    </mc:Choice>
  </mc:AlternateContent>
  <xr:revisionPtr revIDLastSave="0" documentId="13_ncr:1_{333C9542-E8F2-49DC-AC82-9B3FB4479730}" xr6:coauthVersionLast="47" xr6:coauthVersionMax="47" xr10:uidLastSave="{00000000-0000-0000-0000-000000000000}"/>
  <workbookProtection workbookAlgorithmName="SHA-512" workbookHashValue="Xl8QeRv15BPNZlDZ1C/NGFf3IRotJ7+h7jbxvXDTV+kH4FZmO/TAPlcaiIrqRU3nrJ+pofnPWsrx/jX+d9bnvg==" workbookSaltValue="fQfnw1Qmtjv9CCpIOnM3M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I86" i="4"/>
  <c r="H86" i="4"/>
  <c r="E86" i="4"/>
  <c r="BB10" i="4"/>
  <c r="AT10" i="4"/>
  <c r="AD10" i="4"/>
  <c r="P10" i="4"/>
  <c r="I10" i="4"/>
  <c r="AT8" i="4"/>
  <c r="AL8" i="4"/>
  <c r="W8" i="4"/>
  <c r="P8" i="4"/>
  <c r="I8" i="4"/>
  <c r="B6"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<sst xmlns="http://schemas.openxmlformats.org/spreadsheetml/2006/main" count="241" uniqueCount="120">
  <si>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</si>
  <si>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</si>
  <si>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</si>
  <si>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</si>
  <si>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</si>
  <si>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</si>
  <si>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</si>
  <si>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</si>
  <si>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</si>
  <si>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</si>
  <si>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</si>
  <si>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</si>
  <si>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</si>
  <si>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</si>
  <si>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</si>
  <si>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</si>
  <si>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</si>
  <si>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</si>
  <si>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</si>
  <si>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</si>
  <si>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</si>
  <si>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</si>
  <si>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</si>
  <si>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</si>
  <si>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</si>
  <si>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</si>
  <si>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</si>
  <si>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</si>
  <si>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</si>
  <si>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</si>
  <si>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</si>
  <si>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</si>
  <si>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</si>
  <si>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</si>
  <si>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</si>
  <si>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</si>
  <si>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</si>
  <si>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</si>
  <si>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</si>
  <si>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</si>
  <si>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</si>
  <si>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</si>
  <si>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</si>
  <si>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</si>
  <si>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</si>
  <si>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</si>
  <si>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</si>
  <si>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</si>
  <si>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</si>
  <si>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</si>
  <si>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</si>
  <si>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</si>
  <si>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</si>
  <si>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</si>
  <si>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</si>
  <si>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</si>
  <si>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</si>
  <si>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</si>
  <si>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</si>
  <si>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</si>
  <si>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</si>
  <si>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</si>
  <si>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</si>
  <si>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</si>
  <si>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</si>
  <si>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</si>
  <si>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</si>
  <si>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</si>
  <si>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</si>
  <si>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</si>
  <si>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</si>
  <si>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</si>
  <si>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</si>
  <si>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</si>
  <si>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</si>
  <si>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</si>
  <si>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</si>
  <si>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</si>
  <si>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</si>
  <si>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</si>
  <si>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</si>
  <si>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</si>
  <si>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</si>
  <si>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</si>
  <si>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</si>
  <si>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</si>
  <si>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</si>
  <si>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</si>
  <si>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</si>
  <si>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</si>
  <si>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</si>
  <si>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</si>
  <si>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</si>
  <si>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</si>
  <si>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</si>
  <si>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</si>
  <si>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</si>
  <si>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</si>
  <si>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海田町</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</si>
  <si>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</si>
  <si>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</si>
  <si>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</si>
  <si>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</si>
  <si>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</si>
  <si>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</si>
  <si>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</si>
  <si>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</si>
  <si>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</si>
  <si>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</si>
  <si>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</si>
  <si>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</si>
  <si>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</si>
  <si>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</si>
  <si>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</si>
  <si>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</si>
  <si>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</si>
  <si>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</si>
  <si>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30年を経過した管渠等はありますが，標準耐用年数の50年までに約15年程度あり，しばらくは点検・調査（カメラ等）による維持管理で対応します。その中で，長寿命化計画の策定時期を検討していきます。
　</t>
    <phoneticPr fontId="4"/>
  </si>
  <si>
    <t>　令和４年度は打切決算に伴い下水道使用料収入は，大幅に減収しております。経営指標は，汚水整備が概成しており新規の大型拡張整備が少ないため改善傾向にあったのですが，令和４年度については打切決算により収入が減収したことから一部悪化がみられました。
　水洗化率は類似団体平均値を上回るものの，その伸びは緩やかです。未接続者への接続啓発活動を継続し，水洗化率の向上を図ります。
　また，設計基準・技術基準の見直しや新技術の採用等により，建設・改良に要するコスト縮減に努めていきます。
　今後も徹底した効率化，経営健全化を行ないつつ，公営企業会計への移行を促進してまいります。</t>
    <rPh sb="7" eb="9">
      <t>ウチキ</t>
    </rPh>
    <rPh sb="9" eb="11">
      <t>ケッサン</t>
    </rPh>
    <rPh sb="12" eb="13">
      <t>トモナ</t>
    </rPh>
    <rPh sb="24" eb="26">
      <t>オオハバ</t>
    </rPh>
    <rPh sb="63" eb="64">
      <t>スク</t>
    </rPh>
    <rPh sb="81" eb="83">
      <t>レイワ</t>
    </rPh>
    <rPh sb="84" eb="86">
      <t>ネンド</t>
    </rPh>
    <rPh sb="91" eb="93">
      <t>ウチキ</t>
    </rPh>
    <rPh sb="93" eb="95">
      <t>ケッサン</t>
    </rPh>
    <rPh sb="98" eb="100">
      <t>シュウニュウ</t>
    </rPh>
    <rPh sb="101" eb="103">
      <t>ゲンシュウ</t>
    </rPh>
    <rPh sb="109" eb="111">
      <t>イチブ</t>
    </rPh>
    <rPh sb="111" eb="113">
      <t>アッカ</t>
    </rPh>
    <phoneticPr fontId="4"/>
  </si>
  <si>
    <r>
      <t>　</t>
    </r>
    <r>
      <rPr>
        <sz val="11"/>
        <rFont val="ＭＳ ゴシック"/>
        <family val="3"/>
        <charset val="128"/>
      </rPr>
      <t>令和４年度は，打切決算に伴い下水道使用料は大幅な減収となりました。そのことに伴い前年度比の経営諸指標において，一部悪化が見受けられます。また，使用料収入以外の主だった財源が無く依然として繰入金への依存が高く，企業債残高も高水準にあります。
①収益的収支</t>
    </r>
    <r>
      <rPr>
        <sz val="11"/>
        <color theme="1"/>
        <rFont val="ＭＳ ゴシック"/>
        <family val="3"/>
        <charset val="128"/>
      </rPr>
      <t>比率は，前年度より7.45ポイント改善していますが，依然として低い水準です。これは，企業債償還金が多いためです。
④企業債残高対事業規模比率は，高い水準で推移していますが，年々起債残高は減少していました。令和４年度は打切決算により営業収益が少なくなったことにより増加しました。
⑤経費回収率は，打切決算により下水道使用料が少なかった事により100％を下回っています。
⑥汚水処理原価は，前年度より12.05円（8.03％）減少しています。
⑧水洗化率は，前年度より0.13ポイント上昇し97.64%となりました。類似団体平均値より高くなっていますが，水質改善を推進するため，今後も水洗化率向上に努めていきます。</t>
    </r>
    <rPh sb="8" eb="10">
      <t>ウチキ</t>
    </rPh>
    <rPh sb="10" eb="12">
      <t>ケッサン</t>
    </rPh>
    <rPh sb="13" eb="14">
      <t>トモナ</t>
    </rPh>
    <rPh sb="15" eb="21">
      <t>ゲスイドウシヨウリョウ</t>
    </rPh>
    <rPh sb="22" eb="24">
      <t>オオハバ</t>
    </rPh>
    <rPh sb="25" eb="27">
      <t>ゲンシュウ</t>
    </rPh>
    <rPh sb="39" eb="40">
      <t>トモナ</t>
    </rPh>
    <rPh sb="58" eb="60">
      <t>アッカ</t>
    </rPh>
    <rPh sb="229" eb="231">
      <t>レイワ</t>
    </rPh>
    <rPh sb="232" eb="234">
      <t>ネンド</t>
    </rPh>
    <rPh sb="235" eb="237">
      <t>ウチキ</t>
    </rPh>
    <rPh sb="237" eb="239">
      <t>ケッサン</t>
    </rPh>
    <rPh sb="242" eb="246">
      <t>エイギョウシュウエキ</t>
    </rPh>
    <rPh sb="247" eb="248">
      <t>スク</t>
    </rPh>
    <rPh sb="258" eb="260">
      <t>ゾウカ</t>
    </rPh>
    <rPh sb="274" eb="276">
      <t>ウチキ</t>
    </rPh>
    <rPh sb="276" eb="278">
      <t>ケッサン</t>
    </rPh>
    <rPh sb="281" eb="287">
      <t>ゲスイドウシヨウリョウ</t>
    </rPh>
    <rPh sb="288" eb="289">
      <t>スク</t>
    </rPh>
    <rPh sb="293" eb="294">
      <t>コト</t>
    </rPh>
    <rPh sb="302" eb="304">
      <t>シタマワ</t>
    </rPh>
    <rPh sb="338" eb="34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</si>
</sst>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D7-47E9-9DD3-6A942F11FB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0.13</c:v>
                </c:pt>
                <c:pt idx="2">
                  <c:v>0.19</c:v>
                </c:pt>
                <c:pt idx="3">
                  <c:v>0.24</c:v>
                </c:pt>
                <c:pt idx="4">
                  <c:v>0.14000000000000001</c:v>
                </c:pt>
              </c:numCache>
            </c:numRef>
          </c:val>
          <c:smooth val="0"/>
          <c:extLst>
            <c:ext xmlns:c16="http://schemas.microsoft.com/office/drawing/2014/chart" uri="{C3380CC4-5D6E-409C-BE32-E72D297353CC}">
              <c16:uniqueId val="{00000001-A8D7-47E9-9DD3-6A942F11FB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5E-4ECD-8288-06AB6AA979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55.46</c:v>
                </c:pt>
                <c:pt idx="1">
                  <c:v>55.73</c:v>
                </c:pt>
                <c:pt idx="2">
                  <c:v>58.12</c:v>
                </c:pt>
                <c:pt idx="3">
                  <c:v>59.96</c:v>
                </c:pt>
                <c:pt idx="4">
                  <c:v>59.9</c:v>
                </c:pt>
              </c:numCache>
            </c:numRef>
          </c:val>
          <c:smooth val="0"/>
          <c:extLst>
            <c:ext xmlns:c16="http://schemas.microsoft.com/office/drawing/2014/chart" uri="{C3380CC4-5D6E-409C-BE32-E72D297353CC}">
              <c16:uniqueId val="{00000001-565E-4ECD-8288-06AB6AA979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95.36</c:v>
                </c:pt>
                <c:pt idx="1">
                  <c:v>97.31</c:v>
                </c:pt>
                <c:pt idx="2">
                  <c:v>97.44</c:v>
                </c:pt>
                <c:pt idx="3">
                  <c:v>97.51</c:v>
                </c:pt>
                <c:pt idx="4">
                  <c:v>97.64</c:v>
                </c:pt>
              </c:numCache>
            </c:numRef>
          </c:val>
          <c:extLst>
            <c:ext xmlns:c16="http://schemas.microsoft.com/office/drawing/2014/chart" uri="{C3380CC4-5D6E-409C-BE32-E72D297353CC}">
              <c16:uniqueId val="{00000000-9912-41E1-B239-BF1482E216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92.45</c:v>
                </c:pt>
                <c:pt idx="2">
                  <c:v>92.55</c:v>
                </c:pt>
                <c:pt idx="3">
                  <c:v>94.27</c:v>
                </c:pt>
                <c:pt idx="4">
                  <c:v>94.46</c:v>
                </c:pt>
              </c:numCache>
            </c:numRef>
          </c:val>
          <c:smooth val="0"/>
          <c:extLst>
            <c:ext xmlns:c16="http://schemas.microsoft.com/office/drawing/2014/chart" uri="{C3380CC4-5D6E-409C-BE32-E72D297353CC}">
              <c16:uniqueId val="{00000001-9912-41E1-B239-BF1482E216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76.099999999999994</c:v>
                </c:pt>
                <c:pt idx="1">
                  <c:v>74.39</c:v>
                </c:pt>
                <c:pt idx="2">
                  <c:v>73.95</c:v>
                </c:pt>
                <c:pt idx="3">
                  <c:v>75.31</c:v>
                </c:pt>
                <c:pt idx="4">
                  <c:v>82.76</c:v>
                </c:pt>
              </c:numCache>
            </c:numRef>
          </c:val>
          <c:extLst>
            <c:ext xmlns:c16="http://schemas.microsoft.com/office/drawing/2014/chart" uri="{C3380CC4-5D6E-409C-BE32-E72D297353CC}">
              <c16:uniqueId val="{00000000-560E-42C9-A425-3764B7953B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E-42C9-A425-3764B7953B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1-4634-85C2-E68F22DCA3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1-4634-85C2-E68F22DCA3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D-401B-BD65-149F6A4D5F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D-401B-BD65-149F6A4D5F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5-4EC6-8404-F25C0A32C7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5-4EC6-8404-F25C0A32C7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D-42AD-BA89-A6512B7B88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D-42AD-BA89-A6512B7B88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1626.23</c:v>
                </c:pt>
                <c:pt idx="1">
                  <c:v>1505.54</c:v>
                </c:pt>
                <c:pt idx="2">
                  <c:v>1392.1</c:v>
                </c:pt>
                <c:pt idx="3">
                  <c:v>1315.52</c:v>
                </c:pt>
                <c:pt idx="4">
                  <c:v>1543.77</c:v>
                </c:pt>
              </c:numCache>
            </c:numRef>
          </c:val>
          <c:extLst>
            <c:ext xmlns:c16="http://schemas.microsoft.com/office/drawing/2014/chart" uri="{C3380CC4-5D6E-409C-BE32-E72D297353CC}">
              <c16:uniqueId val="{00000000-9633-444E-AECD-8CA9F63924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978.87</c:v>
                </c:pt>
                <c:pt idx="1">
                  <c:v>917.44</c:v>
                </c:pt>
                <c:pt idx="2">
                  <c:v>856.88</c:v>
                </c:pt>
                <c:pt idx="3">
                  <c:v>734.47</c:v>
                </c:pt>
                <c:pt idx="4">
                  <c:v>720.89</c:v>
                </c:pt>
              </c:numCache>
            </c:numRef>
          </c:val>
          <c:smooth val="0"/>
          <c:extLst>
            <c:ext xmlns:c16="http://schemas.microsoft.com/office/drawing/2014/chart" uri="{C3380CC4-5D6E-409C-BE32-E72D297353CC}">
              <c16:uniqueId val="{00000001-9633-444E-AECD-8CA9F63924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89.09</c:v>
                </c:pt>
              </c:numCache>
            </c:numRef>
          </c:val>
          <c:extLst>
            <c:ext xmlns:c16="http://schemas.microsoft.com/office/drawing/2014/chart" uri="{C3380CC4-5D6E-409C-BE32-E72D297353CC}">
              <c16:uniqueId val="{00000000-2A12-4C0B-B829-599814F6C8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85.9</c:v>
                </c:pt>
                <c:pt idx="1">
                  <c:v>85.34</c:v>
                </c:pt>
                <c:pt idx="2">
                  <c:v>89.01</c:v>
                </c:pt>
                <c:pt idx="3">
                  <c:v>90.69</c:v>
                </c:pt>
                <c:pt idx="4">
                  <c:v>90.5</c:v>
                </c:pt>
              </c:numCache>
            </c:numRef>
          </c:val>
          <c:smooth val="0"/>
          <c:extLst>
            <c:ext xmlns:c16="http://schemas.microsoft.com/office/drawing/2014/chart" uri="{C3380CC4-5D6E-409C-BE32-E72D297353CC}">
              <c16:uniqueId val="{00000001-2A12-4C0B-B829-599814F6C8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161.29</c:v>
                </c:pt>
                <c:pt idx="1">
                  <c:v>162.63999999999999</c:v>
                </c:pt>
                <c:pt idx="2">
                  <c:v>161.85</c:v>
                </c:pt>
                <c:pt idx="3">
                  <c:v>162.05000000000001</c:v>
                </c:pt>
                <c:pt idx="4">
                  <c:v>150</c:v>
                </c:pt>
              </c:numCache>
            </c:numRef>
          </c:val>
          <c:extLst>
            <c:ext xmlns:c16="http://schemas.microsoft.com/office/drawing/2014/chart" uri="{C3380CC4-5D6E-409C-BE32-E72D297353CC}">
              <c16:uniqueId val="{00000000-DF69-4764-A37E-B8BFF8249A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148.41999999999999</c:v>
                </c:pt>
                <c:pt idx="1">
                  <c:v>149.27000000000001</c:v>
                </c:pt>
                <c:pt idx="2">
                  <c:v>147.08000000000001</c:v>
                </c:pt>
                <c:pt idx="3">
                  <c:v>138.52000000000001</c:v>
                </c:pt>
                <c:pt idx="4">
                  <c:v>138.66999999999999</c:v>
                </c:pt>
              </c:numCache>
            </c:numRef>
          </c:val>
          <c:smooth val="0"/>
          <c:extLst>
            <c:ext xmlns:c16="http://schemas.microsoft.com/office/drawing/2014/chart" uri="{C3380CC4-5D6E-409C-BE32-E72D297353CC}">
              <c16:uniqueId val="{00000001-DF69-4764-A37E-B8BFF8249A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広島県　海田町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55">
        <f>データ!S6</f>
        <v>30639</v>
      </c>
      <c r="AM8" s="55"/>
      <c r="AN8" s="55"/>
      <c r="AO8" s="55"/>
      <c r="AP8" s="55"/>
      <c r="AQ8" s="55"/>
      <c r="AR8" s="55"/>
      <c r="AS8" s="55"/>
      <c r="AT8" s="54">
        <f>データ!T6</f>
        <v>13.79</v>
      </c>
      <c r="AU8" s="54"/>
      <c r="AV8" s="54"/>
      <c r="AW8" s="54"/>
      <c r="AX8" s="54"/>
      <c r="AY8" s="54"/>
      <c r="AZ8" s="54"/>
      <c r="BA8" s="54"/>
      <c r="BB8" s="54">
        <f>データ!U6</f>
        <v>2221.83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99.39</v>
      </c>
      <c r="Q10" s="54"/>
      <c r="R10" s="54"/>
      <c r="S10" s="54"/>
      <c r="T10" s="54"/>
      <c r="U10" s="54"/>
      <c r="V10" s="54"/>
      <c r="W10" s="54">
        <f>データ!Q6</f>
        <v>92.46</v>
      </c>
      <c r="X10" s="54"/>
      <c r="Y10" s="54"/>
      <c r="Z10" s="54"/>
      <c r="AA10" s="54"/>
      <c r="AB10" s="54"/>
      <c r="AC10" s="54"/>
      <c r="AD10" s="55">
        <f>データ!R6</f>
        <v>2178</v>
      </c>
      <c r="AE10" s="55"/>
      <c r="AF10" s="55"/>
      <c r="AG10" s="55"/>
      <c r="AH10" s="55"/>
      <c r="AI10" s="55"/>
      <c r="AJ10" s="55"/>
      <c r="AK10" s="2"/>
      <c r="AL10" s="55">
        <f>データ!V6</f>
        <v>30388</v>
      </c>
      <c r="AM10" s="55"/>
      <c r="AN10" s="55"/>
      <c r="AO10" s="55"/>
      <c r="AP10" s="55"/>
      <c r="AQ10" s="55"/>
      <c r="AR10" s="55"/>
      <c r="AS10" s="55"/>
      <c r="AT10" s="54">
        <f>データ!W6</f>
        <v>4.75</v>
      </c>
      <c r="AU10" s="54"/>
      <c r="AV10" s="54"/>
      <c r="AW10" s="54"/>
      <c r="AX10" s="54"/>
      <c r="AY10" s="54"/>
      <c r="AZ10" s="54"/>
      <c r="BA10" s="54"/>
      <c r="BB10" s="54">
        <f>データ!X6</f>
        <v>6397.47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FYtbdas9g49KqTFhGJssg3qnnQwM00S6Ce5LOWcyj73/wns6iMHuqMexAWgTcjS20reWQ3pazM5U/6s1Wk8bHQ==" saltValue="Baq1PmrTQHFOvFv6koLR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343048</v>
      </c>
      <c r="D6" s="19">
        <f t="shared" si="3"/>
        <v>47</v>
      </c>
      <c r="E6" s="19">
        <f t="shared" si="3"/>
        <v>17</v>
      </c>
      <c r="F6" s="19">
        <f t="shared" si="3"/>
        <v>1</v>
      </c>
      <c r="G6" s="19">
        <f t="shared" si="3"/>
        <v>0</v>
      </c>
      <c r="H6" s="19" t="str">
        <f t="shared" si="3"/>
        <v>広島県　海田町</v>
      </c>
      <c r="I6" s="19" t="str">
        <f t="shared" si="3"/>
        <v>法非適用</v>
      </c>
      <c r="J6" s="19" t="str">
        <f t="shared" si="3"/>
        <v>下水道事業</v>
      </c>
      <c r="K6" s="19" t="str">
        <f t="shared" si="3"/>
        <v>公共下水道</v>
      </c>
      <c r="L6" s="19" t="str">
        <f t="shared" si="3"/>
        <v>Bc1</v>
      </c>
      <c r="M6" s="19" t="str">
        <f t="shared" si="3"/>
        <v>非設置</v>
      </c>
      <c r="N6" s="20" t="str">
        <f t="shared" si="3"/>
        <v>-</v>
      </c>
      <c r="O6" s="20" t="str">
        <f t="shared" si="3"/>
        <v>該当数値なし</v>
      </c>
      <c r="P6" s="20">
        <f t="shared" si="3"/>
        <v>99.39</v>
      </c>
      <c r="Q6" s="20">
        <f t="shared" si="3"/>
        <v>92.46</v>
      </c>
      <c r="R6" s="20">
        <f t="shared" si="3"/>
        <v>2178</v>
      </c>
      <c r="S6" s="20">
        <f t="shared" si="3"/>
        <v>30639</v>
      </c>
      <c r="T6" s="20">
        <f t="shared" si="3"/>
        <v>13.79</v>
      </c>
      <c r="U6" s="20">
        <f t="shared" si="3"/>
        <v>2221.83</v>
      </c>
      <c r="V6" s="20">
        <f t="shared" si="3"/>
        <v>30388</v>
      </c>
      <c r="W6" s="20">
        <f t="shared" si="3"/>
        <v>4.75</v>
      </c>
      <c r="X6" s="20">
        <f t="shared" si="3"/>
        <v>6397.47</v>
      </c>
      <c r="Y6" s="21">
        <f>IF(Y7="",NA(),Y7)</f>
        <v>76.099999999999994</v>
      </c>
      <c r="Z6" s="21">
        <f t="shared" ref="Z6:AH6" si="4">IF(Z7="",NA(),Z7)</f>
        <v>74.39</v>
      </c>
      <c r="AA6" s="21">
        <f t="shared" si="4"/>
        <v>73.95</v>
      </c>
      <c r="AB6" s="21">
        <f t="shared" si="4"/>
        <v>75.31</v>
      </c>
      <c r="AC6" s="21">
        <f t="shared" si="4"/>
        <v>82.76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1626.23</v>
      </c>
      <c r="BG6" s="21">
        <f t="shared" ref="BG6:BO6" si="7">IF(BG7="",NA(),BG7)</f>
        <v>1505.54</v>
      </c>
      <c r="BH6" s="21">
        <f t="shared" si="7"/>
        <v>1392.1</v>
      </c>
      <c r="BI6" s="21">
        <f t="shared" si="7"/>
        <v>1315.52</v>
      </c>
      <c r="BJ6" s="21">
        <f t="shared" si="7"/>
        <v>1543.77</v>
      </c>
      <c r="BK6" s="21">
        <f t="shared" si="7"/>
        <v>978.87</v>
      </c>
      <c r="BL6" s="21">
        <f t="shared" si="7"/>
        <v>917.44</v>
      </c>
      <c r="BM6" s="21">
        <f t="shared" si="7"/>
        <v>856.88</v>
      </c>
      <c r="BN6" s="21">
        <f t="shared" si="7"/>
        <v>734.47</v>
      </c>
      <c r="BO6" s="21">
        <f t="shared" si="7"/>
        <v>720.89</v>
      </c>
      <c r="BP6" s="20" t="str">
        <f>IF(BP7="","",IF(BP7="-","【-】","【"&amp;SUBSTITUTE(TEXT(BP7,"#,##0.00"),"-","△")&amp;"】"))</f>
        <v>【652.82】</v>
      </c>
      <c r="BQ6" s="21">
        <f>IF(BQ7="",NA(),BQ7)</f>
        <v>100</v>
      </c>
      <c r="BR6" s="21">
        <f t="shared" ref="BR6:BZ6" si="8">IF(BR7="",NA(),BR7)</f>
        <v>100</v>
      </c>
      <c r="BS6" s="21">
        <f t="shared" si="8"/>
        <v>100</v>
      </c>
      <c r="BT6" s="21">
        <f t="shared" si="8"/>
        <v>100</v>
      </c>
      <c r="BU6" s="21">
        <f t="shared" si="8"/>
        <v>89.09</v>
      </c>
      <c r="BV6" s="21">
        <f t="shared" si="8"/>
        <v>85.9</v>
      </c>
      <c r="BW6" s="21">
        <f t="shared" si="8"/>
        <v>85.34</v>
      </c>
      <c r="BX6" s="21">
        <f t="shared" si="8"/>
        <v>89.01</v>
      </c>
      <c r="BY6" s="21">
        <f t="shared" si="8"/>
        <v>90.69</v>
      </c>
      <c r="BZ6" s="21">
        <f t="shared" si="8"/>
        <v>90.5</v>
      </c>
      <c r="CA6" s="20" t="str">
        <f>IF(CA7="","",IF(CA7="-","【-】","【"&amp;SUBSTITUTE(TEXT(CA7,"#,##0.00"),"-","△")&amp;"】"))</f>
        <v>【97.61】</v>
      </c>
      <c r="CB6" s="21">
        <f>IF(CB7="",NA(),CB7)</f>
        <v>161.29</v>
      </c>
      <c r="CC6" s="21">
        <f t="shared" ref="CC6:CK6" si="9">IF(CC7="",NA(),CC7)</f>
        <v>162.63999999999999</v>
      </c>
      <c r="CD6" s="21">
        <f t="shared" si="9"/>
        <v>161.85</v>
      </c>
      <c r="CE6" s="21">
        <f t="shared" si="9"/>
        <v>162.05000000000001</v>
      </c>
      <c r="CF6" s="21">
        <f t="shared" si="9"/>
        <v>150</v>
      </c>
      <c r="CG6" s="21">
        <f t="shared" si="9"/>
        <v>148.41999999999999</v>
      </c>
      <c r="CH6" s="21">
        <f t="shared" si="9"/>
        <v>149.27000000000001</v>
      </c>
      <c r="CI6" s="21">
        <f t="shared" si="9"/>
        <v>147.08000000000001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55.46</v>
      </c>
      <c r="CS6" s="21">
        <f t="shared" si="10"/>
        <v>55.73</v>
      </c>
      <c r="CT6" s="21">
        <f t="shared" si="10"/>
        <v>58.12</v>
      </c>
      <c r="CU6" s="21">
        <f t="shared" si="10"/>
        <v>59.96</v>
      </c>
      <c r="CV6" s="21">
        <f t="shared" si="10"/>
        <v>59.9</v>
      </c>
      <c r="CW6" s="20" t="str">
        <f>IF(CW7="","",IF(CW7="-","【-】","【"&amp;SUBSTITUTE(TEXT(CW7,"#,##0.00"),"-","△")&amp;"】"))</f>
        <v>【59.10】</v>
      </c>
      <c r="CX6" s="21">
        <f>IF(CX7="",NA(),CX7)</f>
        <v>95.36</v>
      </c>
      <c r="CY6" s="21">
        <f t="shared" ref="CY6:DG6" si="11">IF(CY7="",NA(),CY7)</f>
        <v>97.31</v>
      </c>
      <c r="CZ6" s="21">
        <f t="shared" si="11"/>
        <v>97.44</v>
      </c>
      <c r="DA6" s="21">
        <f t="shared" si="11"/>
        <v>97.51</v>
      </c>
      <c r="DB6" s="21">
        <f t="shared" si="11"/>
        <v>97.64</v>
      </c>
      <c r="DC6" s="21">
        <f t="shared" si="11"/>
        <v>92.45</v>
      </c>
      <c r="DD6" s="21">
        <f t="shared" si="11"/>
        <v>92.45</v>
      </c>
      <c r="DE6" s="21">
        <f t="shared" si="11"/>
        <v>92.55</v>
      </c>
      <c r="DF6" s="21">
        <f t="shared" si="11"/>
        <v>94.27</v>
      </c>
      <c r="DG6" s="21">
        <f t="shared" si="11"/>
        <v>94.46</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0.28999999999999998</v>
      </c>
      <c r="EK6" s="21">
        <f t="shared" si="14"/>
        <v>0.13</v>
      </c>
      <c r="EL6" s="21">
        <f t="shared" si="14"/>
        <v>0.19</v>
      </c>
      <c r="EM6" s="21">
        <f t="shared" si="14"/>
        <v>0.24</v>
      </c>
      <c r="EN6" s="21">
        <f t="shared" si="14"/>
        <v>0.14000000000000001</v>
      </c>
      <c r="EO6" s="20" t="str">
        <f>IF(EO7="","",IF(EO7="-","【-】","【"&amp;SUBSTITUTE(TEXT(EO7,"#,##0.00"),"-","△")&amp;"】"))</f>
        <v>【0.23】</v>
      </c>
    </row>
    <row r="7" spans="1:145" s="22" customFormat="1" x14ac:dyDescent="0.15">
      <c r="A7" s="14"/>
      <c r="B7" s="23">
        <v>2022</v>
      </c>
      <c r="C7" s="23">
        <v>343048</v>
      </c>
      <c r="D7" s="23">
        <v>47</v>
      </c>
      <c r="E7" s="23">
        <v>17</v>
      </c>
      <c r="F7" s="23">
        <v>1</v>
      </c>
      <c r="G7" s="23">
        <v>0</v>
      </c>
      <c r="H7" s="23" t="s">
        <v>98</v>
      </c>
      <c r="I7" s="23" t="s">
        <v>99</v>
      </c>
      <c r="J7" s="23" t="s">
        <v>100</v>
      </c>
      <c r="K7" s="23" t="s">
        <v>101</v>
      </c>
      <c r="L7" s="23" t="s">
        <v>102</v>
      </c>
      <c r="M7" s="23" t="s">
        <v>103</v>
      </c>
      <c r="N7" s="24" t="s">
        <v>104</v>
      </c>
      <c r="O7" s="24" t="s">
        <v>105</v>
      </c>
      <c r="P7" s="24">
        <v>99.39</v>
      </c>
      <c r="Q7" s="24">
        <v>92.46</v>
      </c>
      <c r="R7" s="24">
        <v>2178</v>
      </c>
      <c r="S7" s="24">
        <v>30639</v>
      </c>
      <c r="T7" s="24">
        <v>13.79</v>
      </c>
      <c r="U7" s="24">
        <v>2221.83</v>
      </c>
      <c r="V7" s="24">
        <v>30388</v>
      </c>
      <c r="W7" s="24">
        <v>4.75</v>
      </c>
      <c r="X7" s="24">
        <v>6397.47</v>
      </c>
      <c r="Y7" s="24">
        <v>76.099999999999994</v>
      </c>
      <c r="Z7" s="24">
        <v>74.39</v>
      </c>
      <c r="AA7" s="24">
        <v>73.95</v>
      </c>
      <c r="AB7" s="24">
        <v>75.31</v>
      </c>
      <c r="AC7" s="24">
        <v>82.76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1626.23</v>
      </c>
      <c r="BG7" s="24">
        <v>1505.54</v>
      </c>
      <c r="BH7" s="24">
        <v>1392.1</v>
      </c>
      <c r="BI7" s="24">
        <v>1315.52</v>
      </c>
      <c r="BJ7" s="24">
        <v>1543.77</v>
      </c>
      <c r="BK7" s="24">
        <v>978.87</v>
      </c>
      <c r="BL7" s="24">
        <v>917.44</v>
      </c>
      <c r="BM7" s="24">
        <v>856.88</v>
      </c>
      <c r="BN7" s="24">
        <v>734.47</v>
      </c>
      <c r="BO7" s="24">
        <v>720.89</v>
      </c>
      <c r="BP7" s="24">
        <v>652.82000000000005</v>
      </c>
      <c r="BQ7" s="24">
        <v>100</v>
      </c>
      <c r="BR7" s="24">
        <v>100</v>
      </c>
      <c r="BS7" s="24">
        <v>100</v>
      </c>
      <c r="BT7" s="24">
        <v>100</v>
      </c>
      <c r="BU7" s="24">
        <v>89.09</v>
      </c>
      <c r="BV7" s="24">
        <v>85.9</v>
      </c>
      <c r="BW7" s="24">
        <v>85.34</v>
      </c>
      <c r="BX7" s="24">
        <v>89.01</v>
      </c>
      <c r="BY7" s="24">
        <v>90.69</v>
      </c>
      <c r="BZ7" s="24">
        <v>90.5</v>
      </c>
      <c r="CA7" s="24">
        <v>97.61</v>
      </c>
      <c r="CB7" s="24">
        <v>161.29</v>
      </c>
      <c r="CC7" s="24">
        <v>162.63999999999999</v>
      </c>
      <c r="CD7" s="24">
        <v>161.85</v>
      </c>
      <c r="CE7" s="24">
        <v>162.05000000000001</v>
      </c>
      <c r="CF7" s="24">
        <v>150</v>
      </c>
      <c r="CG7" s="24">
        <v>148.41999999999999</v>
      </c>
      <c r="CH7" s="24">
        <v>149.27000000000001</v>
      </c>
      <c r="CI7" s="24">
        <v>147.08000000000001</v>
      </c>
      <c r="CJ7" s="24">
        <v>138.52000000000001</v>
      </c>
      <c r="CK7" s="24">
        <v>138.66999999999999</v>
      </c>
      <c r="CL7" s="24">
        <v>138.29</v>
      </c>
      <c r="CM7" s="24" t="s">
        <v>104</v>
      </c>
      <c r="CN7" s="24" t="s">
        <v>104</v>
      </c>
      <c r="CO7" s="24" t="s">
        <v>104</v>
      </c>
      <c r="CP7" s="24" t="s">
        <v>104</v>
      </c>
      <c r="CQ7" s="24" t="s">
        <v>104</v>
      </c>
      <c r="CR7" s="24">
        <v>55.46</v>
      </c>
      <c r="CS7" s="24">
        <v>55.73</v>
      </c>
      <c r="CT7" s="24">
        <v>58.12</v>
      </c>
      <c r="CU7" s="24">
        <v>59.96</v>
      </c>
      <c r="CV7" s="24">
        <v>59.9</v>
      </c>
      <c r="CW7" s="24">
        <v>59.1</v>
      </c>
      <c r="CX7" s="24">
        <v>95.36</v>
      </c>
      <c r="CY7" s="24">
        <v>97.31</v>
      </c>
      <c r="CZ7" s="24">
        <v>97.44</v>
      </c>
      <c r="DA7" s="24">
        <v>97.51</v>
      </c>
      <c r="DB7" s="24">
        <v>97.64</v>
      </c>
      <c r="DC7" s="24">
        <v>92.45</v>
      </c>
      <c r="DD7" s="24">
        <v>92.45</v>
      </c>
      <c r="DE7" s="24">
        <v>92.55</v>
      </c>
      <c r="DF7" s="24">
        <v>94.27</v>
      </c>
      <c r="DG7" s="24">
        <v>94.46</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0.28999999999999998</v>
      </c>
      <c r="EK7" s="24">
        <v>0.13</v>
      </c>
      <c r="EL7" s="24">
        <v>0.19</v>
      </c>
      <c r="EM7" s="24">
        <v>0.24</v>
      </c>
      <c r="EN7" s="24">
        <v>0.14000000000000001</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2023-12-12T02:47:52Z</dcterms:created>
  <dcterms:modified xsi:type="dcterms:W3CDTF">2024-02-06T06:22:48Z</dcterms:modified>
  <cp:category/>
</cp:coreProperties>
</file>