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BdFu6OkIpzZgtbNXNKTtLhaLghRjC+zcq+Nv9X1ZXAoEsJlEIhkM0jBg5ZvauyW1MoxfV5Ywy7YUAXlmugTxA==" workbookSaltValue="P1H+nmAEQh//be+vcqCVnQ==" workbookSpinCount="100000"/>
  <bookViews>
    <workbookView xWindow="-120" yWindow="-120" windowWidth="4294940400" windowHeight="2112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<sst xmlns="http://schemas.openxmlformats.org/spreadsheetml/2006/main" xmlns:r="http://schemas.openxmlformats.org/officeDocument/2006/relationships" count="112" uniqueCount="112">
  <si>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経営比較分析表（令和4年度決算）</t>
    <rPh sb="8" eb="10">
      <t>レイワ</t>
    </rPh>
    <rPh sb="12" eb="13">
      <t>ド</t>
    </rPh>
    <phoneticPr fontId="1"/>
  </si>
  <si>
    <t>■</t>
  </si>
  <si>
    <t>業種名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</si>
  <si>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</si>
  <si>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</si>
  <si>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</si>
  <si>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</si>
  <si>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</si>
  <si>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</si>
  <si>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</si>
  <si>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</si>
  <si>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</si>
  <si>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</si>
  <si>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</si>
  <si>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</si>
  <si>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</si>
  <si>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</si>
  <si>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</si>
  <si>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</si>
  <si>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</si>
  <si>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</si>
  <si>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</si>
  <si>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</si>
  <si>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</si>
  <si>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</si>
  <si>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</si>
  <si>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</si>
  <si>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</si>
  <si>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</si>
  <si>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</si>
  <si>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</si>
  <si>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</si>
  <si>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</si>
  <si>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</si>
  <si>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</si>
  <si>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</si>
  <si>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</si>
  <si>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</si>
  <si>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</si>
  <si>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</si>
  <si>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</si>
  <si>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</si>
  <si>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</si>
  <si>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</si>
  <si>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</si>
  <si>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</si>
  <si>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</si>
  <si>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</si>
  <si>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</si>
  <si>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</si>
  <si>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</si>
  <si>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</si>
  <si>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</si>
  <si>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</si>
  <si>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</si>
  <si>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</si>
  <si>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</si>
  <si>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</si>
  <si>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</si>
  <si>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</si>
  <si>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</si>
  <si>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</si>
  <si>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</si>
  <si>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</si>
  <si>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</si>
  <si>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</si>
  <si>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</si>
  <si>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</si>
  <si>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</si>
  <si>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</si>
  <si>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</si>
  <si>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</si>
  <si>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</si>
  <si>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</si>
  <si>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</si>
  <si>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</si>
  <si>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</si>
  <si>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</si>
  <si>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A8</t>
  </si>
  <si>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</si>
  <si>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</si>
  <si>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</si>
  <si>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</si>
  <si>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</si>
  <si>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</si>
  <si>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</si>
  <si>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</si>
  <si>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</si>
  <si>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</si>
  <si>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</si>
  <si>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</si>
  <si>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</si>
  <si>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</si>
  <si>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</si>
  <si>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広島県　北広島町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</si>
  <si>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</si>
  <si>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</si>
  <si>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</si>
  <si>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</si>
  <si>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</si>
  <si>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</si>
  <si>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</si>
  <si>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①有形固定資産減価償却率は、前年度より増加となっている。施設数自体が多いため、今後も年々償却率は増加していくと見込まれる。老朽化への対応をより計画的に行っていくことが必要である。
②管路経年化率は前年度より増加しており、今後も経年化率の急激な上昇が見込まれる。平成29年度の管路更新計画により、計画通りの更新を進めていく必要があるが、新設の布設もあり資金繰り等の観点から計画通りに進めていくことが難しい現状となっている。
③管路更新率については、全国平均や類似団体と比べると大幅に低い数値である。今年度は管路更新計画に基づき布設替えを行い前年度比は増加している。状況を見極めながら更新計画に沿って更新していけるよう経営改善とともに努めたい。</t>
    <rPh sb="252" eb="254">
      <t>カンロ</t>
    </rPh>
    <rPh sb="254" eb="256">
      <t>コウシン</t>
    </rPh>
    <rPh sb="256" eb="258">
      <t>ケイカク</t>
    </rPh>
    <rPh sb="259" eb="260">
      <t>モト</t>
    </rPh>
    <rPh sb="262" eb="265">
      <t>フセツガ</t>
    </rPh>
    <rPh sb="267" eb="268">
      <t>オコナ</t>
    </rPh>
    <rPh sb="274" eb="276">
      <t>ゾウカ</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</si>
  <si>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</si>
  <si>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</si>
  <si>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</si>
  <si>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</si>
  <si>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</si>
  <si>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</si>
  <si>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</si>
  <si>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全体的な数値としては若干ではあるが、改善傾向がみられる部分がある。しかし現状のままでは健全な経営の維持は困難であるものと考える。施設や水道管の維持管理費についても更に増大するため、固定資産の適正な管理・更新、必要な資金の確保などの課題解消に向けて、より計画性のある運営を進めていく必要がある。
令和元年度から水道料金の改定を行ったが有収水量は減少が続いており、今後の状況も注視していく必要がある。
令和５年度より北広島町水道事業は広島県水道広域企業団へ移行し、水道事業統合を踏まえ今後の適正運営を目指し、持続可能な事業を構築していく。</t>
    <rPh sb="199" eb="201">
      <t>レイワ</t>
    </rPh>
    <rPh sb="202" eb="204">
      <t>ネンド</t>
    </rPh>
    <rPh sb="206" eb="209">
      <t>キタヒロシマ</t>
    </rPh>
    <rPh sb="209" eb="210">
      <t>チョウ</t>
    </rPh>
    <rPh sb="226" eb="228">
      <t>イコウ</t>
    </rPh>
    <phoneticPr fontId="1"/>
  </si>
  <si>
    <t>①経常収支比率の対前年度比は減少しているが、単年度収支は黒字を維持している。類似団体平均と比較しても上回っている。
②累積欠損金は発生していない。
③流動比率は100％を超えており、前年度比も増加しているが、資金繰りが不安定であるため、今後の経過に注意が必要である。
④企業債残高対給水収益比率については、布設替等の投資は継続しつつ改善傾向である。しかし今後、多額の投資予定もあるため、資金繰り等注視していく必要がある。
⑤料金回収率は、対前年度比は微減している。特に旧簡水地区での収益の減少が顕著である上に、物価上昇等で維持費が多額であるため総費用が高く、類似団体平均からみても低い数値である。水道料金で回収すべき経費を賄えておらず、健全経営ができているとはいえない。
⑥給水原価は費用が前年比増加したため給水原価も増加した。継続的なコストカットや有収水量の改善等の対策が必要である。
⑦施設利用率は、前年度より微減となっている。今後、数値の回復に取組んでいきたい。
⑧有収率は前年度比からみると減少している。管の老朽化による漏水や寒波による漏水が依然多く、類似団体と比較しても下回っている。施設利用率とともに100％に近づけるよう取組む必要がある。</t>
    <rPh sb="14" eb="16">
      <t>ゲンショウ</t>
    </rPh>
    <rPh sb="219" eb="220">
      <t>タイ</t>
    </rPh>
    <rPh sb="220" eb="224">
      <t>ゼンネンドヒ</t>
    </rPh>
    <rPh sb="225" eb="227">
      <t>ビゲン</t>
    </rPh>
    <rPh sb="232" eb="233">
      <t>トク</t>
    </rPh>
    <rPh sb="255" eb="257">
      <t>ブッカ</t>
    </rPh>
    <rPh sb="257" eb="259">
      <t>ジョウショウ</t>
    </rPh>
    <rPh sb="259" eb="260">
      <t>トウ</t>
    </rPh>
    <rPh sb="348" eb="350">
      <t>ゾウカ</t>
    </rPh>
    <rPh sb="359" eb="361">
      <t>ゾウカ</t>
    </rPh>
    <rPh sb="449" eb="451">
      <t>ゲンショウ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</si>
</sst>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0.11</c:v>
                </c:pt>
                <c:pt idx="1">
                  <c:v>6.e-002</c:v>
                </c:pt>
                <c:pt idx="2">
                  <c:v>9.e-002</c:v>
                </c:pt>
                <c:pt idx="3">
                  <c:v>3.e-002</c:v>
                </c:pt>
                <c:pt idx="4">
                  <c:v>6.e-002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0.52</c:v>
                </c:pt>
                <c:pt idx="1">
                  <c:v>0.47</c:v>
                </c:pt>
                <c:pt idx="2">
                  <c:v>0.4</c:v>
                </c:pt>
                <c:pt idx="3">
                  <c:v>0.36</c:v>
                </c:pt>
                <c:pt idx="4">
                  <c:v>0.56999999999999995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53.42</c:v>
                </c:pt>
                <c:pt idx="1">
                  <c:v>52.44</c:v>
                </c:pt>
                <c:pt idx="2">
                  <c:v>54.19</c:v>
                </c:pt>
                <c:pt idx="3">
                  <c:v>52.11</c:v>
                </c:pt>
                <c:pt idx="4">
                  <c:v>51.77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50.29</c:v>
                </c:pt>
                <c:pt idx="1">
                  <c:v>49.64</c:v>
                </c:pt>
                <c:pt idx="2">
                  <c:v>49.38</c:v>
                </c:pt>
                <c:pt idx="3">
                  <c:v>50.09</c:v>
                </c:pt>
                <c:pt idx="4">
                  <c:v>50.1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78.040000000000006</c:v>
                </c:pt>
                <c:pt idx="1">
                  <c:v>76.16</c:v>
                </c:pt>
                <c:pt idx="2">
                  <c:v>74.209999999999994</c:v>
                </c:pt>
                <c:pt idx="3">
                  <c:v>76.38</c:v>
                </c:pt>
                <c:pt idx="4">
                  <c:v>74.959999999999994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77.73</c:v>
                </c:pt>
                <c:pt idx="1">
                  <c:v>78.09</c:v>
                </c:pt>
                <c:pt idx="2">
                  <c:v>78.010000000000005</c:v>
                </c:pt>
                <c:pt idx="3">
                  <c:v>77.599999999999994</c:v>
                </c:pt>
                <c:pt idx="4">
                  <c:v>77.3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110.82</c:v>
                </c:pt>
                <c:pt idx="1">
                  <c:v>112.59</c:v>
                </c:pt>
                <c:pt idx="2">
                  <c:v>121.08</c:v>
                </c:pt>
                <c:pt idx="3">
                  <c:v>124.06</c:v>
                </c:pt>
                <c:pt idx="4">
                  <c:v>119.25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103.81</c:v>
                </c:pt>
                <c:pt idx="1">
                  <c:v>104.35</c:v>
                </c:pt>
                <c:pt idx="2">
                  <c:v>105.34</c:v>
                </c:pt>
                <c:pt idx="3">
                  <c:v>105.77</c:v>
                </c:pt>
                <c:pt idx="4">
                  <c:v>104.82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24.49</c:v>
                </c:pt>
                <c:pt idx="1">
                  <c:v>28.4</c:v>
                </c:pt>
                <c:pt idx="2">
                  <c:v>32</c:v>
                </c:pt>
                <c:pt idx="3">
                  <c:v>35.71</c:v>
                </c:pt>
                <c:pt idx="4">
                  <c:v>38.86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45.85</c:v>
                </c:pt>
                <c:pt idx="1">
                  <c:v>47.31</c:v>
                </c:pt>
                <c:pt idx="2">
                  <c:v>47.5</c:v>
                </c:pt>
                <c:pt idx="3">
                  <c:v>48.41</c:v>
                </c:pt>
                <c:pt idx="4">
                  <c:v>50.02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7.95</c:v>
                </c:pt>
                <c:pt idx="1">
                  <c:v>7.98</c:v>
                </c:pt>
                <c:pt idx="2">
                  <c:v>12.36</c:v>
                </c:pt>
                <c:pt idx="3">
                  <c:v>16.04</c:v>
                </c:pt>
                <c:pt idx="4">
                  <c:v>19.04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14.13</c:v>
                </c:pt>
                <c:pt idx="1">
                  <c:v>16.77</c:v>
                </c:pt>
                <c:pt idx="2">
                  <c:v>17.399999999999999</c:v>
                </c:pt>
                <c:pt idx="3">
                  <c:v>18.64</c:v>
                </c:pt>
                <c:pt idx="4">
                  <c:v>19.510000000000002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25.66</c:v>
                </c:pt>
                <c:pt idx="1">
                  <c:v>21.69</c:v>
                </c:pt>
                <c:pt idx="2">
                  <c:v>24.04</c:v>
                </c:pt>
                <c:pt idx="3">
                  <c:v>28.03</c:v>
                </c:pt>
                <c:pt idx="4">
                  <c:v>26.73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172.4</c:v>
                </c:pt>
                <c:pt idx="1">
                  <c:v>174.92</c:v>
                </c:pt>
                <c:pt idx="2">
                  <c:v>183.38</c:v>
                </c:pt>
                <c:pt idx="3">
                  <c:v>206.52</c:v>
                </c:pt>
                <c:pt idx="4">
                  <c:v>218.01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300.14</c:v>
                </c:pt>
                <c:pt idx="1">
                  <c:v>301.04000000000002</c:v>
                </c:pt>
                <c:pt idx="2">
                  <c:v>305.08</c:v>
                </c:pt>
                <c:pt idx="3">
                  <c:v>305.33999999999997</c:v>
                </c:pt>
                <c:pt idx="4">
                  <c:v>310.01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913.81</c:v>
                </c:pt>
                <c:pt idx="1">
                  <c:v>805.25</c:v>
                </c:pt>
                <c:pt idx="2">
                  <c:v>739.7</c:v>
                </c:pt>
                <c:pt idx="3">
                  <c:v>654.75</c:v>
                </c:pt>
                <c:pt idx="4">
                  <c:v>615.78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566.65</c:v>
                </c:pt>
                <c:pt idx="1">
                  <c:v>551.62</c:v>
                </c:pt>
                <c:pt idx="2">
                  <c:v>585.59</c:v>
                </c:pt>
                <c:pt idx="3">
                  <c:v>561.34</c:v>
                </c:pt>
                <c:pt idx="4">
                  <c:v>538.33000000000004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55.48</c:v>
                </c:pt>
                <c:pt idx="1">
                  <c:v>59.42</c:v>
                </c:pt>
                <c:pt idx="2">
                  <c:v>62.7</c:v>
                </c:pt>
                <c:pt idx="3">
                  <c:v>64.39</c:v>
                </c:pt>
                <c:pt idx="4">
                  <c:v>61.04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84.77</c:v>
                </c:pt>
                <c:pt idx="1">
                  <c:v>87.11</c:v>
                </c:pt>
                <c:pt idx="2">
                  <c:v>82.78</c:v>
                </c:pt>
                <c:pt idx="3">
                  <c:v>84.82</c:v>
                </c:pt>
                <c:pt idx="4">
                  <c:v>82.29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310.39</c:v>
                </c:pt>
                <c:pt idx="1">
                  <c:v>314.85000000000002</c:v>
                </c:pt>
                <c:pt idx="2">
                  <c:v>296.81</c:v>
                </c:pt>
                <c:pt idx="3">
                  <c:v>293.66000000000003</c:v>
                </c:pt>
                <c:pt idx="4">
                  <c:v>310.45999999999998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227.27</c:v>
                </c:pt>
                <c:pt idx="1">
                  <c:v>223.98</c:v>
                </c:pt>
                <c:pt idx="2">
                  <c:v>225.09</c:v>
                </c:pt>
                <c:pt idx="3">
                  <c:v>224.82</c:v>
                </c:pt>
                <c:pt idx="4">
                  <c:v>230.85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16"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広島県　北広島町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13"/>
      <c r="D7" s="13"/>
      <c r="E7" s="13"/>
      <c r="F7" s="13"/>
      <c r="G7" s="13"/>
      <c r="H7" s="13"/>
      <c r="I7" s="5" t="s">
        <v>2</v>
      </c>
      <c r="J7" s="13"/>
      <c r="K7" s="13"/>
      <c r="L7" s="13"/>
      <c r="M7" s="13"/>
      <c r="N7" s="13"/>
      <c r="O7" s="22"/>
      <c r="P7" s="25" t="s">
        <v>10</v>
      </c>
      <c r="Q7" s="25"/>
      <c r="R7" s="25"/>
      <c r="S7" s="25"/>
      <c r="T7" s="25"/>
      <c r="U7" s="25"/>
      <c r="V7" s="25"/>
      <c r="W7" s="25" t="s">
        <v>12</v>
      </c>
      <c r="X7" s="25"/>
      <c r="Y7" s="25"/>
      <c r="Z7" s="25"/>
      <c r="AA7" s="25"/>
      <c r="AB7" s="25"/>
      <c r="AC7" s="25"/>
      <c r="AD7" s="25" t="s">
        <v>7</v>
      </c>
      <c r="AE7" s="25"/>
      <c r="AF7" s="25"/>
      <c r="AG7" s="25"/>
      <c r="AH7" s="25"/>
      <c r="AI7" s="25"/>
      <c r="AJ7" s="25"/>
      <c r="AK7" s="2"/>
      <c r="AL7" s="25" t="s">
        <v>13</v>
      </c>
      <c r="AM7" s="25"/>
      <c r="AN7" s="25"/>
      <c r="AO7" s="25"/>
      <c r="AP7" s="25"/>
      <c r="AQ7" s="25"/>
      <c r="AR7" s="25"/>
      <c r="AS7" s="25"/>
      <c r="AT7" s="5" t="s">
        <v>6</v>
      </c>
      <c r="AU7" s="13"/>
      <c r="AV7" s="13"/>
      <c r="AW7" s="13"/>
      <c r="AX7" s="13"/>
      <c r="AY7" s="13"/>
      <c r="AZ7" s="13"/>
      <c r="BA7" s="13"/>
      <c r="BB7" s="25" t="s">
        <v>16</v>
      </c>
      <c r="BC7" s="25"/>
      <c r="BD7" s="25"/>
      <c r="BE7" s="25"/>
      <c r="BF7" s="25"/>
      <c r="BG7" s="25"/>
      <c r="BH7" s="25"/>
      <c r="BI7" s="25"/>
      <c r="BJ7" s="3"/>
      <c r="BK7" s="3"/>
      <c r="BL7" s="35" t="s">
        <v>18</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A8</v>
      </c>
      <c r="X8" s="26"/>
      <c r="Y8" s="26"/>
      <c r="Z8" s="26"/>
      <c r="AA8" s="26"/>
      <c r="AB8" s="26"/>
      <c r="AC8" s="26"/>
      <c r="AD8" s="26" t="str">
        <f>データ!$M$6</f>
        <v>非設置</v>
      </c>
      <c r="AE8" s="26"/>
      <c r="AF8" s="26"/>
      <c r="AG8" s="26"/>
      <c r="AH8" s="26"/>
      <c r="AI8" s="26"/>
      <c r="AJ8" s="26"/>
      <c r="AK8" s="2"/>
      <c r="AL8" s="29">
        <f>データ!$R$6</f>
        <v>17471</v>
      </c>
      <c r="AM8" s="29"/>
      <c r="AN8" s="29"/>
      <c r="AO8" s="29"/>
      <c r="AP8" s="29"/>
      <c r="AQ8" s="29"/>
      <c r="AR8" s="29"/>
      <c r="AS8" s="29"/>
      <c r="AT8" s="7">
        <f>データ!$S$6</f>
        <v>646.20000000000005</v>
      </c>
      <c r="AU8" s="15"/>
      <c r="AV8" s="15"/>
      <c r="AW8" s="15"/>
      <c r="AX8" s="15"/>
      <c r="AY8" s="15"/>
      <c r="AZ8" s="15"/>
      <c r="BA8" s="15"/>
      <c r="BB8" s="27">
        <f>データ!$T$6</f>
        <v>27.04</v>
      </c>
      <c r="BC8" s="27"/>
      <c r="BD8" s="27"/>
      <c r="BE8" s="27"/>
      <c r="BF8" s="27"/>
      <c r="BG8" s="27"/>
      <c r="BH8" s="27"/>
      <c r="BI8" s="27"/>
      <c r="BJ8" s="3"/>
      <c r="BK8" s="3"/>
      <c r="BL8" s="36" t="s">
        <v>1</v>
      </c>
      <c r="BM8" s="46"/>
      <c r="BN8" s="53" t="s">
        <v>20</v>
      </c>
      <c r="BO8" s="53"/>
      <c r="BP8" s="53"/>
      <c r="BQ8" s="53"/>
      <c r="BR8" s="53"/>
      <c r="BS8" s="53"/>
      <c r="BT8" s="53"/>
      <c r="BU8" s="53"/>
      <c r="BV8" s="53"/>
      <c r="BW8" s="53"/>
      <c r="BX8" s="53"/>
      <c r="BY8" s="57"/>
    </row>
    <row r="9" spans="1:78" ht="18.75" customHeight="1">
      <c r="A9" s="2"/>
      <c r="B9" s="5" t="s">
        <v>21</v>
      </c>
      <c r="C9" s="13"/>
      <c r="D9" s="13"/>
      <c r="E9" s="13"/>
      <c r="F9" s="13"/>
      <c r="G9" s="13"/>
      <c r="H9" s="13"/>
      <c r="I9" s="5" t="s">
        <v>23</v>
      </c>
      <c r="J9" s="13"/>
      <c r="K9" s="13"/>
      <c r="L9" s="13"/>
      <c r="M9" s="13"/>
      <c r="N9" s="13"/>
      <c r="O9" s="22"/>
      <c r="P9" s="25" t="s">
        <v>24</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29</v>
      </c>
      <c r="AU9" s="13"/>
      <c r="AV9" s="13"/>
      <c r="AW9" s="13"/>
      <c r="AX9" s="13"/>
      <c r="AY9" s="13"/>
      <c r="AZ9" s="13"/>
      <c r="BA9" s="13"/>
      <c r="BB9" s="25" t="s">
        <v>15</v>
      </c>
      <c r="BC9" s="25"/>
      <c r="BD9" s="25"/>
      <c r="BE9" s="25"/>
      <c r="BF9" s="25"/>
      <c r="BG9" s="25"/>
      <c r="BH9" s="25"/>
      <c r="BI9" s="25"/>
      <c r="BJ9" s="3"/>
      <c r="BK9" s="3"/>
      <c r="BL9" s="37" t="s">
        <v>31</v>
      </c>
      <c r="BM9" s="47"/>
      <c r="BN9" s="54" t="s">
        <v>32</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68.849999999999994</v>
      </c>
      <c r="J10" s="15"/>
      <c r="K10" s="15"/>
      <c r="L10" s="15"/>
      <c r="M10" s="15"/>
      <c r="N10" s="15"/>
      <c r="O10" s="24"/>
      <c r="P10" s="27">
        <f>データ!$P$6</f>
        <v>48.9</v>
      </c>
      <c r="Q10" s="27"/>
      <c r="R10" s="27"/>
      <c r="S10" s="27"/>
      <c r="T10" s="27"/>
      <c r="U10" s="27"/>
      <c r="V10" s="27"/>
      <c r="W10" s="29">
        <f>データ!$Q$6</f>
        <v>3481</v>
      </c>
      <c r="X10" s="29"/>
      <c r="Y10" s="29"/>
      <c r="Z10" s="29"/>
      <c r="AA10" s="29"/>
      <c r="AB10" s="29"/>
      <c r="AC10" s="29"/>
      <c r="AD10" s="2"/>
      <c r="AE10" s="2"/>
      <c r="AF10" s="2"/>
      <c r="AG10" s="2"/>
      <c r="AH10" s="2"/>
      <c r="AI10" s="2"/>
      <c r="AJ10" s="2"/>
      <c r="AK10" s="2"/>
      <c r="AL10" s="29">
        <f>データ!$U$6</f>
        <v>8479</v>
      </c>
      <c r="AM10" s="29"/>
      <c r="AN10" s="29"/>
      <c r="AO10" s="29"/>
      <c r="AP10" s="29"/>
      <c r="AQ10" s="29"/>
      <c r="AR10" s="29"/>
      <c r="AS10" s="29"/>
      <c r="AT10" s="7">
        <f>データ!$V$6</f>
        <v>41.5</v>
      </c>
      <c r="AU10" s="15"/>
      <c r="AV10" s="15"/>
      <c r="AW10" s="15"/>
      <c r="AX10" s="15"/>
      <c r="AY10" s="15"/>
      <c r="AZ10" s="15"/>
      <c r="BA10" s="15"/>
      <c r="BB10" s="27">
        <f>データ!$W$6</f>
        <v>204.31</v>
      </c>
      <c r="BC10" s="27"/>
      <c r="BD10" s="27"/>
      <c r="BE10" s="27"/>
      <c r="BF10" s="27"/>
      <c r="BG10" s="27"/>
      <c r="BH10" s="27"/>
      <c r="BI10" s="27"/>
      <c r="BJ10" s="2"/>
      <c r="BK10" s="2"/>
      <c r="BL10" s="38" t="s">
        <v>34</v>
      </c>
      <c r="BM10" s="48"/>
      <c r="BN10" s="55" t="s">
        <v>17</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37</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40</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102</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5</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4</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42</v>
      </c>
      <c r="C84" s="12"/>
      <c r="D84" s="12"/>
      <c r="E84" s="12" t="s">
        <v>43</v>
      </c>
      <c r="F84" s="12" t="s">
        <v>45</v>
      </c>
      <c r="G84" s="12" t="s">
        <v>47</v>
      </c>
      <c r="H84" s="12" t="s">
        <v>41</v>
      </c>
      <c r="I84" s="12" t="s">
        <v>3</v>
      </c>
      <c r="J84" s="12" t="s">
        <v>26</v>
      </c>
      <c r="K84" s="12" t="s">
        <v>48</v>
      </c>
      <c r="L84" s="12" t="s">
        <v>49</v>
      </c>
      <c r="M84" s="12" t="s">
        <v>33</v>
      </c>
      <c r="N84" s="12" t="s">
        <v>51</v>
      </c>
      <c r="O84" s="12" t="s">
        <v>53</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OwLljcLEjiKezfrlQXDqDGWO5dLRhEJThAy5o4Pb7RLcq8jz0vUy6HwjImXw4uqTYIa8/0tygACN8KwOqBu1Og==" saltValue="3Sds/mvuS4Sf8KzmoooKP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55</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19</v>
      </c>
      <c r="B3" s="67" t="s">
        <v>50</v>
      </c>
      <c r="C3" s="67" t="s">
        <v>57</v>
      </c>
      <c r="D3" s="67" t="s">
        <v>58</v>
      </c>
      <c r="E3" s="67" t="s">
        <v>9</v>
      </c>
      <c r="F3" s="67" t="s">
        <v>8</v>
      </c>
      <c r="G3" s="67" t="s">
        <v>25</v>
      </c>
      <c r="H3" s="75" t="s">
        <v>30</v>
      </c>
      <c r="I3" s="78"/>
      <c r="J3" s="78"/>
      <c r="K3" s="78"/>
      <c r="L3" s="78"/>
      <c r="M3" s="78"/>
      <c r="N3" s="78"/>
      <c r="O3" s="78"/>
      <c r="P3" s="78"/>
      <c r="Q3" s="78"/>
      <c r="R3" s="78"/>
      <c r="S3" s="78"/>
      <c r="T3" s="78"/>
      <c r="U3" s="78"/>
      <c r="V3" s="78"/>
      <c r="W3" s="82"/>
      <c r="X3" s="84" t="s">
        <v>54</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59</v>
      </c>
      <c r="B4" s="68"/>
      <c r="C4" s="68"/>
      <c r="D4" s="68"/>
      <c r="E4" s="68"/>
      <c r="F4" s="68"/>
      <c r="G4" s="68"/>
      <c r="H4" s="76"/>
      <c r="I4" s="79"/>
      <c r="J4" s="79"/>
      <c r="K4" s="79"/>
      <c r="L4" s="79"/>
      <c r="M4" s="79"/>
      <c r="N4" s="79"/>
      <c r="O4" s="79"/>
      <c r="P4" s="79"/>
      <c r="Q4" s="79"/>
      <c r="R4" s="79"/>
      <c r="S4" s="79"/>
      <c r="T4" s="79"/>
      <c r="U4" s="79"/>
      <c r="V4" s="79"/>
      <c r="W4" s="83"/>
      <c r="X4" s="85" t="s">
        <v>52</v>
      </c>
      <c r="Y4" s="85"/>
      <c r="Z4" s="85"/>
      <c r="AA4" s="85"/>
      <c r="AB4" s="85"/>
      <c r="AC4" s="85"/>
      <c r="AD4" s="85"/>
      <c r="AE4" s="85"/>
      <c r="AF4" s="85"/>
      <c r="AG4" s="85"/>
      <c r="AH4" s="85"/>
      <c r="AI4" s="85" t="s">
        <v>44</v>
      </c>
      <c r="AJ4" s="85"/>
      <c r="AK4" s="85"/>
      <c r="AL4" s="85"/>
      <c r="AM4" s="85"/>
      <c r="AN4" s="85"/>
      <c r="AO4" s="85"/>
      <c r="AP4" s="85"/>
      <c r="AQ4" s="85"/>
      <c r="AR4" s="85"/>
      <c r="AS4" s="85"/>
      <c r="AT4" s="85" t="s">
        <v>38</v>
      </c>
      <c r="AU4" s="85"/>
      <c r="AV4" s="85"/>
      <c r="AW4" s="85"/>
      <c r="AX4" s="85"/>
      <c r="AY4" s="85"/>
      <c r="AZ4" s="85"/>
      <c r="BA4" s="85"/>
      <c r="BB4" s="85"/>
      <c r="BC4" s="85"/>
      <c r="BD4" s="85"/>
      <c r="BE4" s="85" t="s">
        <v>60</v>
      </c>
      <c r="BF4" s="85"/>
      <c r="BG4" s="85"/>
      <c r="BH4" s="85"/>
      <c r="BI4" s="85"/>
      <c r="BJ4" s="85"/>
      <c r="BK4" s="85"/>
      <c r="BL4" s="85"/>
      <c r="BM4" s="85"/>
      <c r="BN4" s="85"/>
      <c r="BO4" s="85"/>
      <c r="BP4" s="85" t="s">
        <v>35</v>
      </c>
      <c r="BQ4" s="85"/>
      <c r="BR4" s="85"/>
      <c r="BS4" s="85"/>
      <c r="BT4" s="85"/>
      <c r="BU4" s="85"/>
      <c r="BV4" s="85"/>
      <c r="BW4" s="85"/>
      <c r="BX4" s="85"/>
      <c r="BY4" s="85"/>
      <c r="BZ4" s="85"/>
      <c r="CA4" s="85" t="s">
        <v>62</v>
      </c>
      <c r="CB4" s="85"/>
      <c r="CC4" s="85"/>
      <c r="CD4" s="85"/>
      <c r="CE4" s="85"/>
      <c r="CF4" s="85"/>
      <c r="CG4" s="85"/>
      <c r="CH4" s="85"/>
      <c r="CI4" s="85"/>
      <c r="CJ4" s="85"/>
      <c r="CK4" s="85"/>
      <c r="CL4" s="85" t="s">
        <v>64</v>
      </c>
      <c r="CM4" s="85"/>
      <c r="CN4" s="85"/>
      <c r="CO4" s="85"/>
      <c r="CP4" s="85"/>
      <c r="CQ4" s="85"/>
      <c r="CR4" s="85"/>
      <c r="CS4" s="85"/>
      <c r="CT4" s="85"/>
      <c r="CU4" s="85"/>
      <c r="CV4" s="85"/>
      <c r="CW4" s="85" t="s">
        <v>65</v>
      </c>
      <c r="CX4" s="85"/>
      <c r="CY4" s="85"/>
      <c r="CZ4" s="85"/>
      <c r="DA4" s="85"/>
      <c r="DB4" s="85"/>
      <c r="DC4" s="85"/>
      <c r="DD4" s="85"/>
      <c r="DE4" s="85"/>
      <c r="DF4" s="85"/>
      <c r="DG4" s="85"/>
      <c r="DH4" s="85" t="s">
        <v>66</v>
      </c>
      <c r="DI4" s="85"/>
      <c r="DJ4" s="85"/>
      <c r="DK4" s="85"/>
      <c r="DL4" s="85"/>
      <c r="DM4" s="85"/>
      <c r="DN4" s="85"/>
      <c r="DO4" s="85"/>
      <c r="DP4" s="85"/>
      <c r="DQ4" s="85"/>
      <c r="DR4" s="85"/>
      <c r="DS4" s="85" t="s">
        <v>61</v>
      </c>
      <c r="DT4" s="85"/>
      <c r="DU4" s="85"/>
      <c r="DV4" s="85"/>
      <c r="DW4" s="85"/>
      <c r="DX4" s="85"/>
      <c r="DY4" s="85"/>
      <c r="DZ4" s="85"/>
      <c r="EA4" s="85"/>
      <c r="EB4" s="85"/>
      <c r="EC4" s="85"/>
      <c r="ED4" s="85" t="s">
        <v>67</v>
      </c>
      <c r="EE4" s="85"/>
      <c r="EF4" s="85"/>
      <c r="EG4" s="85"/>
      <c r="EH4" s="85"/>
      <c r="EI4" s="85"/>
      <c r="EJ4" s="85"/>
      <c r="EK4" s="85"/>
      <c r="EL4" s="85"/>
      <c r="EM4" s="85"/>
      <c r="EN4" s="85"/>
    </row>
    <row r="5" spans="1:144">
      <c r="A5" s="65" t="s">
        <v>28</v>
      </c>
      <c r="B5" s="69"/>
      <c r="C5" s="69"/>
      <c r="D5" s="69"/>
      <c r="E5" s="69"/>
      <c r="F5" s="69"/>
      <c r="G5" s="69"/>
      <c r="H5" s="77" t="s">
        <v>56</v>
      </c>
      <c r="I5" s="77" t="s">
        <v>68</v>
      </c>
      <c r="J5" s="77" t="s">
        <v>69</v>
      </c>
      <c r="K5" s="77" t="s">
        <v>70</v>
      </c>
      <c r="L5" s="77" t="s">
        <v>71</v>
      </c>
      <c r="M5" s="77" t="s">
        <v>7</v>
      </c>
      <c r="N5" s="77" t="s">
        <v>72</v>
      </c>
      <c r="O5" s="77" t="s">
        <v>73</v>
      </c>
      <c r="P5" s="77" t="s">
        <v>74</v>
      </c>
      <c r="Q5" s="77" t="s">
        <v>75</v>
      </c>
      <c r="R5" s="77" t="s">
        <v>76</v>
      </c>
      <c r="S5" s="77" t="s">
        <v>77</v>
      </c>
      <c r="T5" s="77" t="s">
        <v>63</v>
      </c>
      <c r="U5" s="77" t="s">
        <v>79</v>
      </c>
      <c r="V5" s="77" t="s">
        <v>80</v>
      </c>
      <c r="W5" s="77" t="s">
        <v>81</v>
      </c>
      <c r="X5" s="77" t="s">
        <v>82</v>
      </c>
      <c r="Y5" s="77" t="s">
        <v>83</v>
      </c>
      <c r="Z5" s="77" t="s">
        <v>84</v>
      </c>
      <c r="AA5" s="77" t="s">
        <v>85</v>
      </c>
      <c r="AB5" s="77" t="s">
        <v>86</v>
      </c>
      <c r="AC5" s="77" t="s">
        <v>87</v>
      </c>
      <c r="AD5" s="77" t="s">
        <v>89</v>
      </c>
      <c r="AE5" s="77" t="s">
        <v>90</v>
      </c>
      <c r="AF5" s="77" t="s">
        <v>91</v>
      </c>
      <c r="AG5" s="77" t="s">
        <v>92</v>
      </c>
      <c r="AH5" s="77" t="s">
        <v>42</v>
      </c>
      <c r="AI5" s="77" t="s">
        <v>82</v>
      </c>
      <c r="AJ5" s="77" t="s">
        <v>83</v>
      </c>
      <c r="AK5" s="77" t="s">
        <v>84</v>
      </c>
      <c r="AL5" s="77" t="s">
        <v>85</v>
      </c>
      <c r="AM5" s="77" t="s">
        <v>86</v>
      </c>
      <c r="AN5" s="77" t="s">
        <v>87</v>
      </c>
      <c r="AO5" s="77" t="s">
        <v>89</v>
      </c>
      <c r="AP5" s="77" t="s">
        <v>90</v>
      </c>
      <c r="AQ5" s="77" t="s">
        <v>91</v>
      </c>
      <c r="AR5" s="77" t="s">
        <v>92</v>
      </c>
      <c r="AS5" s="77" t="s">
        <v>88</v>
      </c>
      <c r="AT5" s="77" t="s">
        <v>82</v>
      </c>
      <c r="AU5" s="77" t="s">
        <v>83</v>
      </c>
      <c r="AV5" s="77" t="s">
        <v>84</v>
      </c>
      <c r="AW5" s="77" t="s">
        <v>85</v>
      </c>
      <c r="AX5" s="77" t="s">
        <v>86</v>
      </c>
      <c r="AY5" s="77" t="s">
        <v>87</v>
      </c>
      <c r="AZ5" s="77" t="s">
        <v>89</v>
      </c>
      <c r="BA5" s="77" t="s">
        <v>90</v>
      </c>
      <c r="BB5" s="77" t="s">
        <v>91</v>
      </c>
      <c r="BC5" s="77" t="s">
        <v>92</v>
      </c>
      <c r="BD5" s="77" t="s">
        <v>88</v>
      </c>
      <c r="BE5" s="77" t="s">
        <v>82</v>
      </c>
      <c r="BF5" s="77" t="s">
        <v>83</v>
      </c>
      <c r="BG5" s="77" t="s">
        <v>84</v>
      </c>
      <c r="BH5" s="77" t="s">
        <v>85</v>
      </c>
      <c r="BI5" s="77" t="s">
        <v>86</v>
      </c>
      <c r="BJ5" s="77" t="s">
        <v>87</v>
      </c>
      <c r="BK5" s="77" t="s">
        <v>89</v>
      </c>
      <c r="BL5" s="77" t="s">
        <v>90</v>
      </c>
      <c r="BM5" s="77" t="s">
        <v>91</v>
      </c>
      <c r="BN5" s="77" t="s">
        <v>92</v>
      </c>
      <c r="BO5" s="77" t="s">
        <v>88</v>
      </c>
      <c r="BP5" s="77" t="s">
        <v>82</v>
      </c>
      <c r="BQ5" s="77" t="s">
        <v>83</v>
      </c>
      <c r="BR5" s="77" t="s">
        <v>84</v>
      </c>
      <c r="BS5" s="77" t="s">
        <v>85</v>
      </c>
      <c r="BT5" s="77" t="s">
        <v>86</v>
      </c>
      <c r="BU5" s="77" t="s">
        <v>87</v>
      </c>
      <c r="BV5" s="77" t="s">
        <v>89</v>
      </c>
      <c r="BW5" s="77" t="s">
        <v>90</v>
      </c>
      <c r="BX5" s="77" t="s">
        <v>91</v>
      </c>
      <c r="BY5" s="77" t="s">
        <v>92</v>
      </c>
      <c r="BZ5" s="77" t="s">
        <v>88</v>
      </c>
      <c r="CA5" s="77" t="s">
        <v>82</v>
      </c>
      <c r="CB5" s="77" t="s">
        <v>83</v>
      </c>
      <c r="CC5" s="77" t="s">
        <v>84</v>
      </c>
      <c r="CD5" s="77" t="s">
        <v>85</v>
      </c>
      <c r="CE5" s="77" t="s">
        <v>86</v>
      </c>
      <c r="CF5" s="77" t="s">
        <v>87</v>
      </c>
      <c r="CG5" s="77" t="s">
        <v>89</v>
      </c>
      <c r="CH5" s="77" t="s">
        <v>90</v>
      </c>
      <c r="CI5" s="77" t="s">
        <v>91</v>
      </c>
      <c r="CJ5" s="77" t="s">
        <v>92</v>
      </c>
      <c r="CK5" s="77" t="s">
        <v>88</v>
      </c>
      <c r="CL5" s="77" t="s">
        <v>82</v>
      </c>
      <c r="CM5" s="77" t="s">
        <v>83</v>
      </c>
      <c r="CN5" s="77" t="s">
        <v>84</v>
      </c>
      <c r="CO5" s="77" t="s">
        <v>85</v>
      </c>
      <c r="CP5" s="77" t="s">
        <v>86</v>
      </c>
      <c r="CQ5" s="77" t="s">
        <v>87</v>
      </c>
      <c r="CR5" s="77" t="s">
        <v>89</v>
      </c>
      <c r="CS5" s="77" t="s">
        <v>90</v>
      </c>
      <c r="CT5" s="77" t="s">
        <v>91</v>
      </c>
      <c r="CU5" s="77" t="s">
        <v>92</v>
      </c>
      <c r="CV5" s="77" t="s">
        <v>88</v>
      </c>
      <c r="CW5" s="77" t="s">
        <v>82</v>
      </c>
      <c r="CX5" s="77" t="s">
        <v>83</v>
      </c>
      <c r="CY5" s="77" t="s">
        <v>84</v>
      </c>
      <c r="CZ5" s="77" t="s">
        <v>85</v>
      </c>
      <c r="DA5" s="77" t="s">
        <v>86</v>
      </c>
      <c r="DB5" s="77" t="s">
        <v>87</v>
      </c>
      <c r="DC5" s="77" t="s">
        <v>89</v>
      </c>
      <c r="DD5" s="77" t="s">
        <v>90</v>
      </c>
      <c r="DE5" s="77" t="s">
        <v>91</v>
      </c>
      <c r="DF5" s="77" t="s">
        <v>92</v>
      </c>
      <c r="DG5" s="77" t="s">
        <v>88</v>
      </c>
      <c r="DH5" s="77" t="s">
        <v>82</v>
      </c>
      <c r="DI5" s="77" t="s">
        <v>83</v>
      </c>
      <c r="DJ5" s="77" t="s">
        <v>84</v>
      </c>
      <c r="DK5" s="77" t="s">
        <v>85</v>
      </c>
      <c r="DL5" s="77" t="s">
        <v>86</v>
      </c>
      <c r="DM5" s="77" t="s">
        <v>87</v>
      </c>
      <c r="DN5" s="77" t="s">
        <v>89</v>
      </c>
      <c r="DO5" s="77" t="s">
        <v>90</v>
      </c>
      <c r="DP5" s="77" t="s">
        <v>91</v>
      </c>
      <c r="DQ5" s="77" t="s">
        <v>92</v>
      </c>
      <c r="DR5" s="77" t="s">
        <v>88</v>
      </c>
      <c r="DS5" s="77" t="s">
        <v>82</v>
      </c>
      <c r="DT5" s="77" t="s">
        <v>83</v>
      </c>
      <c r="DU5" s="77" t="s">
        <v>84</v>
      </c>
      <c r="DV5" s="77" t="s">
        <v>85</v>
      </c>
      <c r="DW5" s="77" t="s">
        <v>86</v>
      </c>
      <c r="DX5" s="77" t="s">
        <v>87</v>
      </c>
      <c r="DY5" s="77" t="s">
        <v>89</v>
      </c>
      <c r="DZ5" s="77" t="s">
        <v>90</v>
      </c>
      <c r="EA5" s="77" t="s">
        <v>91</v>
      </c>
      <c r="EB5" s="77" t="s">
        <v>92</v>
      </c>
      <c r="EC5" s="77" t="s">
        <v>88</v>
      </c>
      <c r="ED5" s="77" t="s">
        <v>82</v>
      </c>
      <c r="EE5" s="77" t="s">
        <v>83</v>
      </c>
      <c r="EF5" s="77" t="s">
        <v>84</v>
      </c>
      <c r="EG5" s="77" t="s">
        <v>85</v>
      </c>
      <c r="EH5" s="77" t="s">
        <v>86</v>
      </c>
      <c r="EI5" s="77" t="s">
        <v>87</v>
      </c>
      <c r="EJ5" s="77" t="s">
        <v>89</v>
      </c>
      <c r="EK5" s="77" t="s">
        <v>90</v>
      </c>
      <c r="EL5" s="77" t="s">
        <v>91</v>
      </c>
      <c r="EM5" s="77" t="s">
        <v>92</v>
      </c>
      <c r="EN5" s="77" t="s">
        <v>88</v>
      </c>
    </row>
    <row r="6" spans="1:144" s="64" customFormat="1">
      <c r="A6" s="65" t="s">
        <v>93</v>
      </c>
      <c r="B6" s="70">
        <f t="shared" ref="B6:W6" si="1">B7</f>
        <v>2022</v>
      </c>
      <c r="C6" s="70">
        <f t="shared" si="1"/>
        <v>343692</v>
      </c>
      <c r="D6" s="70">
        <f t="shared" si="1"/>
        <v>46</v>
      </c>
      <c r="E6" s="70">
        <f t="shared" si="1"/>
        <v>1</v>
      </c>
      <c r="F6" s="70">
        <f t="shared" si="1"/>
        <v>0</v>
      </c>
      <c r="G6" s="70">
        <f t="shared" si="1"/>
        <v>1</v>
      </c>
      <c r="H6" s="70" t="str">
        <f t="shared" si="1"/>
        <v>広島県　北広島町</v>
      </c>
      <c r="I6" s="70" t="str">
        <f t="shared" si="1"/>
        <v>法適用</v>
      </c>
      <c r="J6" s="70" t="str">
        <f t="shared" si="1"/>
        <v>水道事業</v>
      </c>
      <c r="K6" s="70" t="str">
        <f t="shared" si="1"/>
        <v>末端給水事業</v>
      </c>
      <c r="L6" s="70" t="str">
        <f t="shared" si="1"/>
        <v>A8</v>
      </c>
      <c r="M6" s="70" t="str">
        <f t="shared" si="1"/>
        <v>非設置</v>
      </c>
      <c r="N6" s="80" t="str">
        <f t="shared" si="1"/>
        <v>-</v>
      </c>
      <c r="O6" s="80">
        <f t="shared" si="1"/>
        <v>68.849999999999994</v>
      </c>
      <c r="P6" s="80">
        <f t="shared" si="1"/>
        <v>48.9</v>
      </c>
      <c r="Q6" s="80">
        <f t="shared" si="1"/>
        <v>3481</v>
      </c>
      <c r="R6" s="80">
        <f t="shared" si="1"/>
        <v>17471</v>
      </c>
      <c r="S6" s="80">
        <f t="shared" si="1"/>
        <v>646.20000000000005</v>
      </c>
      <c r="T6" s="80">
        <f t="shared" si="1"/>
        <v>27.04</v>
      </c>
      <c r="U6" s="80">
        <f t="shared" si="1"/>
        <v>8479</v>
      </c>
      <c r="V6" s="80">
        <f t="shared" si="1"/>
        <v>41.5</v>
      </c>
      <c r="W6" s="80">
        <f t="shared" si="1"/>
        <v>204.31</v>
      </c>
      <c r="X6" s="86">
        <f t="shared" ref="X6:AG6" si="2">IF(X7="",NA(),X7)</f>
        <v>110.82</v>
      </c>
      <c r="Y6" s="86">
        <f t="shared" si="2"/>
        <v>112.59</v>
      </c>
      <c r="Z6" s="86">
        <f t="shared" si="2"/>
        <v>121.08</v>
      </c>
      <c r="AA6" s="86">
        <f t="shared" si="2"/>
        <v>124.06</v>
      </c>
      <c r="AB6" s="86">
        <f t="shared" si="2"/>
        <v>119.25</v>
      </c>
      <c r="AC6" s="86">
        <f t="shared" si="2"/>
        <v>103.81</v>
      </c>
      <c r="AD6" s="86">
        <f t="shared" si="2"/>
        <v>104.35</v>
      </c>
      <c r="AE6" s="86">
        <f t="shared" si="2"/>
        <v>105.34</v>
      </c>
      <c r="AF6" s="86">
        <f t="shared" si="2"/>
        <v>105.77</v>
      </c>
      <c r="AG6" s="86">
        <f t="shared" si="2"/>
        <v>104.82</v>
      </c>
      <c r="AH6" s="80" t="str">
        <f>IF(AH7="","",IF(AH7="-","【-】","【"&amp;SUBSTITUTE(TEXT(AH7,"#,##0.00"),"-","△")&amp;"】"))</f>
        <v>【108.70】</v>
      </c>
      <c r="AI6" s="80">
        <f t="shared" ref="AI6:AR6" si="3">IF(AI7="",NA(),AI7)</f>
        <v>0</v>
      </c>
      <c r="AJ6" s="80">
        <f t="shared" si="3"/>
        <v>0</v>
      </c>
      <c r="AK6" s="80">
        <f t="shared" si="3"/>
        <v>0</v>
      </c>
      <c r="AL6" s="80">
        <f t="shared" si="3"/>
        <v>0</v>
      </c>
      <c r="AM6" s="80">
        <f t="shared" si="3"/>
        <v>0</v>
      </c>
      <c r="AN6" s="86">
        <f t="shared" si="3"/>
        <v>25.66</v>
      </c>
      <c r="AO6" s="86">
        <f t="shared" si="3"/>
        <v>21.69</v>
      </c>
      <c r="AP6" s="86">
        <f t="shared" si="3"/>
        <v>24.04</v>
      </c>
      <c r="AQ6" s="86">
        <f t="shared" si="3"/>
        <v>28.03</v>
      </c>
      <c r="AR6" s="86">
        <f t="shared" si="3"/>
        <v>26.73</v>
      </c>
      <c r="AS6" s="80" t="str">
        <f>IF(AS7="","",IF(AS7="-","【-】","【"&amp;SUBSTITUTE(TEXT(AS7,"#,##0.00"),"-","△")&amp;"】"))</f>
        <v>【1.34】</v>
      </c>
      <c r="AT6" s="86">
        <f t="shared" ref="AT6:BC6" si="4">IF(AT7="",NA(),AT7)</f>
        <v>172.4</v>
      </c>
      <c r="AU6" s="86">
        <f t="shared" si="4"/>
        <v>174.92</v>
      </c>
      <c r="AV6" s="86">
        <f t="shared" si="4"/>
        <v>183.38</v>
      </c>
      <c r="AW6" s="86">
        <f t="shared" si="4"/>
        <v>206.52</v>
      </c>
      <c r="AX6" s="86">
        <f t="shared" si="4"/>
        <v>218.01</v>
      </c>
      <c r="AY6" s="86">
        <f t="shared" si="4"/>
        <v>300.14</v>
      </c>
      <c r="AZ6" s="86">
        <f t="shared" si="4"/>
        <v>301.04000000000002</v>
      </c>
      <c r="BA6" s="86">
        <f t="shared" si="4"/>
        <v>305.08</v>
      </c>
      <c r="BB6" s="86">
        <f t="shared" si="4"/>
        <v>305.33999999999997</v>
      </c>
      <c r="BC6" s="86">
        <f t="shared" si="4"/>
        <v>310.01</v>
      </c>
      <c r="BD6" s="80" t="str">
        <f>IF(BD7="","",IF(BD7="-","【-】","【"&amp;SUBSTITUTE(TEXT(BD7,"#,##0.00"),"-","△")&amp;"】"))</f>
        <v>【252.29】</v>
      </c>
      <c r="BE6" s="86">
        <f t="shared" ref="BE6:BN6" si="5">IF(BE7="",NA(),BE7)</f>
        <v>913.81</v>
      </c>
      <c r="BF6" s="86">
        <f t="shared" si="5"/>
        <v>805.25</v>
      </c>
      <c r="BG6" s="86">
        <f t="shared" si="5"/>
        <v>739.7</v>
      </c>
      <c r="BH6" s="86">
        <f t="shared" si="5"/>
        <v>654.75</v>
      </c>
      <c r="BI6" s="86">
        <f t="shared" si="5"/>
        <v>615.78</v>
      </c>
      <c r="BJ6" s="86">
        <f t="shared" si="5"/>
        <v>566.65</v>
      </c>
      <c r="BK6" s="86">
        <f t="shared" si="5"/>
        <v>551.62</v>
      </c>
      <c r="BL6" s="86">
        <f t="shared" si="5"/>
        <v>585.59</v>
      </c>
      <c r="BM6" s="86">
        <f t="shared" si="5"/>
        <v>561.34</v>
      </c>
      <c r="BN6" s="86">
        <f t="shared" si="5"/>
        <v>538.33000000000004</v>
      </c>
      <c r="BO6" s="80" t="str">
        <f>IF(BO7="","",IF(BO7="-","【-】","【"&amp;SUBSTITUTE(TEXT(BO7,"#,##0.00"),"-","△")&amp;"】"))</f>
        <v>【268.07】</v>
      </c>
      <c r="BP6" s="86">
        <f t="shared" ref="BP6:BY6" si="6">IF(BP7="",NA(),BP7)</f>
        <v>55.48</v>
      </c>
      <c r="BQ6" s="86">
        <f t="shared" si="6"/>
        <v>59.42</v>
      </c>
      <c r="BR6" s="86">
        <f t="shared" si="6"/>
        <v>62.7</v>
      </c>
      <c r="BS6" s="86">
        <f t="shared" si="6"/>
        <v>64.39</v>
      </c>
      <c r="BT6" s="86">
        <f t="shared" si="6"/>
        <v>61.04</v>
      </c>
      <c r="BU6" s="86">
        <f t="shared" si="6"/>
        <v>84.77</v>
      </c>
      <c r="BV6" s="86">
        <f t="shared" si="6"/>
        <v>87.11</v>
      </c>
      <c r="BW6" s="86">
        <f t="shared" si="6"/>
        <v>82.78</v>
      </c>
      <c r="BX6" s="86">
        <f t="shared" si="6"/>
        <v>84.82</v>
      </c>
      <c r="BY6" s="86">
        <f t="shared" si="6"/>
        <v>82.29</v>
      </c>
      <c r="BZ6" s="80" t="str">
        <f>IF(BZ7="","",IF(BZ7="-","【-】","【"&amp;SUBSTITUTE(TEXT(BZ7,"#,##0.00"),"-","△")&amp;"】"))</f>
        <v>【97.47】</v>
      </c>
      <c r="CA6" s="86">
        <f t="shared" ref="CA6:CJ6" si="7">IF(CA7="",NA(),CA7)</f>
        <v>310.39</v>
      </c>
      <c r="CB6" s="86">
        <f t="shared" si="7"/>
        <v>314.85000000000002</v>
      </c>
      <c r="CC6" s="86">
        <f t="shared" si="7"/>
        <v>296.81</v>
      </c>
      <c r="CD6" s="86">
        <f t="shared" si="7"/>
        <v>293.66000000000003</v>
      </c>
      <c r="CE6" s="86">
        <f t="shared" si="7"/>
        <v>310.45999999999998</v>
      </c>
      <c r="CF6" s="86">
        <f t="shared" si="7"/>
        <v>227.27</v>
      </c>
      <c r="CG6" s="86">
        <f t="shared" si="7"/>
        <v>223.98</v>
      </c>
      <c r="CH6" s="86">
        <f t="shared" si="7"/>
        <v>225.09</v>
      </c>
      <c r="CI6" s="86">
        <f t="shared" si="7"/>
        <v>224.82</v>
      </c>
      <c r="CJ6" s="86">
        <f t="shared" si="7"/>
        <v>230.85</v>
      </c>
      <c r="CK6" s="80" t="str">
        <f>IF(CK7="","",IF(CK7="-","【-】","【"&amp;SUBSTITUTE(TEXT(CK7,"#,##0.00"),"-","△")&amp;"】"))</f>
        <v>【174.75】</v>
      </c>
      <c r="CL6" s="86">
        <f t="shared" ref="CL6:CU6" si="8">IF(CL7="",NA(),CL7)</f>
        <v>53.42</v>
      </c>
      <c r="CM6" s="86">
        <f t="shared" si="8"/>
        <v>52.44</v>
      </c>
      <c r="CN6" s="86">
        <f t="shared" si="8"/>
        <v>54.19</v>
      </c>
      <c r="CO6" s="86">
        <f t="shared" si="8"/>
        <v>52.11</v>
      </c>
      <c r="CP6" s="86">
        <f t="shared" si="8"/>
        <v>51.77</v>
      </c>
      <c r="CQ6" s="86">
        <f t="shared" si="8"/>
        <v>50.29</v>
      </c>
      <c r="CR6" s="86">
        <f t="shared" si="8"/>
        <v>49.64</v>
      </c>
      <c r="CS6" s="86">
        <f t="shared" si="8"/>
        <v>49.38</v>
      </c>
      <c r="CT6" s="86">
        <f t="shared" si="8"/>
        <v>50.09</v>
      </c>
      <c r="CU6" s="86">
        <f t="shared" si="8"/>
        <v>50.1</v>
      </c>
      <c r="CV6" s="80" t="str">
        <f>IF(CV7="","",IF(CV7="-","【-】","【"&amp;SUBSTITUTE(TEXT(CV7,"#,##0.00"),"-","△")&amp;"】"))</f>
        <v>【59.97】</v>
      </c>
      <c r="CW6" s="86">
        <f t="shared" ref="CW6:DF6" si="9">IF(CW7="",NA(),CW7)</f>
        <v>78.040000000000006</v>
      </c>
      <c r="CX6" s="86">
        <f t="shared" si="9"/>
        <v>76.16</v>
      </c>
      <c r="CY6" s="86">
        <f t="shared" si="9"/>
        <v>74.209999999999994</v>
      </c>
      <c r="CZ6" s="86">
        <f t="shared" si="9"/>
        <v>76.38</v>
      </c>
      <c r="DA6" s="86">
        <f t="shared" si="9"/>
        <v>74.959999999999994</v>
      </c>
      <c r="DB6" s="86">
        <f t="shared" si="9"/>
        <v>77.73</v>
      </c>
      <c r="DC6" s="86">
        <f t="shared" si="9"/>
        <v>78.09</v>
      </c>
      <c r="DD6" s="86">
        <f t="shared" si="9"/>
        <v>78.010000000000005</v>
      </c>
      <c r="DE6" s="86">
        <f t="shared" si="9"/>
        <v>77.599999999999994</v>
      </c>
      <c r="DF6" s="86">
        <f t="shared" si="9"/>
        <v>77.3</v>
      </c>
      <c r="DG6" s="80" t="str">
        <f>IF(DG7="","",IF(DG7="-","【-】","【"&amp;SUBSTITUTE(TEXT(DG7,"#,##0.00"),"-","△")&amp;"】"))</f>
        <v>【89.76】</v>
      </c>
      <c r="DH6" s="86">
        <f t="shared" ref="DH6:DQ6" si="10">IF(DH7="",NA(),DH7)</f>
        <v>24.49</v>
      </c>
      <c r="DI6" s="86">
        <f t="shared" si="10"/>
        <v>28.4</v>
      </c>
      <c r="DJ6" s="86">
        <f t="shared" si="10"/>
        <v>32</v>
      </c>
      <c r="DK6" s="86">
        <f t="shared" si="10"/>
        <v>35.71</v>
      </c>
      <c r="DL6" s="86">
        <f t="shared" si="10"/>
        <v>38.86</v>
      </c>
      <c r="DM6" s="86">
        <f t="shared" si="10"/>
        <v>45.85</v>
      </c>
      <c r="DN6" s="86">
        <f t="shared" si="10"/>
        <v>47.31</v>
      </c>
      <c r="DO6" s="86">
        <f t="shared" si="10"/>
        <v>47.5</v>
      </c>
      <c r="DP6" s="86">
        <f t="shared" si="10"/>
        <v>48.41</v>
      </c>
      <c r="DQ6" s="86">
        <f t="shared" si="10"/>
        <v>50.02</v>
      </c>
      <c r="DR6" s="80" t="str">
        <f>IF(DR7="","",IF(DR7="-","【-】","【"&amp;SUBSTITUTE(TEXT(DR7,"#,##0.00"),"-","△")&amp;"】"))</f>
        <v>【51.51】</v>
      </c>
      <c r="DS6" s="86">
        <f t="shared" ref="DS6:EB6" si="11">IF(DS7="",NA(),DS7)</f>
        <v>7.95</v>
      </c>
      <c r="DT6" s="86">
        <f t="shared" si="11"/>
        <v>7.98</v>
      </c>
      <c r="DU6" s="86">
        <f t="shared" si="11"/>
        <v>12.36</v>
      </c>
      <c r="DV6" s="86">
        <f t="shared" si="11"/>
        <v>16.04</v>
      </c>
      <c r="DW6" s="86">
        <f t="shared" si="11"/>
        <v>19.04</v>
      </c>
      <c r="DX6" s="86">
        <f t="shared" si="11"/>
        <v>14.13</v>
      </c>
      <c r="DY6" s="86">
        <f t="shared" si="11"/>
        <v>16.77</v>
      </c>
      <c r="DZ6" s="86">
        <f t="shared" si="11"/>
        <v>17.399999999999999</v>
      </c>
      <c r="EA6" s="86">
        <f t="shared" si="11"/>
        <v>18.64</v>
      </c>
      <c r="EB6" s="86">
        <f t="shared" si="11"/>
        <v>19.510000000000002</v>
      </c>
      <c r="EC6" s="80" t="str">
        <f>IF(EC7="","",IF(EC7="-","【-】","【"&amp;SUBSTITUTE(TEXT(EC7,"#,##0.00"),"-","△")&amp;"】"))</f>
        <v>【23.75】</v>
      </c>
      <c r="ED6" s="86">
        <f t="shared" ref="ED6:EM6" si="12">IF(ED7="",NA(),ED7)</f>
        <v>0.11</v>
      </c>
      <c r="EE6" s="86">
        <f t="shared" si="12"/>
        <v>6.e-002</v>
      </c>
      <c r="EF6" s="86">
        <f t="shared" si="12"/>
        <v>9.e-002</v>
      </c>
      <c r="EG6" s="86">
        <f t="shared" si="12"/>
        <v>3.e-002</v>
      </c>
      <c r="EH6" s="86">
        <f t="shared" si="12"/>
        <v>6.e-002</v>
      </c>
      <c r="EI6" s="86">
        <f t="shared" si="12"/>
        <v>0.52</v>
      </c>
      <c r="EJ6" s="86">
        <f t="shared" si="12"/>
        <v>0.47</v>
      </c>
      <c r="EK6" s="86">
        <f t="shared" si="12"/>
        <v>0.4</v>
      </c>
      <c r="EL6" s="86">
        <f t="shared" si="12"/>
        <v>0.36</v>
      </c>
      <c r="EM6" s="86">
        <f t="shared" si="12"/>
        <v>0.56999999999999995</v>
      </c>
      <c r="EN6" s="80" t="str">
        <f>IF(EN7="","",IF(EN7="-","【-】","【"&amp;SUBSTITUTE(TEXT(EN7,"#,##0.00"),"-","△")&amp;"】"))</f>
        <v>【0.67】</v>
      </c>
    </row>
    <row r="7" spans="1:144" s="64" customFormat="1">
      <c r="A7" s="65"/>
      <c r="B7" s="71">
        <v>2022</v>
      </c>
      <c r="C7" s="71">
        <v>343692</v>
      </c>
      <c r="D7" s="71">
        <v>46</v>
      </c>
      <c r="E7" s="71">
        <v>1</v>
      </c>
      <c r="F7" s="71">
        <v>0</v>
      </c>
      <c r="G7" s="71">
        <v>1</v>
      </c>
      <c r="H7" s="71" t="s">
        <v>94</v>
      </c>
      <c r="I7" s="71" t="s">
        <v>95</v>
      </c>
      <c r="J7" s="71" t="s">
        <v>96</v>
      </c>
      <c r="K7" s="71" t="s">
        <v>97</v>
      </c>
      <c r="L7" s="71" t="s">
        <v>78</v>
      </c>
      <c r="M7" s="71" t="s">
        <v>14</v>
      </c>
      <c r="N7" s="81" t="s">
        <v>98</v>
      </c>
      <c r="O7" s="81">
        <v>68.849999999999994</v>
      </c>
      <c r="P7" s="81">
        <v>48.9</v>
      </c>
      <c r="Q7" s="81">
        <v>3481</v>
      </c>
      <c r="R7" s="81">
        <v>17471</v>
      </c>
      <c r="S7" s="81">
        <v>646.20000000000005</v>
      </c>
      <c r="T7" s="81">
        <v>27.04</v>
      </c>
      <c r="U7" s="81">
        <v>8479</v>
      </c>
      <c r="V7" s="81">
        <v>41.5</v>
      </c>
      <c r="W7" s="81">
        <v>204.31</v>
      </c>
      <c r="X7" s="81">
        <v>110.82</v>
      </c>
      <c r="Y7" s="81">
        <v>112.59</v>
      </c>
      <c r="Z7" s="81">
        <v>121.08</v>
      </c>
      <c r="AA7" s="81">
        <v>124.06</v>
      </c>
      <c r="AB7" s="81">
        <v>119.25</v>
      </c>
      <c r="AC7" s="81">
        <v>103.81</v>
      </c>
      <c r="AD7" s="81">
        <v>104.35</v>
      </c>
      <c r="AE7" s="81">
        <v>105.34</v>
      </c>
      <c r="AF7" s="81">
        <v>105.77</v>
      </c>
      <c r="AG7" s="81">
        <v>104.82</v>
      </c>
      <c r="AH7" s="81">
        <v>108.7</v>
      </c>
      <c r="AI7" s="81">
        <v>0</v>
      </c>
      <c r="AJ7" s="81">
        <v>0</v>
      </c>
      <c r="AK7" s="81">
        <v>0</v>
      </c>
      <c r="AL7" s="81">
        <v>0</v>
      </c>
      <c r="AM7" s="81">
        <v>0</v>
      </c>
      <c r="AN7" s="81">
        <v>25.66</v>
      </c>
      <c r="AO7" s="81">
        <v>21.69</v>
      </c>
      <c r="AP7" s="81">
        <v>24.04</v>
      </c>
      <c r="AQ7" s="81">
        <v>28.03</v>
      </c>
      <c r="AR7" s="81">
        <v>26.73</v>
      </c>
      <c r="AS7" s="81">
        <v>1.34</v>
      </c>
      <c r="AT7" s="81">
        <v>172.4</v>
      </c>
      <c r="AU7" s="81">
        <v>174.92</v>
      </c>
      <c r="AV7" s="81">
        <v>183.38</v>
      </c>
      <c r="AW7" s="81">
        <v>206.52</v>
      </c>
      <c r="AX7" s="81">
        <v>218.01</v>
      </c>
      <c r="AY7" s="81">
        <v>300.14</v>
      </c>
      <c r="AZ7" s="81">
        <v>301.04000000000002</v>
      </c>
      <c r="BA7" s="81">
        <v>305.08</v>
      </c>
      <c r="BB7" s="81">
        <v>305.33999999999997</v>
      </c>
      <c r="BC7" s="81">
        <v>310.01</v>
      </c>
      <c r="BD7" s="81">
        <v>252.29</v>
      </c>
      <c r="BE7" s="81">
        <v>913.81</v>
      </c>
      <c r="BF7" s="81">
        <v>805.25</v>
      </c>
      <c r="BG7" s="81">
        <v>739.7</v>
      </c>
      <c r="BH7" s="81">
        <v>654.75</v>
      </c>
      <c r="BI7" s="81">
        <v>615.78</v>
      </c>
      <c r="BJ7" s="81">
        <v>566.65</v>
      </c>
      <c r="BK7" s="81">
        <v>551.62</v>
      </c>
      <c r="BL7" s="81">
        <v>585.59</v>
      </c>
      <c r="BM7" s="81">
        <v>561.34</v>
      </c>
      <c r="BN7" s="81">
        <v>538.33000000000004</v>
      </c>
      <c r="BO7" s="81">
        <v>268.07</v>
      </c>
      <c r="BP7" s="81">
        <v>55.48</v>
      </c>
      <c r="BQ7" s="81">
        <v>59.42</v>
      </c>
      <c r="BR7" s="81">
        <v>62.7</v>
      </c>
      <c r="BS7" s="81">
        <v>64.39</v>
      </c>
      <c r="BT7" s="81">
        <v>61.04</v>
      </c>
      <c r="BU7" s="81">
        <v>84.77</v>
      </c>
      <c r="BV7" s="81">
        <v>87.11</v>
      </c>
      <c r="BW7" s="81">
        <v>82.78</v>
      </c>
      <c r="BX7" s="81">
        <v>84.82</v>
      </c>
      <c r="BY7" s="81">
        <v>82.29</v>
      </c>
      <c r="BZ7" s="81">
        <v>97.47</v>
      </c>
      <c r="CA7" s="81">
        <v>310.39</v>
      </c>
      <c r="CB7" s="81">
        <v>314.85000000000002</v>
      </c>
      <c r="CC7" s="81">
        <v>296.81</v>
      </c>
      <c r="CD7" s="81">
        <v>293.66000000000003</v>
      </c>
      <c r="CE7" s="81">
        <v>310.45999999999998</v>
      </c>
      <c r="CF7" s="81">
        <v>227.27</v>
      </c>
      <c r="CG7" s="81">
        <v>223.98</v>
      </c>
      <c r="CH7" s="81">
        <v>225.09</v>
      </c>
      <c r="CI7" s="81">
        <v>224.82</v>
      </c>
      <c r="CJ7" s="81">
        <v>230.85</v>
      </c>
      <c r="CK7" s="81">
        <v>174.75</v>
      </c>
      <c r="CL7" s="81">
        <v>53.42</v>
      </c>
      <c r="CM7" s="81">
        <v>52.44</v>
      </c>
      <c r="CN7" s="81">
        <v>54.19</v>
      </c>
      <c r="CO7" s="81">
        <v>52.11</v>
      </c>
      <c r="CP7" s="81">
        <v>51.77</v>
      </c>
      <c r="CQ7" s="81">
        <v>50.29</v>
      </c>
      <c r="CR7" s="81">
        <v>49.64</v>
      </c>
      <c r="CS7" s="81">
        <v>49.38</v>
      </c>
      <c r="CT7" s="81">
        <v>50.09</v>
      </c>
      <c r="CU7" s="81">
        <v>50.1</v>
      </c>
      <c r="CV7" s="81">
        <v>59.97</v>
      </c>
      <c r="CW7" s="81">
        <v>78.040000000000006</v>
      </c>
      <c r="CX7" s="81">
        <v>76.16</v>
      </c>
      <c r="CY7" s="81">
        <v>74.209999999999994</v>
      </c>
      <c r="CZ7" s="81">
        <v>76.38</v>
      </c>
      <c r="DA7" s="81">
        <v>74.959999999999994</v>
      </c>
      <c r="DB7" s="81">
        <v>77.73</v>
      </c>
      <c r="DC7" s="81">
        <v>78.09</v>
      </c>
      <c r="DD7" s="81">
        <v>78.010000000000005</v>
      </c>
      <c r="DE7" s="81">
        <v>77.599999999999994</v>
      </c>
      <c r="DF7" s="81">
        <v>77.3</v>
      </c>
      <c r="DG7" s="81">
        <v>89.76</v>
      </c>
      <c r="DH7" s="81">
        <v>24.49</v>
      </c>
      <c r="DI7" s="81">
        <v>28.4</v>
      </c>
      <c r="DJ7" s="81">
        <v>32</v>
      </c>
      <c r="DK7" s="81">
        <v>35.71</v>
      </c>
      <c r="DL7" s="81">
        <v>38.86</v>
      </c>
      <c r="DM7" s="81">
        <v>45.85</v>
      </c>
      <c r="DN7" s="81">
        <v>47.31</v>
      </c>
      <c r="DO7" s="81">
        <v>47.5</v>
      </c>
      <c r="DP7" s="81">
        <v>48.41</v>
      </c>
      <c r="DQ7" s="81">
        <v>50.02</v>
      </c>
      <c r="DR7" s="81">
        <v>51.51</v>
      </c>
      <c r="DS7" s="81">
        <v>7.95</v>
      </c>
      <c r="DT7" s="81">
        <v>7.98</v>
      </c>
      <c r="DU7" s="81">
        <v>12.36</v>
      </c>
      <c r="DV7" s="81">
        <v>16.04</v>
      </c>
      <c r="DW7" s="81">
        <v>19.04</v>
      </c>
      <c r="DX7" s="81">
        <v>14.13</v>
      </c>
      <c r="DY7" s="81">
        <v>16.77</v>
      </c>
      <c r="DZ7" s="81">
        <v>17.399999999999999</v>
      </c>
      <c r="EA7" s="81">
        <v>18.64</v>
      </c>
      <c r="EB7" s="81">
        <v>19.510000000000002</v>
      </c>
      <c r="EC7" s="81">
        <v>23.75</v>
      </c>
      <c r="ED7" s="81">
        <v>0.11</v>
      </c>
      <c r="EE7" s="81">
        <v>6.e-002</v>
      </c>
      <c r="EF7" s="81">
        <v>9.e-002</v>
      </c>
      <c r="EG7" s="81">
        <v>3.e-002</v>
      </c>
      <c r="EH7" s="81">
        <v>6.e-002</v>
      </c>
      <c r="EI7" s="81">
        <v>0.52</v>
      </c>
      <c r="EJ7" s="81">
        <v>0.47</v>
      </c>
      <c r="EK7" s="81">
        <v>0.4</v>
      </c>
      <c r="EL7" s="81">
        <v>0.36</v>
      </c>
      <c r="EM7" s="81">
        <v>0.56999999999999995</v>
      </c>
      <c r="EN7" s="81">
        <v>0.67</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99</v>
      </c>
      <c r="C9" s="66" t="s">
        <v>100</v>
      </c>
      <c r="D9" s="66" t="s">
        <v>101</v>
      </c>
      <c r="E9" s="66" t="s">
        <v>103</v>
      </c>
      <c r="F9" s="66" t="s">
        <v>104</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50</v>
      </c>
      <c r="B10" s="72">
        <f>DATEVALUE($B7+12-B11&amp;"/1/"&amp;B12)</f>
        <v>47484</v>
      </c>
      <c r="C10" s="73">
        <f>DATEVALUE($B7+12-C11&amp;"/1/"&amp;C12)</f>
        <v>47849</v>
      </c>
      <c r="D10" s="73">
        <f>DATEVALUE($B7+12-D11&amp;"/1/"&amp;D12)</f>
        <v>48215</v>
      </c>
      <c r="E10" s="73">
        <f>DATEVALUE($B7+12-E11&amp;"/1/"&amp;E12)</f>
        <v>48582</v>
      </c>
      <c r="F10" s="73">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F85BA772E91BB4BB1DBE1E7C48BA613" ma:contentTypeVersion="14" ma:contentTypeDescription="新しいドキュメントを作成します。" ma:contentTypeScope="" ma:versionID="ca1377dd7f07a1dd782105f5cb49da83">
  <xsd:schema xmlns:xsd="http://www.w3.org/2001/XMLSchema" xmlns:xs="http://www.w3.org/2001/XMLSchema" xmlns:p="http://schemas.microsoft.com/office/2006/metadata/properties" xmlns:ns2="b13a8df4-f6ea-4c90-9435-b4e8a3ff43dd" xmlns:ns3="47c4dd10-0f51-41a5-b009-66619a0a2dc0" targetNamespace="http://schemas.microsoft.com/office/2006/metadata/properties" ma:root="true" ma:fieldsID="36dd98f749c96c1926b467f598b5d0a7" ns2:_="" ns3:_="">
    <xsd:import namespace="b13a8df4-f6ea-4c90-9435-b4e8a3ff43dd"/>
    <xsd:import namespace="47c4dd10-0f51-41a5-b009-66619a0a2dc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3a8df4-f6ea-4c90-9435-b4e8a3ff43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ac10366e-0cd8-4365-97fa-5b436d3dc09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7c4dd10-0f51-41a5-b009-66619a0a2dc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e475283-0131-4765-82be-5bd1b5d91899}" ma:internalName="TaxCatchAll" ma:showField="CatchAllData" ma:web="47c4dd10-0f51-41a5-b009-66619a0a2dc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EE295A-818D-4B8A-A984-64C1465207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3a8df4-f6ea-4c90-9435-b4e8a3ff43dd"/>
    <ds:schemaRef ds:uri="47c4dd10-0f51-41a5-b009-66619a0a2d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42C8E2-BBBF-4AF8-B4D2-756DC8B4D454}">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高田　幸治</cp:lastModifiedBy>
  <cp:lastPrinted>2024-01-22T00:29:03Z</cp:lastPrinted>
  <dcterms:created xsi:type="dcterms:W3CDTF">2023-12-05T00:59:29Z</dcterms:created>
  <dcterms:modified xsi:type="dcterms:W3CDTF">2024-02-16T08:26:44Z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2024-02-16T08:26:44Z</vt:filetime>
  </property>
</Properties>
</file>