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e1188\Desktop\"/>
    </mc:Choice>
  </mc:AlternateContent>
  <xr:revisionPtr revIDLastSave="0" documentId="13_ncr:1_{242C7901-63D1-494A-9DF3-706027F9C2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小慢（訪問看護）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8" i="2" l="1"/>
  <c r="B21" i="2"/>
  <c r="B20" i="2"/>
  <c r="B67" i="2"/>
  <c r="B7" i="2"/>
  <c r="B62" i="2"/>
  <c r="B63" i="2"/>
  <c r="B64" i="2"/>
  <c r="B65" i="2"/>
  <c r="B66" i="2"/>
  <c r="B55" i="2"/>
  <c r="B52" i="2"/>
  <c r="B58" i="2"/>
  <c r="B54" i="2"/>
  <c r="B57" i="2"/>
  <c r="B56" i="2"/>
  <c r="B53" i="2"/>
  <c r="B59" i="2"/>
  <c r="B61" i="2"/>
  <c r="B46" i="2"/>
  <c r="B45" i="2"/>
  <c r="B47" i="2"/>
  <c r="B40" i="2"/>
  <c r="B41" i="2"/>
  <c r="B42" i="2"/>
  <c r="B43" i="2"/>
  <c r="B50" i="2"/>
  <c r="B49" i="2"/>
  <c r="B39" i="2"/>
  <c r="B51" i="2"/>
  <c r="B36" i="2"/>
  <c r="B37" i="2"/>
  <c r="B35" i="2"/>
  <c r="B34" i="2"/>
  <c r="B32" i="2"/>
  <c r="B31" i="2"/>
  <c r="B30" i="2"/>
  <c r="B29" i="2"/>
  <c r="B28" i="2"/>
  <c r="B27" i="2"/>
  <c r="B25" i="2"/>
  <c r="B26" i="2"/>
  <c r="B24" i="2"/>
  <c r="B18" i="2"/>
  <c r="B23" i="2"/>
  <c r="B22" i="2"/>
  <c r="B19" i="2"/>
  <c r="B12" i="2"/>
  <c r="B8" i="2"/>
  <c r="B15" i="2"/>
  <c r="B9" i="2"/>
  <c r="B10" i="2"/>
  <c r="B14" i="2"/>
  <c r="B13" i="2"/>
  <c r="B11" i="2"/>
  <c r="B6" i="2"/>
  <c r="B5" i="2"/>
  <c r="B4" i="2"/>
</calcChain>
</file>

<file path=xl/sharedStrings.xml><?xml version="1.0" encoding="utf-8"?>
<sst xmlns="http://schemas.openxmlformats.org/spreadsheetml/2006/main" count="77" uniqueCount="77">
  <si>
    <t>住所</t>
  </si>
  <si>
    <t>名称</t>
  </si>
  <si>
    <t>公立みつぎ総合病院訪問看護ステーション「みつぎ」</t>
  </si>
  <si>
    <t>東広島市高屋町中島496</t>
  </si>
  <si>
    <t>訪問看護ステーションきさらぎ</t>
  </si>
  <si>
    <t>看多機ホームみなりっこ</t>
  </si>
  <si>
    <t>訪問看護ステーションあすなろ大竹</t>
  </si>
  <si>
    <t>三原市医師会訪問看護ステーション</t>
  </si>
  <si>
    <t>府中地区医師会訪問看護ステーション</t>
  </si>
  <si>
    <t>訪問看護ステーション「ゆうわ」</t>
  </si>
  <si>
    <t>訪問看護ステーションFAMILY  NURSE.</t>
  </si>
  <si>
    <t>訪問看護ステーションはやぶさ</t>
  </si>
  <si>
    <t>因島医師会看護介護支援ホームしまかぜの丘</t>
  </si>
  <si>
    <t>訪問看護ステーションさくら</t>
  </si>
  <si>
    <t>庄原市西城町中野1339</t>
  </si>
  <si>
    <t>安芸地区医師会訪問看護ステーション</t>
  </si>
  <si>
    <t>訪問看護ステーションかがやき西条</t>
  </si>
  <si>
    <t>訪問看護ステーションあすか東広島</t>
  </si>
  <si>
    <t>三次地区医師会　訪問看護ステーション「スクラム」</t>
  </si>
  <si>
    <t>訪問看護ステーションなる</t>
  </si>
  <si>
    <t>訪問看護ステーション島の里</t>
  </si>
  <si>
    <t>佐伯地区医師会訪問看護ステーション</t>
  </si>
  <si>
    <t>訪問看護ステーションこころ</t>
  </si>
  <si>
    <t>訪問看護ステーション　AOIケアリングステーション</t>
  </si>
  <si>
    <t>医療法人杏仁会　訪問看護ステーションかもめ</t>
  </si>
  <si>
    <t>医療法人土本医院　訪問看護ステーションむかいしま</t>
  </si>
  <si>
    <t>医療法人社団聖仁会　訪問看護ステーション　エンゼル</t>
  </si>
  <si>
    <t>訪問看護ステーションはちみつ</t>
  </si>
  <si>
    <t>有限会社ひまわりライフケアサポート　ひまわり訪問看護ステーション</t>
  </si>
  <si>
    <t>訪問看護ステーション　みのる</t>
  </si>
  <si>
    <t>一般社団法人尾道市医師会訪問看護ステーション</t>
  </si>
  <si>
    <t>厚生連広島訪問看護ステーション</t>
  </si>
  <si>
    <t>エコール訪問看護ステーション廿日市</t>
  </si>
  <si>
    <t>安芸高田市医師会訪問看護ステーション</t>
  </si>
  <si>
    <t>訪問看護ステーション　あかり</t>
  </si>
  <si>
    <t>WyL訪問看護ステーションみそのっこ</t>
  </si>
  <si>
    <t>庄原市立西城市民病院　西城訪問看護ステーション</t>
  </si>
  <si>
    <t>大竹市医師会訪問看護ステーション</t>
  </si>
  <si>
    <t>訪問看護ステーションりの</t>
  </si>
  <si>
    <t>安芸地区医師会府中町訪問看護ステーション</t>
  </si>
  <si>
    <t>訪問看護ステーション竹の子クラブ</t>
  </si>
  <si>
    <t>訪問看護ステーションえのかわ</t>
  </si>
  <si>
    <t>三原赤十字訪問看護ステーション</t>
  </si>
  <si>
    <t>訪問看護ステーションはっぴー</t>
  </si>
  <si>
    <t>訪問看護ステーション楓</t>
  </si>
  <si>
    <t>訪問看護ステーションAioi</t>
  </si>
  <si>
    <t>訪問看護ステーションあさがお</t>
  </si>
  <si>
    <t>訪問看護ステーションほんわか</t>
  </si>
  <si>
    <t>訪問看護ステーションふるけあ</t>
  </si>
  <si>
    <t>尾道市因島田熊町5116</t>
  </si>
  <si>
    <t>因島医師会訪問看護ステーション</t>
  </si>
  <si>
    <t>尾道市因島中庄町1955</t>
  </si>
  <si>
    <t>府中市民病院訪問看護ステーションあゆみ</t>
  </si>
  <si>
    <t>庄原赤十字訪問看護ステーション</t>
  </si>
  <si>
    <t>東広島市西条町吉行1456</t>
  </si>
  <si>
    <t>賀茂台地訪問看護ステーション</t>
  </si>
  <si>
    <t>東広島市西条町土与丸1113</t>
  </si>
  <si>
    <t>賀茂台地東部　訪問看護ステーション</t>
  </si>
  <si>
    <t>株式会社みのり　訪問看護ステーションみのり</t>
  </si>
  <si>
    <t>訪問看護ステーション　ぬくもり</t>
  </si>
  <si>
    <t>井野口訪問看護ステーション</t>
  </si>
  <si>
    <t>訪問看護ステーション　リンク</t>
  </si>
  <si>
    <t>訪問看護ステーション　かなめ</t>
  </si>
  <si>
    <t>訪問看護ステーションあすなろ西条</t>
  </si>
  <si>
    <t>あいず訪問看護ステーション御薗宇</t>
  </si>
  <si>
    <t>訪問看護ステーションコープはつかいち</t>
  </si>
  <si>
    <t>医療法人ハートフル　ハートフルステーションあまの</t>
  </si>
  <si>
    <t>訪問看護ステーション　いつくしま</t>
  </si>
  <si>
    <t>うるおい訪問看護リハビリステーション</t>
  </si>
  <si>
    <t>安芸地区医師会熊野町訪問看護ステーション</t>
  </si>
  <si>
    <t>廿日市市峠500</t>
  </si>
  <si>
    <t>訪問看護ステーション愛</t>
  </si>
  <si>
    <t>訪問看護ステーションせせらぎ</t>
  </si>
  <si>
    <t>世羅中央訪問看護ステーション</t>
  </si>
  <si>
    <t>指定有効
終了日</t>
    <phoneticPr fontId="1"/>
  </si>
  <si>
    <t>❖令和6年6月30日現在</t>
    <rPh sb="1" eb="3">
      <t>レイワ</t>
    </rPh>
    <rPh sb="4" eb="5">
      <t>ネン</t>
    </rPh>
    <rPh sb="6" eb="7">
      <t>ゲツ</t>
    </rPh>
    <rPh sb="9" eb="10">
      <t>ニチ</t>
    </rPh>
    <rPh sb="10" eb="12">
      <t>ゲンザイ</t>
    </rPh>
    <phoneticPr fontId="1"/>
  </si>
  <si>
    <t>小児慢性　指定医療機関一覧（訪問看護）</t>
    <rPh sb="0" eb="2">
      <t>ショウニ</t>
    </rPh>
    <rPh sb="2" eb="4">
      <t>マンセイ</t>
    </rPh>
    <rPh sb="5" eb="7">
      <t>シテイ</t>
    </rPh>
    <rPh sb="7" eb="9">
      <t>イリョウ</t>
    </rPh>
    <rPh sb="9" eb="11">
      <t>キカン</t>
    </rPh>
    <rPh sb="11" eb="13">
      <t>イチラン</t>
    </rPh>
    <rPh sb="14" eb="16">
      <t>ホウモン</t>
    </rPh>
    <rPh sb="16" eb="18">
      <t>カンゴ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</si>
</sst>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3"/>
      <scheme val="minor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2"/>
      <color theme="1"/>
      <name val="游ゴシック"/>
      <family val="3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57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44" formatCode="[$-411]ge\.m\.d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E9646AA-90D3-43FB-8511-87042A1F319D}" name="テーブル4" displayName="テーブル4" ref="A3:C68" totalsRowShown="0">
  <autoFilter ref="A3:C68" xr:uid="{CE9646AA-90D3-43FB-8511-87042A1F319D}"/>
  <tableColumns count="3">
    <tableColumn id="1" xr3:uid="{F3EE86AD-8719-4A98-8381-899C18D28CAC}" name="名称" dataDxfId="2"/>
    <tableColumn id="2" xr3:uid="{3B47AA61-BC12-4E64-99C4-CC956EBF7754}" name="住所" dataDxfId="1"/>
    <tableColumn id="3" xr3:uid="{8FC303E2-7AEF-48C9-8E89-A9C07456C6D4}" name="指定有効_x000a_終了日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4FFB9-A644-40A1-9FD1-A43DAD2BFF2D}">
  <dimension ref="A1:C68"/>
  <sheetViews>
    <sheetView tabSelected="1" workbookViewId="0">
      <selection activeCell="F13" sqref="F13"/>
    </sheetView>
  </sheetViews>
  <sheetFormatPr defaultRowHeight="18.75" x14ac:dyDescent="0.4"/>
  <cols>
    <col min="1" max="1" width="50.625" customWidth="1"/>
    <col min="2" max="2" width="25.625" customWidth="1"/>
    <col min="3" max="3" width="8.625" customWidth="1"/>
  </cols>
  <sheetData>
    <row r="1" spans="1:3" ht="19.5" x14ac:dyDescent="0.4">
      <c r="A1" s="5" t="s">
        <v>76</v>
      </c>
      <c r="B1" s="6"/>
      <c r="C1" s="6"/>
    </row>
    <row r="2" spans="1:3" x14ac:dyDescent="0.4">
      <c r="A2" t="s">
        <v>75</v>
      </c>
    </row>
    <row r="3" spans="1:3" ht="24.95" customHeight="1" x14ac:dyDescent="0.4">
      <c r="A3" s="4" t="s">
        <v>1</v>
      </c>
      <c r="B3" s="4" t="s">
        <v>0</v>
      </c>
      <c r="C3" s="3" t="s">
        <v>74</v>
      </c>
    </row>
    <row r="4" spans="1:3" x14ac:dyDescent="0.4">
      <c r="A4" s="1" t="s">
        <v>40</v>
      </c>
      <c r="B4" s="1" t="str">
        <f>"竹原市下野町1471-2"</f>
        <v>竹原市下野町1471-2</v>
      </c>
      <c r="C4" s="2">
        <v>46387</v>
      </c>
    </row>
    <row r="5" spans="1:3" x14ac:dyDescent="0.4">
      <c r="A5" s="1" t="s">
        <v>13</v>
      </c>
      <c r="B5" s="1" t="str">
        <f>"竹原市下野町3126-1"</f>
        <v>竹原市下野町3126-1</v>
      </c>
      <c r="C5" s="2">
        <v>46387</v>
      </c>
    </row>
    <row r="6" spans="1:3" x14ac:dyDescent="0.4">
      <c r="A6" s="1" t="s">
        <v>22</v>
      </c>
      <c r="B6" s="1" t="str">
        <f>"竹原市港町3-2-1"</f>
        <v>竹原市港町3-2-1</v>
      </c>
      <c r="C6" s="2">
        <v>46418</v>
      </c>
    </row>
    <row r="7" spans="1:3" x14ac:dyDescent="0.4">
      <c r="A7" s="1" t="s">
        <v>72</v>
      </c>
      <c r="B7" s="1" t="str">
        <f>"三原市下北方1-6-6"</f>
        <v>三原市下北方1-6-6</v>
      </c>
      <c r="C7" s="2">
        <v>46387</v>
      </c>
    </row>
    <row r="8" spans="1:3" x14ac:dyDescent="0.4">
      <c r="A8" s="1" t="s">
        <v>45</v>
      </c>
      <c r="B8" s="1" t="str">
        <f>"三原市皆実1-13-17"</f>
        <v>三原市皆実1-13-17</v>
      </c>
      <c r="C8" s="2">
        <v>47361</v>
      </c>
    </row>
    <row r="9" spans="1:3" x14ac:dyDescent="0.4">
      <c r="A9" s="1" t="s">
        <v>11</v>
      </c>
      <c r="B9" s="1" t="str">
        <f>"三原市皆実1-26-1-101"</f>
        <v>三原市皆実1-26-1-101</v>
      </c>
      <c r="C9" s="2">
        <v>45869</v>
      </c>
    </row>
    <row r="10" spans="1:3" x14ac:dyDescent="0.4">
      <c r="A10" s="1" t="s">
        <v>43</v>
      </c>
      <c r="B10" s="1" t="str">
        <f>"三原市久井町江木1164-1"</f>
        <v>三原市久井町江木1164-1</v>
      </c>
      <c r="C10" s="2">
        <v>46387</v>
      </c>
    </row>
    <row r="11" spans="1:3" x14ac:dyDescent="0.4">
      <c r="A11" s="1" t="s">
        <v>7</v>
      </c>
      <c r="B11" s="1" t="str">
        <f>"三原市宮浦1-15-16"</f>
        <v>三原市宮浦1-15-16</v>
      </c>
      <c r="C11" s="2">
        <v>46387</v>
      </c>
    </row>
    <row r="12" spans="1:3" x14ac:dyDescent="0.4">
      <c r="A12" s="1" t="s">
        <v>10</v>
      </c>
      <c r="B12" s="1" t="str">
        <f>"三原市宮浦3-13-15"</f>
        <v>三原市宮浦3-13-15</v>
      </c>
      <c r="C12" s="2">
        <v>47483</v>
      </c>
    </row>
    <row r="13" spans="1:3" x14ac:dyDescent="0.4">
      <c r="A13" s="1" t="s">
        <v>24</v>
      </c>
      <c r="B13" s="1" t="str">
        <f>"三原市城町3-5-6"</f>
        <v>三原市城町3-5-6</v>
      </c>
      <c r="C13" s="2">
        <v>46387</v>
      </c>
    </row>
    <row r="14" spans="1:3" x14ac:dyDescent="0.4">
      <c r="A14" s="1" t="s">
        <v>42</v>
      </c>
      <c r="B14" s="1" t="str">
        <f>"三原市東町2-7-1"</f>
        <v>三原市東町2-7-1</v>
      </c>
      <c r="C14" s="2">
        <v>46387</v>
      </c>
    </row>
    <row r="15" spans="1:3" x14ac:dyDescent="0.4">
      <c r="A15" s="1" t="s">
        <v>44</v>
      </c>
      <c r="B15" s="1" t="str">
        <f>"三原市和田2-29-6"</f>
        <v>三原市和田2-29-6</v>
      </c>
      <c r="C15" s="2">
        <v>46081</v>
      </c>
    </row>
    <row r="16" spans="1:3" x14ac:dyDescent="0.4">
      <c r="A16" s="1" t="s">
        <v>50</v>
      </c>
      <c r="B16" s="1" t="s">
        <v>51</v>
      </c>
      <c r="C16" s="2">
        <v>46387</v>
      </c>
    </row>
    <row r="17" spans="1:3" x14ac:dyDescent="0.4">
      <c r="A17" s="1" t="s">
        <v>12</v>
      </c>
      <c r="B17" s="1" t="s">
        <v>49</v>
      </c>
      <c r="C17" s="2">
        <v>47208</v>
      </c>
    </row>
    <row r="18" spans="1:3" x14ac:dyDescent="0.4">
      <c r="A18" s="1" t="s">
        <v>28</v>
      </c>
      <c r="B18" s="1" t="str">
        <f>"尾道市久保2-15-17"</f>
        <v>尾道市久保2-15-17</v>
      </c>
      <c r="C18" s="2">
        <v>46387</v>
      </c>
    </row>
    <row r="19" spans="1:3" x14ac:dyDescent="0.4">
      <c r="A19" s="1" t="s">
        <v>30</v>
      </c>
      <c r="B19" s="1" t="str">
        <f>"尾道市栗原東2-4-33"</f>
        <v>尾道市栗原東2-4-33</v>
      </c>
      <c r="C19" s="2">
        <v>46387</v>
      </c>
    </row>
    <row r="20" spans="1:3" x14ac:dyDescent="0.4">
      <c r="A20" s="1" t="s">
        <v>2</v>
      </c>
      <c r="B20" s="1" t="str">
        <f>"尾道市御調町市107-1"</f>
        <v>尾道市御調町市107-1</v>
      </c>
      <c r="C20" s="2">
        <v>46387</v>
      </c>
    </row>
    <row r="21" spans="1:3" x14ac:dyDescent="0.4">
      <c r="A21" s="1" t="s">
        <v>25</v>
      </c>
      <c r="B21" s="1" t="str">
        <f>"尾道市向島町580-5"</f>
        <v>尾道市向島町580-5</v>
      </c>
      <c r="C21" s="2">
        <v>46387</v>
      </c>
    </row>
    <row r="22" spans="1:3" x14ac:dyDescent="0.4">
      <c r="A22" s="1" t="s">
        <v>20</v>
      </c>
      <c r="B22" s="1" t="str">
        <f>"尾道市向東町8883-10"</f>
        <v>尾道市向東町8883-10</v>
      </c>
      <c r="C22" s="2">
        <v>46387</v>
      </c>
    </row>
    <row r="23" spans="1:3" x14ac:dyDescent="0.4">
      <c r="A23" s="1" t="s">
        <v>46</v>
      </c>
      <c r="B23" s="1" t="str">
        <f>"尾道市高須町恋ノ水924-33"</f>
        <v>尾道市高須町恋ノ水924-33</v>
      </c>
      <c r="C23" s="2">
        <v>46387</v>
      </c>
    </row>
    <row r="24" spans="1:3" x14ac:dyDescent="0.4">
      <c r="A24" s="1" t="s">
        <v>47</v>
      </c>
      <c r="B24" s="1" t="str">
        <f>"尾道市西御所町1-27"</f>
        <v>尾道市西御所町1-27</v>
      </c>
      <c r="C24" s="2">
        <v>46387</v>
      </c>
    </row>
    <row r="25" spans="1:3" x14ac:dyDescent="0.4">
      <c r="A25" s="1" t="s">
        <v>5</v>
      </c>
      <c r="B25" s="1" t="str">
        <f>"尾道市美ノ郷町三成1572-2"</f>
        <v>尾道市美ノ郷町三成1572-2</v>
      </c>
      <c r="C25" s="2">
        <v>46660</v>
      </c>
    </row>
    <row r="26" spans="1:3" x14ac:dyDescent="0.4">
      <c r="A26" s="1" t="s">
        <v>48</v>
      </c>
      <c r="B26" s="1" t="str">
        <f>"尾道市美ノ郷町三成2694-3"</f>
        <v>尾道市美ノ郷町三成2694-3</v>
      </c>
      <c r="C26" s="2">
        <v>47542</v>
      </c>
    </row>
    <row r="27" spans="1:3" x14ac:dyDescent="0.4">
      <c r="A27" s="1" t="s">
        <v>8</v>
      </c>
      <c r="B27" s="1" t="str">
        <f>"府中市鵜飼町496-1"</f>
        <v>府中市鵜飼町496-1</v>
      </c>
      <c r="C27" s="2">
        <v>46387</v>
      </c>
    </row>
    <row r="28" spans="1:3" x14ac:dyDescent="0.4">
      <c r="A28" s="1" t="s">
        <v>52</v>
      </c>
      <c r="B28" s="1" t="str">
        <f>"府中市鵜飼町555-3"</f>
        <v>府中市鵜飼町555-3</v>
      </c>
      <c r="C28" s="2">
        <v>46387</v>
      </c>
    </row>
    <row r="29" spans="1:3" x14ac:dyDescent="0.4">
      <c r="A29" s="1" t="s">
        <v>18</v>
      </c>
      <c r="B29" s="1" t="str">
        <f>"三次市粟屋町柳迫1649-1"</f>
        <v>三次市粟屋町柳迫1649-1</v>
      </c>
      <c r="C29" s="2">
        <v>46418</v>
      </c>
    </row>
    <row r="30" spans="1:3" x14ac:dyDescent="0.4">
      <c r="A30" s="1" t="s">
        <v>41</v>
      </c>
      <c r="B30" s="1" t="str">
        <f>"三次市三次町310-4"</f>
        <v>三次市三次町310-4</v>
      </c>
      <c r="C30" s="2">
        <v>46418</v>
      </c>
    </row>
    <row r="31" spans="1:3" x14ac:dyDescent="0.4">
      <c r="A31" s="1" t="s">
        <v>29</v>
      </c>
      <c r="B31" s="1" t="str">
        <f>"三次市三良坂町仁賀1056-12"</f>
        <v>三次市三良坂町仁賀1056-12</v>
      </c>
      <c r="C31" s="2">
        <v>47026</v>
      </c>
    </row>
    <row r="32" spans="1:3" x14ac:dyDescent="0.4">
      <c r="A32" s="1" t="s">
        <v>26</v>
      </c>
      <c r="B32" s="1" t="str">
        <f>"庄原市上原町高丸1810-1"</f>
        <v>庄原市上原町高丸1810-1</v>
      </c>
      <c r="C32" s="2">
        <v>46387</v>
      </c>
    </row>
    <row r="33" spans="1:3" x14ac:dyDescent="0.4">
      <c r="A33" s="1" t="s">
        <v>36</v>
      </c>
      <c r="B33" s="1" t="s">
        <v>14</v>
      </c>
      <c r="C33" s="2">
        <v>46387</v>
      </c>
    </row>
    <row r="34" spans="1:3" x14ac:dyDescent="0.4">
      <c r="A34" s="1" t="s">
        <v>53</v>
      </c>
      <c r="B34" s="1" t="str">
        <f>"庄原市西本町2-7-10"</f>
        <v>庄原市西本町2-7-10</v>
      </c>
      <c r="C34" s="2">
        <v>46387</v>
      </c>
    </row>
    <row r="35" spans="1:3" x14ac:dyDescent="0.4">
      <c r="A35" s="1" t="s">
        <v>34</v>
      </c>
      <c r="B35" s="1" t="str">
        <f>"庄原市川北町534-3"</f>
        <v>庄原市川北町534-3</v>
      </c>
      <c r="C35" s="2">
        <v>47483</v>
      </c>
    </row>
    <row r="36" spans="1:3" x14ac:dyDescent="0.4">
      <c r="A36" s="1" t="s">
        <v>6</v>
      </c>
      <c r="B36" s="1" t="str">
        <f>"大竹市油見2-2-17"</f>
        <v>大竹市油見2-2-17</v>
      </c>
      <c r="C36" s="2">
        <v>47208</v>
      </c>
    </row>
    <row r="37" spans="1:3" x14ac:dyDescent="0.4">
      <c r="A37" s="1" t="s">
        <v>37</v>
      </c>
      <c r="B37" s="1" t="str">
        <f>"大竹市油見3-6-8"</f>
        <v>大竹市油見3-6-8</v>
      </c>
      <c r="C37" s="2">
        <v>46387</v>
      </c>
    </row>
    <row r="38" spans="1:3" x14ac:dyDescent="0.4">
      <c r="A38" s="1" t="s">
        <v>57</v>
      </c>
      <c r="B38" s="1" t="s">
        <v>3</v>
      </c>
      <c r="C38" s="2">
        <v>46387</v>
      </c>
    </row>
    <row r="39" spans="1:3" x14ac:dyDescent="0.4">
      <c r="A39" s="1" t="s">
        <v>17</v>
      </c>
      <c r="B39" s="1" t="str">
        <f>"東広島市黒瀬町国近335-9"</f>
        <v>東広島市黒瀬町国近335-9</v>
      </c>
      <c r="C39" s="2">
        <v>46934</v>
      </c>
    </row>
    <row r="40" spans="1:3" x14ac:dyDescent="0.4">
      <c r="A40" s="1" t="s">
        <v>38</v>
      </c>
      <c r="B40" s="1" t="str">
        <f>"東広島市黒瀬町切田が丘1-29-9"</f>
        <v>東広島市黒瀬町切田が丘1-29-9</v>
      </c>
      <c r="C40" s="2">
        <v>45808</v>
      </c>
    </row>
    <row r="41" spans="1:3" x14ac:dyDescent="0.4">
      <c r="A41" s="1" t="s">
        <v>62</v>
      </c>
      <c r="B41" s="1" t="str">
        <f>"東広島市西条栄町9-33"</f>
        <v>東広島市西条栄町9-33</v>
      </c>
      <c r="C41" s="2">
        <v>45657</v>
      </c>
    </row>
    <row r="42" spans="1:3" x14ac:dyDescent="0.4">
      <c r="A42" s="1" t="s">
        <v>61</v>
      </c>
      <c r="B42" s="1" t="str">
        <f>"東広島市西条大坪町9-52　A-2"</f>
        <v>東広島市西条大坪町9-52　A-2</v>
      </c>
      <c r="C42" s="2">
        <v>47483</v>
      </c>
    </row>
    <row r="43" spans="1:3" x14ac:dyDescent="0.4">
      <c r="A43" s="1" t="s">
        <v>60</v>
      </c>
      <c r="B43" s="1" t="str">
        <f>"東広島市西条中央4-2-40"</f>
        <v>東広島市西条中央4-2-40</v>
      </c>
      <c r="C43" s="2">
        <v>47299</v>
      </c>
    </row>
    <row r="44" spans="1:3" x14ac:dyDescent="0.4">
      <c r="A44" s="1" t="s">
        <v>63</v>
      </c>
      <c r="B44" s="1" t="s">
        <v>54</v>
      </c>
      <c r="C44" s="2">
        <v>46418</v>
      </c>
    </row>
    <row r="45" spans="1:3" x14ac:dyDescent="0.4">
      <c r="A45" s="1" t="s">
        <v>64</v>
      </c>
      <c r="B45" s="1" t="str">
        <f>"東広島市西条町御薗宇4290-1"</f>
        <v>東広島市西条町御薗宇4290-1</v>
      </c>
      <c r="C45" s="2">
        <v>47269</v>
      </c>
    </row>
    <row r="46" spans="1:3" x14ac:dyDescent="0.4">
      <c r="A46" s="1" t="s">
        <v>16</v>
      </c>
      <c r="B46" s="1" t="str">
        <f>"東広島市西条町御薗宇5489-6-5"</f>
        <v>東広島市西条町御薗宇5489-6-5</v>
      </c>
      <c r="C46" s="2">
        <v>47542</v>
      </c>
    </row>
    <row r="47" spans="1:3" x14ac:dyDescent="0.4">
      <c r="A47" s="1" t="s">
        <v>35</v>
      </c>
      <c r="B47" s="1" t="str">
        <f>"東広島市西条町御薗宇5585-1"</f>
        <v>東広島市西条町御薗宇5585-1</v>
      </c>
      <c r="C47" s="2">
        <v>47483</v>
      </c>
    </row>
    <row r="48" spans="1:3" x14ac:dyDescent="0.4">
      <c r="A48" s="1" t="s">
        <v>55</v>
      </c>
      <c r="B48" s="1" t="s">
        <v>56</v>
      </c>
      <c r="C48" s="2">
        <v>46387</v>
      </c>
    </row>
    <row r="49" spans="1:3" x14ac:dyDescent="0.4">
      <c r="A49" s="1" t="s">
        <v>59</v>
      </c>
      <c r="B49" s="1" t="str">
        <f>"東広島市八本松町飯田525-3"</f>
        <v>東広島市八本松町飯田525-3</v>
      </c>
      <c r="C49" s="2">
        <v>46538</v>
      </c>
    </row>
    <row r="50" spans="1:3" x14ac:dyDescent="0.4">
      <c r="A50" s="1" t="s">
        <v>23</v>
      </c>
      <c r="B50" s="1" t="str">
        <f>"東広島市八本松南1-13-17"</f>
        <v>東広島市八本松南1-13-17</v>
      </c>
      <c r="C50" s="2">
        <v>47026</v>
      </c>
    </row>
    <row r="51" spans="1:3" x14ac:dyDescent="0.4">
      <c r="A51" s="1" t="s">
        <v>58</v>
      </c>
      <c r="B51" s="1" t="str">
        <f>"東広島市八本松南1-14-10"</f>
        <v>東広島市八本松南1-14-10</v>
      </c>
      <c r="C51" s="2">
        <v>46387</v>
      </c>
    </row>
    <row r="52" spans="1:3" x14ac:dyDescent="0.4">
      <c r="A52" s="1" t="s">
        <v>19</v>
      </c>
      <c r="B52" s="1" t="str">
        <f>"廿日市市串戸3-13-19-101"</f>
        <v>廿日市市串戸3-13-19-101</v>
      </c>
      <c r="C52" s="2">
        <v>46053</v>
      </c>
    </row>
    <row r="53" spans="1:3" x14ac:dyDescent="0.4">
      <c r="A53" s="1" t="s">
        <v>66</v>
      </c>
      <c r="B53" s="1" t="str">
        <f>"廿日市市串戸5-1-37"</f>
        <v>廿日市市串戸5-1-37</v>
      </c>
      <c r="C53" s="2">
        <v>46387</v>
      </c>
    </row>
    <row r="54" spans="1:3" x14ac:dyDescent="0.4">
      <c r="A54" s="1" t="s">
        <v>68</v>
      </c>
      <c r="B54" s="1" t="str">
        <f>"廿日市市佐方1-4-15-2F"</f>
        <v>廿日市市佐方1-4-15-2F</v>
      </c>
      <c r="C54" s="2">
        <v>46265</v>
      </c>
    </row>
    <row r="55" spans="1:3" x14ac:dyDescent="0.4">
      <c r="A55" s="1" t="s">
        <v>32</v>
      </c>
      <c r="B55" s="1" t="str">
        <f>"廿日市市城内2-7-2"</f>
        <v>廿日市市城内2-7-2</v>
      </c>
      <c r="C55" s="2">
        <v>46996</v>
      </c>
    </row>
    <row r="56" spans="1:3" x14ac:dyDescent="0.4">
      <c r="A56" s="1" t="s">
        <v>4</v>
      </c>
      <c r="B56" s="1" t="str">
        <f>"廿日市市対厳山2-15-6"</f>
        <v>廿日市市対厳山2-15-6</v>
      </c>
      <c r="C56" s="2">
        <v>47177</v>
      </c>
    </row>
    <row r="57" spans="1:3" x14ac:dyDescent="0.4">
      <c r="A57" s="1" t="s">
        <v>67</v>
      </c>
      <c r="B57" s="1" t="str">
        <f>"廿日市市大野299-1"</f>
        <v>廿日市市大野299-1</v>
      </c>
      <c r="C57" s="2">
        <v>47299</v>
      </c>
    </row>
    <row r="58" spans="1:3" x14ac:dyDescent="0.4">
      <c r="A58" s="1" t="s">
        <v>65</v>
      </c>
      <c r="B58" s="1" t="str">
        <f>"廿日市市大野原1-2-10"</f>
        <v>廿日市市大野原1-2-10</v>
      </c>
      <c r="C58" s="2">
        <v>47573</v>
      </c>
    </row>
    <row r="59" spans="1:3" x14ac:dyDescent="0.4">
      <c r="A59" s="1" t="s">
        <v>31</v>
      </c>
      <c r="B59" s="1" t="str">
        <f>"廿日市市地御前1-3-3"</f>
        <v>廿日市市地御前1-3-3</v>
      </c>
      <c r="C59" s="2">
        <v>46387</v>
      </c>
    </row>
    <row r="60" spans="1:3" x14ac:dyDescent="0.4">
      <c r="A60" s="1" t="s">
        <v>9</v>
      </c>
      <c r="B60" s="1" t="s">
        <v>70</v>
      </c>
      <c r="C60" s="2">
        <v>46387</v>
      </c>
    </row>
    <row r="61" spans="1:3" x14ac:dyDescent="0.4">
      <c r="A61" s="1" t="s">
        <v>21</v>
      </c>
      <c r="B61" s="1" t="str">
        <f>"廿日市市本町5-1"</f>
        <v>廿日市市本町5-1</v>
      </c>
      <c r="C61" s="2">
        <v>46387</v>
      </c>
    </row>
    <row r="62" spans="1:3" x14ac:dyDescent="0.4">
      <c r="A62" s="1" t="s">
        <v>33</v>
      </c>
      <c r="B62" s="1" t="str">
        <f>"安芸高田市吉田町吉田1010-2"</f>
        <v>安芸高田市吉田町吉田1010-2</v>
      </c>
      <c r="C62" s="2">
        <v>46387</v>
      </c>
    </row>
    <row r="63" spans="1:3" x14ac:dyDescent="0.4">
      <c r="A63" s="1" t="s">
        <v>71</v>
      </c>
      <c r="B63" s="1" t="str">
        <f>"江田島市大柿町飛渡瀬563-5"</f>
        <v>江田島市大柿町飛渡瀬563-5</v>
      </c>
      <c r="C63" s="2">
        <v>46477</v>
      </c>
    </row>
    <row r="64" spans="1:3" x14ac:dyDescent="0.4">
      <c r="A64" s="1" t="s">
        <v>39</v>
      </c>
      <c r="B64" s="1" t="str">
        <f>"安芸郡府中町山田1-1-42"</f>
        <v>安芸郡府中町山田1-1-42</v>
      </c>
      <c r="C64" s="2">
        <v>46387</v>
      </c>
    </row>
    <row r="65" spans="1:3" x14ac:dyDescent="0.4">
      <c r="A65" s="1" t="s">
        <v>15</v>
      </c>
      <c r="B65" s="1" t="str">
        <f>"安芸郡海田町栄町5-13"</f>
        <v>安芸郡海田町栄町5-13</v>
      </c>
      <c r="C65" s="2">
        <v>46387</v>
      </c>
    </row>
    <row r="66" spans="1:3" x14ac:dyDescent="0.4">
      <c r="A66" s="1" t="s">
        <v>69</v>
      </c>
      <c r="B66" s="1" t="str">
        <f>"安芸郡熊野町中溝1-11-1"</f>
        <v>安芸郡熊野町中溝1-11-1</v>
      </c>
      <c r="C66" s="2">
        <v>46387</v>
      </c>
    </row>
    <row r="67" spans="1:3" x14ac:dyDescent="0.4">
      <c r="A67" s="1" t="s">
        <v>27</v>
      </c>
      <c r="B67" s="1" t="str">
        <f>"豊田郡大崎上島町中野5522-6"</f>
        <v>豊田郡大崎上島町中野5522-6</v>
      </c>
      <c r="C67" s="2">
        <v>47483</v>
      </c>
    </row>
    <row r="68" spans="1:3" x14ac:dyDescent="0.4">
      <c r="A68" s="1" t="s">
        <v>73</v>
      </c>
      <c r="B68" s="1" t="str">
        <f>"世羅郡世羅町本郷918-3"</f>
        <v>世羅郡世羅町本郷918-3</v>
      </c>
      <c r="C68" s="2">
        <v>46387</v>
      </c>
    </row>
  </sheetData>
  <mergeCells count="1">
    <mergeCell ref="A1:C1"/>
  </mergeCells>
  <phoneticPr fontId="1"/>
  <pageMargins left="0.7" right="0.7" top="0.75" bottom="0.75" header="0.3" footer="0.3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小慢（訪問看護）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美佐緒</dc:creator>
  <cp:lastModifiedBy>森 美佐緒</cp:lastModifiedBy>
  <dcterms:created xsi:type="dcterms:W3CDTF">2024-06-25T06:10:19Z</dcterms:created>
  <dcterms:modified xsi:type="dcterms:W3CDTF">2024-06-26T04:25:23Z</dcterms:modified>
</cp:coreProperties>
</file>