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060健康づくり推進課\◆010健康企画Ｇ\歯科保健\E02 市町歯周病検診結果調査\R7（R6年度実施分）\03_集計・公表\1_集計\"/>
    </mc:Choice>
  </mc:AlternateContent>
  <xr:revisionPtr revIDLastSave="0" documentId="13_ncr:1_{D60EA87B-174B-4D11-8E5C-1561B3B16900}" xr6:coauthVersionLast="47" xr6:coauthVersionMax="47" xr10:uidLastSave="{00000000-0000-0000-0000-000000000000}"/>
  <bookViews>
    <workbookView xWindow="-120" yWindow="-120" windowWidth="29040" windowHeight="15720" tabRatio="956" xr2:uid="{00000000-000D-0000-FFFF-FFFF00000000}"/>
  </bookViews>
  <sheets>
    <sheet name="クロス集計（原）" sheetId="1" r:id="rId1"/>
    <sheet name="広島" sheetId="27" r:id="rId2"/>
    <sheet name="呉" sheetId="28" r:id="rId3"/>
    <sheet name="竹原" sheetId="29" r:id="rId4"/>
    <sheet name="三原" sheetId="30" r:id="rId5"/>
    <sheet name="尾道" sheetId="26" r:id="rId6"/>
    <sheet name="福山" sheetId="31" r:id="rId7"/>
    <sheet name="府中市" sheetId="32" r:id="rId8"/>
    <sheet name="三次市" sheetId="33" r:id="rId9"/>
    <sheet name="庄原市" sheetId="34" r:id="rId10"/>
    <sheet name="大竹市" sheetId="35" r:id="rId11"/>
    <sheet name="東広島市" sheetId="36" r:id="rId12"/>
    <sheet name="廿日市市" sheetId="37" r:id="rId13"/>
    <sheet name="安芸高田市" sheetId="38" r:id="rId14"/>
    <sheet name="江田島市" sheetId="39" r:id="rId15"/>
    <sheet name="府中町" sheetId="40" r:id="rId16"/>
    <sheet name="海田町" sheetId="41" r:id="rId17"/>
    <sheet name="熊野町" sheetId="42" r:id="rId18"/>
    <sheet name="坂町" sheetId="43" r:id="rId19"/>
    <sheet name="安芸太田町" sheetId="44" r:id="rId20"/>
    <sheet name="北広島町" sheetId="45" r:id="rId21"/>
    <sheet name="大崎上島町" sheetId="46" r:id="rId22"/>
    <sheet name="世羅町" sheetId="47" r:id="rId23"/>
    <sheet name="神石高原町" sheetId="48" r:id="rId24"/>
  </sheets>
  <externalReferences>
    <externalReference r:id="rId25"/>
  </externalReferences>
  <definedNames>
    <definedName name="_xlnm.Print_Area" localSheetId="0">'クロス集計（原）'!$A$1:$AH$30</definedName>
    <definedName name="_xlnm.Print_Area" localSheetId="13">安芸高田市!$A$1:$AH$28</definedName>
    <definedName name="_xlnm.Print_Area" localSheetId="19">安芸太田町!$A$1:$AH$28</definedName>
    <definedName name="_xlnm.Print_Area" localSheetId="16">海田町!$A$1:$AH$28</definedName>
    <definedName name="_xlnm.Print_Area" localSheetId="17">熊野町!$A$1:$AH$28</definedName>
    <definedName name="_xlnm.Print_Area" localSheetId="2">呉!$A$1:$AH$28</definedName>
    <definedName name="_xlnm.Print_Area" localSheetId="1">広島!$A$1:$AH$28</definedName>
    <definedName name="_xlnm.Print_Area" localSheetId="18">坂町!$A$1:$AH$28</definedName>
    <definedName name="_xlnm.Print_Area" localSheetId="4">三原!$A$1:$AH$28</definedName>
    <definedName name="_xlnm.Print_Area" localSheetId="8">三次市!$A$1:$AH$28</definedName>
    <definedName name="_xlnm.Print_Area" localSheetId="9">庄原市!$A$1:$AH$28</definedName>
    <definedName name="_xlnm.Print_Area" localSheetId="23">神石高原町!$A$1:$AH$28</definedName>
    <definedName name="_xlnm.Print_Area" localSheetId="22">世羅町!$A$1:$AH$28</definedName>
    <definedName name="_xlnm.Print_Area" localSheetId="21">大崎上島町!$A$1:$AH$28</definedName>
    <definedName name="_xlnm.Print_Area" localSheetId="10">大竹市!$A$1:$AH$28</definedName>
    <definedName name="_xlnm.Print_Area" localSheetId="3">竹原!$A$1:$AH$28</definedName>
    <definedName name="_xlnm.Print_Area" localSheetId="11">東広島市!$A$1:$AH$28</definedName>
    <definedName name="_xlnm.Print_Area" localSheetId="12">廿日市市!$A$1:$AH$28</definedName>
    <definedName name="_xlnm.Print_Area" localSheetId="7">府中市!$A$1:$AH$28</definedName>
    <definedName name="_xlnm.Print_Area" localSheetId="15">府中町!$A$1:$AH$28</definedName>
    <definedName name="_xlnm.Print_Area" localSheetId="6">福山!$A$1:$AH$28</definedName>
    <definedName name="_xlnm.Print_Area" localSheetId="20">北広島町!$A$1:$AH$28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1" i="1" l="1"/>
  <c r="W13" i="1"/>
  <c r="W14" i="1"/>
  <c r="W15" i="1"/>
  <c r="W16" i="1"/>
  <c r="W18" i="1"/>
  <c r="W12" i="1"/>
  <c r="W7" i="1"/>
  <c r="W6" i="1"/>
  <c r="S21" i="1"/>
  <c r="S17" i="1"/>
  <c r="S9" i="1"/>
  <c r="S6" i="1"/>
  <c r="O14" i="1"/>
  <c r="O13" i="1"/>
  <c r="O11" i="1"/>
  <c r="O10" i="1"/>
  <c r="O7" i="1"/>
  <c r="O6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AH19" i="41" l="1"/>
  <c r="AG19" i="41"/>
  <c r="AF19" i="41"/>
  <c r="AH8" i="41"/>
  <c r="AG8" i="41"/>
  <c r="AF8" i="41"/>
  <c r="AF5" i="48"/>
  <c r="AG5" i="48"/>
  <c r="AH5" i="48"/>
  <c r="AF6" i="48"/>
  <c r="AG6" i="48"/>
  <c r="AH6" i="48"/>
  <c r="AF7" i="48"/>
  <c r="AG7" i="48"/>
  <c r="AH7" i="48"/>
  <c r="AF8" i="48"/>
  <c r="AG8" i="48"/>
  <c r="AH8" i="48"/>
  <c r="AF9" i="48"/>
  <c r="AG9" i="48"/>
  <c r="AH9" i="48"/>
  <c r="AF10" i="48"/>
  <c r="AG10" i="48"/>
  <c r="AH10" i="48"/>
  <c r="AF11" i="48"/>
  <c r="AG11" i="48"/>
  <c r="AH11" i="48"/>
  <c r="AF12" i="48"/>
  <c r="AG12" i="48"/>
  <c r="AH12" i="48"/>
  <c r="AF13" i="48"/>
  <c r="AG13" i="48"/>
  <c r="AH13" i="48"/>
  <c r="AF14" i="48"/>
  <c r="AG14" i="48"/>
  <c r="AH14" i="48"/>
  <c r="AF15" i="48"/>
  <c r="AG15" i="48"/>
  <c r="AH15" i="48"/>
  <c r="AF16" i="48"/>
  <c r="AG16" i="48"/>
  <c r="AH16" i="48"/>
  <c r="AF17" i="48"/>
  <c r="AG17" i="48"/>
  <c r="AH17" i="48"/>
  <c r="AF18" i="48"/>
  <c r="AG18" i="48"/>
  <c r="AH18" i="48"/>
  <c r="AF19" i="48"/>
  <c r="AG19" i="48"/>
  <c r="AH19" i="48"/>
  <c r="AF20" i="48"/>
  <c r="AG20" i="48"/>
  <c r="AH20" i="48"/>
  <c r="AF5" i="47" l="1"/>
  <c r="AG5" i="47"/>
  <c r="AH5" i="47"/>
  <c r="AF6" i="47"/>
  <c r="AG6" i="47"/>
  <c r="AH6" i="47"/>
  <c r="AF7" i="47"/>
  <c r="AG7" i="47"/>
  <c r="AH7" i="47"/>
  <c r="AF8" i="47"/>
  <c r="AG8" i="47"/>
  <c r="AH8" i="47"/>
  <c r="AF9" i="47"/>
  <c r="AG9" i="47"/>
  <c r="AH9" i="47"/>
  <c r="AF10" i="47"/>
  <c r="AG10" i="47"/>
  <c r="AH10" i="47"/>
  <c r="AF11" i="47"/>
  <c r="AG11" i="47"/>
  <c r="AH11" i="47"/>
  <c r="AF12" i="47"/>
  <c r="AG12" i="47"/>
  <c r="AH12" i="47"/>
  <c r="AF13" i="47"/>
  <c r="AG13" i="47"/>
  <c r="AH13" i="47"/>
  <c r="AF14" i="47"/>
  <c r="AG14" i="47"/>
  <c r="AH14" i="47"/>
  <c r="AF15" i="47"/>
  <c r="AG15" i="47"/>
  <c r="AH15" i="47"/>
  <c r="AF16" i="47"/>
  <c r="AG16" i="47"/>
  <c r="AH16" i="47"/>
  <c r="AF17" i="47"/>
  <c r="AG17" i="47"/>
  <c r="AH17" i="47"/>
  <c r="AF18" i="47"/>
  <c r="AG18" i="47"/>
  <c r="AH18" i="47"/>
  <c r="AF19" i="47"/>
  <c r="AG19" i="47"/>
  <c r="AH19" i="47"/>
  <c r="AF20" i="47"/>
  <c r="AG20" i="47"/>
  <c r="AH20" i="47"/>
  <c r="AF5" i="45" l="1"/>
  <c r="AG5" i="45"/>
  <c r="AH5" i="45"/>
  <c r="AF6" i="45"/>
  <c r="AG6" i="45"/>
  <c r="AH6" i="45"/>
  <c r="AF7" i="45"/>
  <c r="AG7" i="45"/>
  <c r="AH7" i="45"/>
  <c r="AF8" i="45"/>
  <c r="AG8" i="45"/>
  <c r="AH8" i="45"/>
  <c r="AF9" i="45"/>
  <c r="AG9" i="45"/>
  <c r="AH9" i="45"/>
  <c r="AF10" i="45"/>
  <c r="AG10" i="45"/>
  <c r="AH10" i="45"/>
  <c r="AF11" i="45"/>
  <c r="AG11" i="45"/>
  <c r="AH11" i="45"/>
  <c r="AF12" i="45"/>
  <c r="AG12" i="45"/>
  <c r="AH12" i="45"/>
  <c r="AF13" i="45"/>
  <c r="AG13" i="45"/>
  <c r="AH13" i="45"/>
  <c r="AF14" i="45"/>
  <c r="AG14" i="45"/>
  <c r="AH14" i="45"/>
  <c r="AF15" i="45"/>
  <c r="AG15" i="45"/>
  <c r="AH15" i="45"/>
  <c r="AF16" i="45"/>
  <c r="AG16" i="45"/>
  <c r="AH16" i="45"/>
  <c r="AF17" i="45"/>
  <c r="AG17" i="45"/>
  <c r="AH17" i="45"/>
  <c r="AF18" i="45"/>
  <c r="AG18" i="45"/>
  <c r="AH18" i="45"/>
  <c r="AF19" i="45"/>
  <c r="AG19" i="45"/>
  <c r="AH19" i="45"/>
  <c r="AF20" i="45"/>
  <c r="AG20" i="45"/>
  <c r="AH20" i="45"/>
  <c r="I24" i="44"/>
  <c r="N24" i="44"/>
  <c r="Q24" i="44"/>
  <c r="T24" i="44"/>
  <c r="W24" i="44"/>
  <c r="I25" i="44"/>
  <c r="N25" i="44"/>
  <c r="Q25" i="44"/>
  <c r="T25" i="44"/>
  <c r="W25" i="44"/>
  <c r="I26" i="44"/>
  <c r="N26" i="44"/>
  <c r="Q26" i="44"/>
  <c r="T26" i="44"/>
  <c r="W26" i="44"/>
  <c r="AE5" i="43" l="1"/>
  <c r="AF5" i="43"/>
  <c r="AG5" i="43"/>
  <c r="AH5" i="43"/>
  <c r="AE6" i="43"/>
  <c r="AF6" i="43"/>
  <c r="AG6" i="43"/>
  <c r="AH6" i="43"/>
  <c r="AE7" i="43"/>
  <c r="AF7" i="43"/>
  <c r="AG7" i="43"/>
  <c r="AH7" i="43"/>
  <c r="AE8" i="43"/>
  <c r="AF8" i="43"/>
  <c r="AG8" i="43"/>
  <c r="AH8" i="43"/>
  <c r="AE9" i="43"/>
  <c r="AF9" i="43"/>
  <c r="AG9" i="43"/>
  <c r="AH9" i="43"/>
  <c r="AE10" i="43"/>
  <c r="AF10" i="43"/>
  <c r="AG10" i="43"/>
  <c r="AH10" i="43"/>
  <c r="AE11" i="43"/>
  <c r="AF11" i="43"/>
  <c r="AG11" i="43"/>
  <c r="AH11" i="43"/>
  <c r="AE12" i="43"/>
  <c r="AF12" i="43"/>
  <c r="AG12" i="43"/>
  <c r="AH12" i="43"/>
  <c r="AE13" i="43"/>
  <c r="AF13" i="43"/>
  <c r="AG13" i="43"/>
  <c r="AH13" i="43"/>
  <c r="AE14" i="43"/>
  <c r="AF14" i="43"/>
  <c r="AG14" i="43"/>
  <c r="AH14" i="43"/>
  <c r="AE15" i="43"/>
  <c r="AF15" i="43"/>
  <c r="AG15" i="43"/>
  <c r="AH15" i="43"/>
  <c r="AE16" i="43"/>
  <c r="AF16" i="43"/>
  <c r="AG16" i="43"/>
  <c r="AH16" i="43"/>
  <c r="AE17" i="43"/>
  <c r="AF17" i="43"/>
  <c r="AG17" i="43"/>
  <c r="AH17" i="43"/>
  <c r="AE18" i="43"/>
  <c r="AF18" i="43"/>
  <c r="AG18" i="43"/>
  <c r="AH18" i="43"/>
  <c r="AE19" i="43"/>
  <c r="AF19" i="43"/>
  <c r="AG19" i="43"/>
  <c r="AH19" i="43"/>
  <c r="AE20" i="43"/>
  <c r="AF20" i="43"/>
  <c r="AG20" i="43"/>
  <c r="AH20" i="43"/>
  <c r="AF5" i="42" l="1"/>
  <c r="AG5" i="42"/>
  <c r="AH5" i="42"/>
  <c r="AF6" i="42"/>
  <c r="AG6" i="42"/>
  <c r="AH6" i="42"/>
  <c r="AF7" i="42"/>
  <c r="AG7" i="42"/>
  <c r="AH7" i="42"/>
  <c r="AF8" i="42"/>
  <c r="AG8" i="42"/>
  <c r="AH8" i="42"/>
  <c r="AF9" i="42"/>
  <c r="AG9" i="42"/>
  <c r="AH9" i="42"/>
  <c r="AF10" i="42"/>
  <c r="AG10" i="42"/>
  <c r="AH10" i="42"/>
  <c r="AF11" i="42"/>
  <c r="AG11" i="42"/>
  <c r="AH11" i="42"/>
  <c r="AF12" i="42"/>
  <c r="AG12" i="42"/>
  <c r="AH12" i="42"/>
  <c r="AF13" i="42"/>
  <c r="AG13" i="42"/>
  <c r="AH13" i="42"/>
  <c r="AF14" i="42"/>
  <c r="AG14" i="42"/>
  <c r="AH14" i="42"/>
  <c r="AF15" i="42"/>
  <c r="AG15" i="42"/>
  <c r="AH15" i="42"/>
  <c r="AF16" i="42"/>
  <c r="AG16" i="42"/>
  <c r="AH16" i="42"/>
  <c r="AF17" i="42"/>
  <c r="AG17" i="42"/>
  <c r="AH17" i="42"/>
  <c r="AF18" i="42"/>
  <c r="AG18" i="42"/>
  <c r="AH18" i="42"/>
  <c r="AF19" i="42"/>
  <c r="AG19" i="42"/>
  <c r="AH19" i="42"/>
  <c r="AF20" i="42"/>
  <c r="AG20" i="42"/>
  <c r="AH20" i="42"/>
  <c r="AF5" i="41" l="1"/>
  <c r="AG5" i="41"/>
  <c r="AH5" i="41"/>
  <c r="G6" i="41"/>
  <c r="AF6" i="41"/>
  <c r="AG6" i="41"/>
  <c r="AH6" i="41"/>
  <c r="AF7" i="41"/>
  <c r="AG7" i="41"/>
  <c r="AH7" i="41"/>
  <c r="AF9" i="41"/>
  <c r="AG9" i="41"/>
  <c r="AH9" i="41"/>
  <c r="G10" i="41"/>
  <c r="AF10" i="41"/>
  <c r="AG10" i="41"/>
  <c r="AH10" i="41"/>
  <c r="AF11" i="41"/>
  <c r="AG11" i="41"/>
  <c r="AH11" i="41"/>
  <c r="G12" i="41"/>
  <c r="AF12" i="41"/>
  <c r="AG12" i="41"/>
  <c r="AH12" i="41"/>
  <c r="AF13" i="41"/>
  <c r="AG13" i="41"/>
  <c r="AH13" i="41"/>
  <c r="G14" i="41"/>
  <c r="AF14" i="41"/>
  <c r="AG14" i="41"/>
  <c r="AH14" i="41"/>
  <c r="AF15" i="41"/>
  <c r="AG15" i="41"/>
  <c r="AH15" i="41"/>
  <c r="AF16" i="41"/>
  <c r="AG16" i="41"/>
  <c r="AH16" i="41"/>
  <c r="AF17" i="41"/>
  <c r="AG17" i="41"/>
  <c r="AH17" i="41"/>
  <c r="G18" i="41"/>
  <c r="AF18" i="41"/>
  <c r="AG18" i="41"/>
  <c r="AH18" i="41"/>
  <c r="AF20" i="41"/>
  <c r="AG20" i="41"/>
  <c r="AH20" i="41"/>
  <c r="AF5" i="39" l="1"/>
  <c r="AG5" i="39"/>
  <c r="AH5" i="39"/>
  <c r="AF6" i="39"/>
  <c r="AG6" i="39"/>
  <c r="AH6" i="39"/>
  <c r="AF7" i="39"/>
  <c r="AG7" i="39"/>
  <c r="AH7" i="39"/>
  <c r="AF8" i="39"/>
  <c r="AG8" i="39"/>
  <c r="AH8" i="39"/>
  <c r="AF9" i="39"/>
  <c r="AG9" i="39"/>
  <c r="AH9" i="39"/>
  <c r="AF10" i="39"/>
  <c r="AG10" i="39"/>
  <c r="AH10" i="39"/>
  <c r="AF11" i="39"/>
  <c r="AG11" i="39"/>
  <c r="AH11" i="39"/>
  <c r="AF12" i="39"/>
  <c r="AG12" i="39"/>
  <c r="AH12" i="39"/>
  <c r="AF13" i="39"/>
  <c r="AG13" i="39"/>
  <c r="AH13" i="39"/>
  <c r="AF14" i="39"/>
  <c r="AG14" i="39"/>
  <c r="AH14" i="39"/>
  <c r="AF15" i="39"/>
  <c r="AG15" i="39"/>
  <c r="AH15" i="39"/>
  <c r="AF16" i="39"/>
  <c r="AG16" i="39"/>
  <c r="AH16" i="39"/>
  <c r="AF17" i="39"/>
  <c r="AG17" i="39"/>
  <c r="AH17" i="39"/>
  <c r="AF18" i="39"/>
  <c r="AG18" i="39"/>
  <c r="AH18" i="39"/>
  <c r="AF19" i="39"/>
  <c r="AG19" i="39"/>
  <c r="AH19" i="39"/>
  <c r="AF20" i="39"/>
  <c r="AG20" i="39"/>
  <c r="AH20" i="39"/>
  <c r="AF5" i="38" l="1"/>
  <c r="AG5" i="38"/>
  <c r="AH5" i="38"/>
  <c r="AF6" i="38"/>
  <c r="AG6" i="38"/>
  <c r="AH6" i="38"/>
  <c r="AF7" i="38"/>
  <c r="AG7" i="38"/>
  <c r="AH7" i="38"/>
  <c r="AF8" i="38"/>
  <c r="AG8" i="38"/>
  <c r="AH8" i="38"/>
  <c r="AF9" i="38"/>
  <c r="AG9" i="38"/>
  <c r="AH9" i="38"/>
  <c r="AF10" i="38"/>
  <c r="AG10" i="38"/>
  <c r="AH10" i="38"/>
  <c r="AF11" i="38"/>
  <c r="AG11" i="38"/>
  <c r="AH11" i="38"/>
  <c r="AF12" i="38"/>
  <c r="AG12" i="38"/>
  <c r="AH12" i="38"/>
  <c r="AF13" i="38"/>
  <c r="AG13" i="38"/>
  <c r="AH13" i="38"/>
  <c r="AF14" i="38"/>
  <c r="AG14" i="38"/>
  <c r="AH14" i="38"/>
  <c r="AF15" i="38"/>
  <c r="AG15" i="38"/>
  <c r="AH15" i="38"/>
  <c r="AF16" i="38"/>
  <c r="AG16" i="38"/>
  <c r="AH16" i="38"/>
  <c r="AF17" i="38"/>
  <c r="AG17" i="38"/>
  <c r="AH17" i="38"/>
  <c r="AF18" i="38"/>
  <c r="AG18" i="38"/>
  <c r="AH18" i="38"/>
  <c r="AF19" i="38"/>
  <c r="AG19" i="38"/>
  <c r="AH19" i="38"/>
  <c r="AF20" i="38"/>
  <c r="AG20" i="38"/>
  <c r="AH20" i="38"/>
  <c r="AF5" i="37" l="1"/>
  <c r="AG5" i="37"/>
  <c r="AH5" i="37"/>
  <c r="AF6" i="37"/>
  <c r="AG6" i="37"/>
  <c r="AH6" i="37"/>
  <c r="AF7" i="37"/>
  <c r="AG7" i="37"/>
  <c r="AH7" i="37"/>
  <c r="AF8" i="37"/>
  <c r="AG8" i="37"/>
  <c r="AH8" i="37"/>
  <c r="AF9" i="37"/>
  <c r="AG9" i="37"/>
  <c r="AH9" i="37"/>
  <c r="AF10" i="37"/>
  <c r="AG10" i="37"/>
  <c r="AH10" i="37"/>
  <c r="AF11" i="37"/>
  <c r="AG11" i="37"/>
  <c r="AH11" i="37"/>
  <c r="AF12" i="37"/>
  <c r="AG12" i="37"/>
  <c r="AH12" i="37"/>
  <c r="AF13" i="37"/>
  <c r="AG13" i="37"/>
  <c r="AH13" i="37"/>
  <c r="AF14" i="37"/>
  <c r="AG14" i="37"/>
  <c r="AH14" i="37"/>
  <c r="AF15" i="37"/>
  <c r="AG15" i="37"/>
  <c r="AH15" i="37"/>
  <c r="AF16" i="37"/>
  <c r="AG16" i="37"/>
  <c r="AH16" i="37"/>
  <c r="AF17" i="37"/>
  <c r="AG17" i="37"/>
  <c r="AH17" i="37"/>
  <c r="AF18" i="37"/>
  <c r="AG18" i="37"/>
  <c r="AH18" i="37"/>
  <c r="AF19" i="37"/>
  <c r="AG19" i="37"/>
  <c r="AH19" i="37"/>
  <c r="AF20" i="37"/>
  <c r="AG20" i="37"/>
  <c r="AH20" i="37"/>
  <c r="AF5" i="36"/>
  <c r="AG5" i="36"/>
  <c r="AH5" i="36"/>
  <c r="AF6" i="36"/>
  <c r="AG6" i="36"/>
  <c r="AH6" i="36"/>
  <c r="AF7" i="36"/>
  <c r="AG7" i="36"/>
  <c r="AH7" i="36"/>
  <c r="AF8" i="36"/>
  <c r="AG8" i="36"/>
  <c r="AH8" i="36"/>
  <c r="AF9" i="36"/>
  <c r="AG9" i="36"/>
  <c r="AH9" i="36"/>
  <c r="AF10" i="36"/>
  <c r="AG10" i="36"/>
  <c r="AH10" i="36"/>
  <c r="AF11" i="36"/>
  <c r="AG11" i="36"/>
  <c r="AH11" i="36"/>
  <c r="AF12" i="36"/>
  <c r="AG12" i="36"/>
  <c r="AH12" i="36"/>
  <c r="AF13" i="36"/>
  <c r="AG13" i="36"/>
  <c r="AH13" i="36"/>
  <c r="AF14" i="36"/>
  <c r="AG14" i="36"/>
  <c r="AH14" i="36"/>
  <c r="AF15" i="36"/>
  <c r="AG15" i="36"/>
  <c r="AH15" i="36"/>
  <c r="AF16" i="36"/>
  <c r="AG16" i="36"/>
  <c r="AH16" i="36"/>
  <c r="AF17" i="36"/>
  <c r="AG17" i="36"/>
  <c r="AH17" i="36"/>
  <c r="AF18" i="36"/>
  <c r="AG18" i="36"/>
  <c r="AH18" i="36"/>
  <c r="AF19" i="36"/>
  <c r="AG19" i="36"/>
  <c r="AH19" i="36"/>
  <c r="AF20" i="36"/>
  <c r="AG20" i="36"/>
  <c r="AH20" i="36"/>
  <c r="AF5" i="35" l="1"/>
  <c r="AG5" i="35"/>
  <c r="AH5" i="35"/>
  <c r="AF6" i="35"/>
  <c r="AG6" i="35"/>
  <c r="AH6" i="35"/>
  <c r="AF7" i="35"/>
  <c r="AG7" i="35"/>
  <c r="AH7" i="35"/>
  <c r="AF8" i="35"/>
  <c r="AG8" i="35"/>
  <c r="AH8" i="35"/>
  <c r="AF9" i="35"/>
  <c r="AG9" i="35"/>
  <c r="AH9" i="35"/>
  <c r="AF10" i="35"/>
  <c r="AG10" i="35"/>
  <c r="AH10" i="35"/>
  <c r="AF11" i="35"/>
  <c r="AG11" i="35"/>
  <c r="AH11" i="35"/>
  <c r="AF12" i="35"/>
  <c r="AG12" i="35"/>
  <c r="AH12" i="35"/>
  <c r="AF13" i="35"/>
  <c r="AG13" i="35"/>
  <c r="AH13" i="35"/>
  <c r="AF14" i="35"/>
  <c r="AG14" i="35"/>
  <c r="AH14" i="35"/>
  <c r="AF15" i="35"/>
  <c r="AG15" i="35"/>
  <c r="AH15" i="35"/>
  <c r="AF16" i="35"/>
  <c r="AG16" i="35"/>
  <c r="AH16" i="35"/>
  <c r="AF17" i="35"/>
  <c r="AG17" i="35"/>
  <c r="AH17" i="35"/>
  <c r="AF18" i="35"/>
  <c r="AG18" i="35"/>
  <c r="AH18" i="35"/>
  <c r="AF19" i="35"/>
  <c r="AG19" i="35"/>
  <c r="AH19" i="35"/>
  <c r="AF20" i="35"/>
  <c r="AG20" i="35"/>
  <c r="AH20" i="35"/>
  <c r="AF5" i="34" l="1"/>
  <c r="AG5" i="34"/>
  <c r="AH5" i="34"/>
  <c r="AF6" i="34"/>
  <c r="AG6" i="34"/>
  <c r="AH6" i="34"/>
  <c r="AF7" i="34"/>
  <c r="AG7" i="34"/>
  <c r="AH7" i="34"/>
  <c r="AF8" i="34"/>
  <c r="AG8" i="34"/>
  <c r="AH8" i="34"/>
  <c r="AF9" i="34"/>
  <c r="AG9" i="34"/>
  <c r="AH9" i="34"/>
  <c r="AF10" i="34"/>
  <c r="AG10" i="34"/>
  <c r="AH10" i="34"/>
  <c r="AF11" i="34"/>
  <c r="AG11" i="34"/>
  <c r="AH11" i="34"/>
  <c r="AF12" i="34"/>
  <c r="AG12" i="34"/>
  <c r="AH12" i="34"/>
  <c r="AF13" i="34"/>
  <c r="AG13" i="34"/>
  <c r="AH13" i="34"/>
  <c r="AF14" i="34"/>
  <c r="AG14" i="34"/>
  <c r="AH14" i="34"/>
  <c r="AF15" i="34"/>
  <c r="AG15" i="34"/>
  <c r="AH15" i="34"/>
  <c r="AF16" i="34"/>
  <c r="AG16" i="34"/>
  <c r="AH16" i="34"/>
  <c r="AF17" i="34"/>
  <c r="AG17" i="34"/>
  <c r="AH17" i="34"/>
  <c r="AF18" i="34"/>
  <c r="AG18" i="34"/>
  <c r="AH18" i="34"/>
  <c r="AF19" i="34"/>
  <c r="AG19" i="34"/>
  <c r="AH19" i="34"/>
  <c r="AF20" i="34"/>
  <c r="AG20" i="34"/>
  <c r="AH20" i="34"/>
  <c r="AF5" i="33" l="1"/>
  <c r="AG5" i="33"/>
  <c r="AH5" i="33"/>
  <c r="AF6" i="33"/>
  <c r="AG6" i="33"/>
  <c r="AH6" i="33"/>
  <c r="AF7" i="33"/>
  <c r="AG7" i="33"/>
  <c r="AH7" i="33"/>
  <c r="AF8" i="33"/>
  <c r="AG8" i="33"/>
  <c r="AH8" i="33"/>
  <c r="AF9" i="33"/>
  <c r="AG9" i="33"/>
  <c r="AH9" i="33"/>
  <c r="AF10" i="33"/>
  <c r="AG10" i="33"/>
  <c r="AH10" i="33"/>
  <c r="AF11" i="33"/>
  <c r="AG11" i="33"/>
  <c r="AH11" i="33"/>
  <c r="AF12" i="33"/>
  <c r="AG12" i="33"/>
  <c r="AH12" i="33"/>
  <c r="AF13" i="33"/>
  <c r="AG13" i="33"/>
  <c r="AH13" i="33"/>
  <c r="AF14" i="33"/>
  <c r="AG14" i="33"/>
  <c r="AH14" i="33"/>
  <c r="AF15" i="33"/>
  <c r="AG15" i="33"/>
  <c r="AH15" i="33"/>
  <c r="AF16" i="33"/>
  <c r="AG16" i="33"/>
  <c r="AH16" i="33"/>
  <c r="AF17" i="33"/>
  <c r="AG17" i="33"/>
  <c r="AH17" i="33"/>
  <c r="AF18" i="33"/>
  <c r="AG18" i="33"/>
  <c r="AH18" i="33"/>
  <c r="AF19" i="33"/>
  <c r="AG19" i="33"/>
  <c r="AH19" i="33"/>
  <c r="AF20" i="33"/>
  <c r="AG20" i="33"/>
  <c r="AH20" i="33"/>
  <c r="AF5" i="32" l="1"/>
  <c r="AG5" i="32"/>
  <c r="AH5" i="32"/>
  <c r="AF6" i="32"/>
  <c r="AG6" i="32"/>
  <c r="AH6" i="32"/>
  <c r="AF7" i="32"/>
  <c r="AG7" i="32"/>
  <c r="AH7" i="32"/>
  <c r="AF8" i="32"/>
  <c r="AG8" i="32"/>
  <c r="AH8" i="32"/>
  <c r="AF9" i="32"/>
  <c r="AG9" i="32"/>
  <c r="AH9" i="32"/>
  <c r="AF10" i="32"/>
  <c r="AG10" i="32"/>
  <c r="AH10" i="32"/>
  <c r="AF11" i="32"/>
  <c r="AG11" i="32"/>
  <c r="AH11" i="32"/>
  <c r="AF12" i="32"/>
  <c r="AG12" i="32"/>
  <c r="AH12" i="32"/>
  <c r="AF13" i="32"/>
  <c r="AG13" i="32"/>
  <c r="AH13" i="32"/>
  <c r="AF14" i="32"/>
  <c r="AG14" i="32"/>
  <c r="AH14" i="32"/>
  <c r="AF15" i="32"/>
  <c r="AG15" i="32"/>
  <c r="AH15" i="32"/>
  <c r="AF16" i="32"/>
  <c r="AG16" i="32"/>
  <c r="AH16" i="32"/>
  <c r="AF17" i="32"/>
  <c r="AG17" i="32"/>
  <c r="AH17" i="32"/>
  <c r="AF18" i="32"/>
  <c r="AG18" i="32"/>
  <c r="AH18" i="32"/>
  <c r="AF19" i="32"/>
  <c r="AG19" i="32"/>
  <c r="AH19" i="32"/>
  <c r="AF20" i="32"/>
  <c r="AG20" i="32"/>
  <c r="AH20" i="32"/>
  <c r="AF5" i="31" l="1"/>
  <c r="AG5" i="31"/>
  <c r="AH5" i="31"/>
  <c r="AF6" i="31"/>
  <c r="AG6" i="31"/>
  <c r="AH6" i="31"/>
  <c r="AF7" i="31"/>
  <c r="AG7" i="31"/>
  <c r="AH7" i="31"/>
  <c r="AF8" i="31"/>
  <c r="AG8" i="31"/>
  <c r="AH8" i="31"/>
  <c r="AF9" i="31"/>
  <c r="AG9" i="31"/>
  <c r="AH9" i="31"/>
  <c r="AF10" i="31"/>
  <c r="AG10" i="31"/>
  <c r="AH10" i="31"/>
  <c r="AF11" i="31"/>
  <c r="AG11" i="31"/>
  <c r="AH11" i="31"/>
  <c r="AF12" i="31"/>
  <c r="AG12" i="31"/>
  <c r="AH12" i="31"/>
  <c r="AF13" i="31"/>
  <c r="AG13" i="31"/>
  <c r="AH13" i="31"/>
  <c r="AF14" i="31"/>
  <c r="AG14" i="31"/>
  <c r="AH14" i="31"/>
  <c r="AF15" i="31"/>
  <c r="AG15" i="31"/>
  <c r="AH15" i="31"/>
  <c r="AF16" i="31"/>
  <c r="AG16" i="31"/>
  <c r="AH16" i="31"/>
  <c r="AF17" i="31"/>
  <c r="AG17" i="31"/>
  <c r="AH17" i="31"/>
  <c r="AF18" i="31"/>
  <c r="AG18" i="31"/>
  <c r="AH18" i="31"/>
  <c r="AF19" i="31"/>
  <c r="AG19" i="31"/>
  <c r="AH19" i="31"/>
  <c r="AF20" i="31"/>
  <c r="AG20" i="31"/>
  <c r="AH20" i="31"/>
  <c r="AF5" i="30" l="1"/>
  <c r="AG5" i="30"/>
  <c r="AH5" i="30"/>
  <c r="AF6" i="30"/>
  <c r="AG6" i="30"/>
  <c r="AH6" i="30"/>
  <c r="AF7" i="30"/>
  <c r="AG7" i="30"/>
  <c r="AH7" i="30"/>
  <c r="AF8" i="30"/>
  <c r="AG8" i="30"/>
  <c r="AH8" i="30"/>
  <c r="AF9" i="30"/>
  <c r="AG9" i="30"/>
  <c r="AH9" i="30"/>
  <c r="AF10" i="30"/>
  <c r="AG10" i="30"/>
  <c r="AH10" i="30"/>
  <c r="AF11" i="30"/>
  <c r="AG11" i="30"/>
  <c r="AH11" i="30"/>
  <c r="AF12" i="30"/>
  <c r="AG12" i="30"/>
  <c r="AH12" i="30"/>
  <c r="AF13" i="30"/>
  <c r="AG13" i="30"/>
  <c r="AH13" i="30"/>
  <c r="AF14" i="30"/>
  <c r="AG14" i="30"/>
  <c r="AH14" i="30"/>
  <c r="AF15" i="30"/>
  <c r="AG15" i="30"/>
  <c r="AH15" i="30"/>
  <c r="AF16" i="30"/>
  <c r="AG16" i="30"/>
  <c r="AH16" i="30"/>
  <c r="AF17" i="30"/>
  <c r="AG17" i="30"/>
  <c r="AH17" i="30"/>
  <c r="AF18" i="30"/>
  <c r="AG18" i="30"/>
  <c r="AH18" i="30"/>
  <c r="AF19" i="30"/>
  <c r="AG19" i="30"/>
  <c r="AH19" i="30"/>
  <c r="AF20" i="30"/>
  <c r="AG20" i="30"/>
  <c r="AH20" i="30"/>
  <c r="AF5" i="29" l="1"/>
  <c r="AG5" i="29"/>
  <c r="AH5" i="29"/>
  <c r="AF6" i="29"/>
  <c r="AG6" i="29"/>
  <c r="AH6" i="29"/>
  <c r="AF7" i="29"/>
  <c r="AG7" i="29"/>
  <c r="AH7" i="29"/>
  <c r="AF8" i="29"/>
  <c r="AG8" i="29"/>
  <c r="AH8" i="29"/>
  <c r="AF9" i="29"/>
  <c r="AG9" i="29"/>
  <c r="AH9" i="29"/>
  <c r="AF10" i="29"/>
  <c r="AG10" i="29"/>
  <c r="AH10" i="29"/>
  <c r="AF11" i="29"/>
  <c r="AG11" i="29"/>
  <c r="AH11" i="29"/>
  <c r="AF12" i="29"/>
  <c r="AG12" i="29"/>
  <c r="AH12" i="29"/>
  <c r="AF13" i="29"/>
  <c r="AG13" i="29"/>
  <c r="AH13" i="29"/>
  <c r="AF14" i="29"/>
  <c r="AG14" i="29"/>
  <c r="AH14" i="29"/>
  <c r="AF15" i="29"/>
  <c r="AG15" i="29"/>
  <c r="AH15" i="29"/>
  <c r="AF16" i="29"/>
  <c r="AG16" i="29"/>
  <c r="AH16" i="29"/>
  <c r="AF17" i="29"/>
  <c r="AG17" i="29"/>
  <c r="AH17" i="29"/>
  <c r="AF18" i="29"/>
  <c r="AG18" i="29"/>
  <c r="AH18" i="29"/>
  <c r="AF19" i="29"/>
  <c r="AG19" i="29"/>
  <c r="AH19" i="29"/>
  <c r="AF20" i="29"/>
  <c r="AG20" i="29"/>
  <c r="AH20" i="29"/>
  <c r="AF5" i="28" l="1"/>
  <c r="AG5" i="28"/>
  <c r="AH5" i="28"/>
  <c r="AF6" i="28"/>
  <c r="AG6" i="28"/>
  <c r="AH6" i="28"/>
  <c r="AF7" i="28"/>
  <c r="AG7" i="28"/>
  <c r="AH7" i="28"/>
  <c r="AF8" i="28"/>
  <c r="AG8" i="28"/>
  <c r="AH8" i="28"/>
  <c r="AF9" i="28"/>
  <c r="AG9" i="28"/>
  <c r="AH9" i="28"/>
  <c r="AF10" i="28"/>
  <c r="AG10" i="28"/>
  <c r="AH10" i="28"/>
  <c r="AF11" i="28"/>
  <c r="AG11" i="28"/>
  <c r="AH11" i="28"/>
  <c r="AF12" i="28"/>
  <c r="AG12" i="28"/>
  <c r="AH12" i="28"/>
  <c r="AF13" i="28"/>
  <c r="AG13" i="28"/>
  <c r="AH13" i="28"/>
  <c r="AF14" i="28"/>
  <c r="AG14" i="28"/>
  <c r="AH14" i="28"/>
  <c r="AF15" i="28"/>
  <c r="AG15" i="28"/>
  <c r="AH15" i="28"/>
  <c r="AF16" i="28"/>
  <c r="AG16" i="28"/>
  <c r="AH16" i="28"/>
  <c r="AF17" i="28"/>
  <c r="AG17" i="28"/>
  <c r="AH17" i="28"/>
  <c r="AF18" i="28"/>
  <c r="AG18" i="28"/>
  <c r="AH18" i="28"/>
  <c r="AF19" i="28"/>
  <c r="AG19" i="28"/>
  <c r="AH19" i="28"/>
  <c r="AF20" i="28"/>
  <c r="AG20" i="28"/>
  <c r="AH20" i="28"/>
  <c r="AF5" i="27" l="1"/>
  <c r="AG5" i="27"/>
  <c r="AH5" i="27"/>
  <c r="AF6" i="27"/>
  <c r="AG6" i="27"/>
  <c r="AH6" i="27"/>
  <c r="AF7" i="27"/>
  <c r="AG7" i="27"/>
  <c r="AH7" i="27"/>
  <c r="AF8" i="27"/>
  <c r="AG8" i="27"/>
  <c r="AH8" i="27"/>
  <c r="AF9" i="27"/>
  <c r="AG9" i="27"/>
  <c r="AH9" i="27"/>
  <c r="AF10" i="27"/>
  <c r="AG10" i="27"/>
  <c r="AH10" i="27"/>
  <c r="AF11" i="27"/>
  <c r="AG11" i="27"/>
  <c r="AH11" i="27"/>
  <c r="AF12" i="27"/>
  <c r="AG12" i="27"/>
  <c r="AH12" i="27"/>
  <c r="AF13" i="27"/>
  <c r="AG13" i="27"/>
  <c r="AH13" i="27"/>
  <c r="AF14" i="27"/>
  <c r="AG14" i="27"/>
  <c r="AH14" i="27"/>
  <c r="AF15" i="27"/>
  <c r="AG15" i="27"/>
  <c r="AH15" i="27"/>
  <c r="AF16" i="27"/>
  <c r="AG16" i="27"/>
  <c r="AH16" i="27"/>
  <c r="AF17" i="27"/>
  <c r="AG17" i="27"/>
  <c r="AH17" i="27"/>
  <c r="AF18" i="27"/>
  <c r="AG18" i="27"/>
  <c r="AH18" i="27"/>
  <c r="AF19" i="27"/>
  <c r="AG19" i="27"/>
  <c r="AH19" i="27"/>
  <c r="AF20" i="27"/>
  <c r="AG20" i="27"/>
  <c r="AH20" i="27"/>
  <c r="AF5" i="26" l="1"/>
  <c r="AG5" i="26"/>
  <c r="AH5" i="26"/>
  <c r="AF6" i="26"/>
  <c r="AG6" i="26"/>
  <c r="AH6" i="26"/>
  <c r="AF7" i="26"/>
  <c r="AG7" i="26"/>
  <c r="AH7" i="26"/>
  <c r="AF8" i="26"/>
  <c r="AG8" i="26"/>
  <c r="AH8" i="26"/>
  <c r="AF9" i="26"/>
  <c r="AG9" i="26"/>
  <c r="AH9" i="26"/>
  <c r="AF10" i="26"/>
  <c r="AG10" i="26"/>
  <c r="AH10" i="26"/>
  <c r="AF11" i="26"/>
  <c r="AG11" i="26"/>
  <c r="AH11" i="26"/>
  <c r="AF12" i="26"/>
  <c r="AG12" i="26"/>
  <c r="AH12" i="26"/>
  <c r="AF13" i="26"/>
  <c r="AG13" i="26"/>
  <c r="AH13" i="26"/>
  <c r="AF14" i="26"/>
  <c r="AG14" i="26"/>
  <c r="AH14" i="26"/>
  <c r="AF15" i="26"/>
  <c r="AG15" i="26"/>
  <c r="AH15" i="26"/>
  <c r="AF16" i="26"/>
  <c r="AG16" i="26"/>
  <c r="AH16" i="26"/>
  <c r="AF17" i="26"/>
  <c r="AG17" i="26"/>
  <c r="AH17" i="26"/>
  <c r="AF18" i="26"/>
  <c r="AG18" i="26"/>
  <c r="AH18" i="26"/>
  <c r="AF19" i="26"/>
  <c r="AG19" i="26"/>
  <c r="AH19" i="26"/>
  <c r="AF20" i="26"/>
  <c r="AG20" i="26"/>
  <c r="AH20" i="26"/>
  <c r="Z21" i="1"/>
  <c r="Y21" i="1"/>
  <c r="X21" i="1"/>
  <c r="W21" i="1"/>
  <c r="Z20" i="1"/>
  <c r="Y20" i="1"/>
  <c r="X20" i="1"/>
  <c r="W20" i="1"/>
  <c r="Z19" i="1"/>
  <c r="Y19" i="1"/>
  <c r="X19" i="1"/>
  <c r="W19" i="1"/>
  <c r="Z18" i="1"/>
  <c r="Y18" i="1"/>
  <c r="X18" i="1"/>
  <c r="Z17" i="1"/>
  <c r="Y17" i="1"/>
  <c r="X17" i="1"/>
  <c r="W17" i="1"/>
  <c r="Z16" i="1"/>
  <c r="Y16" i="1"/>
  <c r="X16" i="1"/>
  <c r="Z15" i="1"/>
  <c r="Y15" i="1"/>
  <c r="X15" i="1"/>
  <c r="Z14" i="1"/>
  <c r="Y14" i="1"/>
  <c r="X14" i="1"/>
  <c r="Z13" i="1"/>
  <c r="Y13" i="1"/>
  <c r="X13" i="1"/>
  <c r="Z12" i="1"/>
  <c r="Y12" i="1"/>
  <c r="X12" i="1"/>
  <c r="Z11" i="1"/>
  <c r="Y11" i="1"/>
  <c r="X11" i="1"/>
  <c r="W11" i="1"/>
  <c r="Z10" i="1"/>
  <c r="Y10" i="1"/>
  <c r="X10" i="1"/>
  <c r="W10" i="1"/>
  <c r="Z9" i="1"/>
  <c r="Y9" i="1"/>
  <c r="X9" i="1"/>
  <c r="W9" i="1"/>
  <c r="Z8" i="1"/>
  <c r="Y8" i="1"/>
  <c r="X8" i="1"/>
  <c r="W8" i="1"/>
  <c r="Z7" i="1"/>
  <c r="Y7" i="1"/>
  <c r="X7" i="1"/>
  <c r="Z6" i="1"/>
  <c r="Y6" i="1"/>
  <c r="X6" i="1"/>
  <c r="AD21" i="1"/>
  <c r="AC21" i="1"/>
  <c r="AB21" i="1"/>
  <c r="AD20" i="1"/>
  <c r="AC20" i="1"/>
  <c r="AB20" i="1"/>
  <c r="AA20" i="1"/>
  <c r="AD19" i="1"/>
  <c r="AC19" i="1"/>
  <c r="AB19" i="1"/>
  <c r="AA19" i="1"/>
  <c r="AD18" i="1"/>
  <c r="AC18" i="1"/>
  <c r="AB18" i="1"/>
  <c r="AA18" i="1"/>
  <c r="AD17" i="1"/>
  <c r="AC17" i="1"/>
  <c r="AB17" i="1"/>
  <c r="AA17" i="1"/>
  <c r="AD16" i="1"/>
  <c r="AC16" i="1"/>
  <c r="AB16" i="1"/>
  <c r="AA16" i="1"/>
  <c r="AD15" i="1"/>
  <c r="AC15" i="1"/>
  <c r="AB15" i="1"/>
  <c r="AA15" i="1"/>
  <c r="AD14" i="1"/>
  <c r="AC14" i="1"/>
  <c r="AB14" i="1"/>
  <c r="AA14" i="1"/>
  <c r="AD13" i="1"/>
  <c r="AC13" i="1"/>
  <c r="AB13" i="1"/>
  <c r="AA13" i="1"/>
  <c r="AD12" i="1"/>
  <c r="AC12" i="1"/>
  <c r="AB12" i="1"/>
  <c r="AA12" i="1"/>
  <c r="AD11" i="1"/>
  <c r="AC11" i="1"/>
  <c r="AB11" i="1"/>
  <c r="AA11" i="1"/>
  <c r="AD10" i="1"/>
  <c r="AC10" i="1"/>
  <c r="AB10" i="1"/>
  <c r="AA10" i="1"/>
  <c r="AD9" i="1"/>
  <c r="AC9" i="1"/>
  <c r="AB9" i="1"/>
  <c r="AA9" i="1"/>
  <c r="AD8" i="1"/>
  <c r="AC8" i="1"/>
  <c r="AB8" i="1"/>
  <c r="AA8" i="1"/>
  <c r="AD7" i="1"/>
  <c r="AC7" i="1"/>
  <c r="AB7" i="1"/>
  <c r="AA7" i="1"/>
  <c r="AD6" i="1"/>
  <c r="AC6" i="1"/>
  <c r="AB6" i="1"/>
  <c r="AA6" i="1"/>
  <c r="S16" i="1" l="1"/>
  <c r="S15" i="1"/>
  <c r="O21" i="1"/>
  <c r="O18" i="1"/>
  <c r="O17" i="1"/>
  <c r="O16" i="1"/>
  <c r="O15" i="1"/>
  <c r="O12" i="1"/>
  <c r="AE16" i="1"/>
  <c r="S20" i="1"/>
  <c r="S19" i="1"/>
  <c r="S18" i="1"/>
  <c r="S14" i="1"/>
  <c r="S13" i="1"/>
  <c r="S12" i="1"/>
  <c r="S11" i="1"/>
  <c r="S10" i="1"/>
  <c r="S8" i="1"/>
  <c r="S7" i="1"/>
  <c r="AE18" i="1" l="1"/>
  <c r="AE7" i="1"/>
  <c r="AE6" i="1"/>
  <c r="AE11" i="1"/>
  <c r="AE14" i="1"/>
  <c r="AE15" i="1"/>
  <c r="AE17" i="1"/>
  <c r="AE21" i="1"/>
  <c r="I25" i="1"/>
  <c r="G25" i="1" l="1"/>
  <c r="O20" i="1" l="1"/>
  <c r="O19" i="1"/>
  <c r="O9" i="1"/>
  <c r="O8" i="1"/>
  <c r="AE20" i="1"/>
  <c r="AE19" i="1"/>
  <c r="AE13" i="1"/>
  <c r="AE10" i="1"/>
  <c r="AE9" i="1"/>
  <c r="AE8" i="1"/>
  <c r="AE12" i="1"/>
  <c r="W26" i="1"/>
  <c r="W27" i="1"/>
  <c r="W25" i="1"/>
  <c r="N26" i="1"/>
  <c r="Q26" i="1"/>
  <c r="T26" i="1"/>
  <c r="N27" i="1"/>
  <c r="Q27" i="1"/>
  <c r="T27" i="1"/>
  <c r="T25" i="1"/>
  <c r="Q25" i="1"/>
  <c r="N25" i="1"/>
  <c r="I26" i="1"/>
  <c r="I27" i="1"/>
  <c r="G26" i="1"/>
  <c r="G27" i="1"/>
  <c r="H7" i="1"/>
  <c r="I7" i="1"/>
  <c r="J7" i="1"/>
  <c r="L7" i="1"/>
  <c r="M7" i="1"/>
  <c r="N7" i="1"/>
  <c r="P7" i="1"/>
  <c r="Q7" i="1"/>
  <c r="R7" i="1"/>
  <c r="T7" i="1"/>
  <c r="U7" i="1"/>
  <c r="V7" i="1"/>
  <c r="H8" i="1"/>
  <c r="I8" i="1"/>
  <c r="J8" i="1"/>
  <c r="L8" i="1"/>
  <c r="M8" i="1"/>
  <c r="N8" i="1"/>
  <c r="P8" i="1"/>
  <c r="Q8" i="1"/>
  <c r="R8" i="1"/>
  <c r="T8" i="1"/>
  <c r="U8" i="1"/>
  <c r="V8" i="1"/>
  <c r="H9" i="1"/>
  <c r="I9" i="1"/>
  <c r="J9" i="1"/>
  <c r="L9" i="1"/>
  <c r="M9" i="1"/>
  <c r="N9" i="1"/>
  <c r="P9" i="1"/>
  <c r="Q9" i="1"/>
  <c r="R9" i="1"/>
  <c r="T9" i="1"/>
  <c r="U9" i="1"/>
  <c r="V9" i="1"/>
  <c r="H10" i="1"/>
  <c r="I10" i="1"/>
  <c r="J10" i="1"/>
  <c r="L10" i="1"/>
  <c r="M10" i="1"/>
  <c r="N10" i="1"/>
  <c r="P10" i="1"/>
  <c r="Q10" i="1"/>
  <c r="R10" i="1"/>
  <c r="T10" i="1"/>
  <c r="U10" i="1"/>
  <c r="V10" i="1"/>
  <c r="H11" i="1"/>
  <c r="I11" i="1"/>
  <c r="J11" i="1"/>
  <c r="L11" i="1"/>
  <c r="M11" i="1"/>
  <c r="N11" i="1"/>
  <c r="P11" i="1"/>
  <c r="Q11" i="1"/>
  <c r="R11" i="1"/>
  <c r="T11" i="1"/>
  <c r="U11" i="1"/>
  <c r="V11" i="1"/>
  <c r="H12" i="1"/>
  <c r="I12" i="1"/>
  <c r="J12" i="1"/>
  <c r="L12" i="1"/>
  <c r="M12" i="1"/>
  <c r="N12" i="1"/>
  <c r="P12" i="1"/>
  <c r="Q12" i="1"/>
  <c r="R12" i="1"/>
  <c r="T12" i="1"/>
  <c r="U12" i="1"/>
  <c r="V12" i="1"/>
  <c r="H13" i="1"/>
  <c r="I13" i="1"/>
  <c r="J13" i="1"/>
  <c r="L13" i="1"/>
  <c r="M13" i="1"/>
  <c r="N13" i="1"/>
  <c r="P13" i="1"/>
  <c r="Q13" i="1"/>
  <c r="R13" i="1"/>
  <c r="T13" i="1"/>
  <c r="U13" i="1"/>
  <c r="V13" i="1"/>
  <c r="H14" i="1"/>
  <c r="I14" i="1"/>
  <c r="J14" i="1"/>
  <c r="L14" i="1"/>
  <c r="M14" i="1"/>
  <c r="N14" i="1"/>
  <c r="P14" i="1"/>
  <c r="Q14" i="1"/>
  <c r="R14" i="1"/>
  <c r="T14" i="1"/>
  <c r="U14" i="1"/>
  <c r="V14" i="1"/>
  <c r="H15" i="1"/>
  <c r="I15" i="1"/>
  <c r="J15" i="1"/>
  <c r="L15" i="1"/>
  <c r="M15" i="1"/>
  <c r="N15" i="1"/>
  <c r="P15" i="1"/>
  <c r="Q15" i="1"/>
  <c r="R15" i="1"/>
  <c r="T15" i="1"/>
  <c r="U15" i="1"/>
  <c r="V15" i="1"/>
  <c r="H16" i="1"/>
  <c r="I16" i="1"/>
  <c r="J16" i="1"/>
  <c r="L16" i="1"/>
  <c r="M16" i="1"/>
  <c r="N16" i="1"/>
  <c r="P16" i="1"/>
  <c r="Q16" i="1"/>
  <c r="R16" i="1"/>
  <c r="T16" i="1"/>
  <c r="U16" i="1"/>
  <c r="V16" i="1"/>
  <c r="H17" i="1"/>
  <c r="I17" i="1"/>
  <c r="J17" i="1"/>
  <c r="L17" i="1"/>
  <c r="M17" i="1"/>
  <c r="N17" i="1"/>
  <c r="P17" i="1"/>
  <c r="Q17" i="1"/>
  <c r="R17" i="1"/>
  <c r="T17" i="1"/>
  <c r="U17" i="1"/>
  <c r="V17" i="1"/>
  <c r="H18" i="1"/>
  <c r="I18" i="1"/>
  <c r="J18" i="1"/>
  <c r="L18" i="1"/>
  <c r="M18" i="1"/>
  <c r="N18" i="1"/>
  <c r="P18" i="1"/>
  <c r="Q18" i="1"/>
  <c r="R18" i="1"/>
  <c r="T18" i="1"/>
  <c r="U18" i="1"/>
  <c r="V18" i="1"/>
  <c r="H19" i="1"/>
  <c r="I19" i="1"/>
  <c r="J19" i="1"/>
  <c r="L19" i="1"/>
  <c r="M19" i="1"/>
  <c r="N19" i="1"/>
  <c r="P19" i="1"/>
  <c r="Q19" i="1"/>
  <c r="R19" i="1"/>
  <c r="T19" i="1"/>
  <c r="U19" i="1"/>
  <c r="V19" i="1"/>
  <c r="H20" i="1"/>
  <c r="I20" i="1"/>
  <c r="J20" i="1"/>
  <c r="L20" i="1"/>
  <c r="M20" i="1"/>
  <c r="N20" i="1"/>
  <c r="P20" i="1"/>
  <c r="Q20" i="1"/>
  <c r="R20" i="1"/>
  <c r="T20" i="1"/>
  <c r="U20" i="1"/>
  <c r="V20" i="1"/>
  <c r="H21" i="1"/>
  <c r="I21" i="1"/>
  <c r="J21" i="1"/>
  <c r="L21" i="1"/>
  <c r="M21" i="1"/>
  <c r="N21" i="1"/>
  <c r="P21" i="1"/>
  <c r="Q21" i="1"/>
  <c r="R21" i="1"/>
  <c r="T21" i="1"/>
  <c r="U21" i="1"/>
  <c r="V21" i="1"/>
  <c r="H6" i="1"/>
  <c r="I6" i="1"/>
  <c r="J6" i="1"/>
  <c r="L6" i="1"/>
  <c r="M6" i="1"/>
  <c r="N6" i="1"/>
  <c r="P6" i="1"/>
  <c r="Q6" i="1"/>
  <c r="R6" i="1"/>
  <c r="T6" i="1"/>
  <c r="U6" i="1"/>
  <c r="V6" i="1"/>
  <c r="AG21" i="1" l="1"/>
  <c r="AG19" i="1"/>
  <c r="AG18" i="1"/>
  <c r="AG16" i="1"/>
  <c r="AG14" i="1"/>
  <c r="AG12" i="1"/>
  <c r="AG10" i="1"/>
  <c r="AG6" i="1"/>
  <c r="AG20" i="1"/>
  <c r="AG17" i="1"/>
  <c r="AG15" i="1"/>
  <c r="AG13" i="1"/>
  <c r="AG11" i="1"/>
  <c r="AG9" i="1"/>
  <c r="AG8" i="1"/>
  <c r="AG7" i="1"/>
  <c r="AF6" i="1"/>
  <c r="AF18" i="1"/>
  <c r="AF17" i="1"/>
  <c r="AF16" i="1"/>
  <c r="AF14" i="1"/>
  <c r="AF20" i="1"/>
  <c r="AF13" i="1"/>
  <c r="AF19" i="1"/>
  <c r="AF21" i="1"/>
  <c r="AF15" i="1"/>
  <c r="AF12" i="1"/>
  <c r="AF11" i="1"/>
  <c r="AF10" i="1"/>
  <c r="AF9" i="1"/>
  <c r="AF8" i="1"/>
  <c r="AF7" i="1"/>
  <c r="AH6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G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それぞれの市町で平均を出しているので，
全市町合算/該当市町数
※その他の年代でも同様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19" authorId="0" shapeId="0" xr:uid="{E51D1EE0-B9E9-46AB-B0E4-C61BBE7548BE}">
      <text>
        <r>
          <rPr>
            <b/>
            <sz val="9"/>
            <color indexed="81"/>
            <rFont val="MS P ゴシック"/>
            <family val="3"/>
            <charset val="128"/>
          </rPr>
          <t>admin:</t>
        </r>
        <r>
          <rPr>
            <sz val="9"/>
            <color indexed="81"/>
            <rFont val="MS P ゴシック"/>
            <family val="3"/>
            <charset val="128"/>
          </rPr>
          <t xml:space="preserve">
検診票に記載なし</t>
        </r>
      </text>
    </comment>
  </commentList>
</comments>
</file>

<file path=xl/sharedStrings.xml><?xml version="1.0" encoding="utf-8"?>
<sst xmlns="http://schemas.openxmlformats.org/spreadsheetml/2006/main" count="1543" uniqueCount="111">
  <si>
    <t>【歯科保健行動と現在歯数・歯周状況の関係】</t>
    <rPh sb="1" eb="3">
      <t>シカ</t>
    </rPh>
    <rPh sb="3" eb="5">
      <t>ホケン</t>
    </rPh>
    <rPh sb="5" eb="7">
      <t>コウドウ</t>
    </rPh>
    <rPh sb="8" eb="10">
      <t>ゲンザイ</t>
    </rPh>
    <rPh sb="10" eb="12">
      <t>シスウ</t>
    </rPh>
    <rPh sb="13" eb="15">
      <t>シシュウ</t>
    </rPh>
    <rPh sb="15" eb="17">
      <t>ジョウキョウ</t>
    </rPh>
    <rPh sb="18" eb="20">
      <t>カンケイ</t>
    </rPh>
    <phoneticPr fontId="4"/>
  </si>
  <si>
    <t>区分</t>
    <rPh sb="0" eb="2">
      <t>クブン</t>
    </rPh>
    <phoneticPr fontId="4"/>
  </si>
  <si>
    <t>40歳(代)</t>
    <rPh sb="2" eb="3">
      <t>サイ</t>
    </rPh>
    <rPh sb="4" eb="5">
      <t>ダイ</t>
    </rPh>
    <phoneticPr fontId="4"/>
  </si>
  <si>
    <t>50歳(代)</t>
    <rPh sb="2" eb="3">
      <t>サイ</t>
    </rPh>
    <rPh sb="4" eb="5">
      <t>ダイ</t>
    </rPh>
    <phoneticPr fontId="4"/>
  </si>
  <si>
    <t>60歳(代)</t>
    <rPh sb="2" eb="3">
      <t>サイ</t>
    </rPh>
    <rPh sb="4" eb="5">
      <t>ダイ</t>
    </rPh>
    <phoneticPr fontId="4"/>
  </si>
  <si>
    <t>70歳(代)</t>
    <rPh sb="2" eb="3">
      <t>サイ</t>
    </rPh>
    <rPh sb="4" eb="5">
      <t>ダイ</t>
    </rPh>
    <phoneticPr fontId="4"/>
  </si>
  <si>
    <t>全体</t>
    <rPh sb="0" eb="2">
      <t>ゼンタイ</t>
    </rPh>
    <phoneticPr fontId="4"/>
  </si>
  <si>
    <t>一人平均
現在歯数
(本)</t>
    <rPh sb="0" eb="2">
      <t>ヒトリ</t>
    </rPh>
    <rPh sb="2" eb="4">
      <t>ヘイキン</t>
    </rPh>
    <rPh sb="5" eb="7">
      <t>ゲンザイ</t>
    </rPh>
    <rPh sb="7" eb="9">
      <t>シスウ</t>
    </rPh>
    <rPh sb="11" eb="12">
      <t>ホン</t>
    </rPh>
    <phoneticPr fontId="4"/>
  </si>
  <si>
    <t>歯周ﾎﾟｹｯﾄPD
（人）</t>
    <rPh sb="11" eb="12">
      <t>ニン</t>
    </rPh>
    <phoneticPr fontId="4"/>
  </si>
  <si>
    <t>歯みがき</t>
    <rPh sb="0" eb="1">
      <t>ハ</t>
    </rPh>
    <phoneticPr fontId="4"/>
  </si>
  <si>
    <t>ａ) 0回</t>
    <rPh sb="4" eb="5">
      <t>カイ</t>
    </rPh>
    <phoneticPr fontId="4"/>
  </si>
  <si>
    <t>ｂ) 1回</t>
    <rPh sb="4" eb="5">
      <t>カイ</t>
    </rPh>
    <phoneticPr fontId="4"/>
  </si>
  <si>
    <t>ｃ) 2回</t>
    <rPh sb="4" eb="5">
      <t>カイ</t>
    </rPh>
    <phoneticPr fontId="4"/>
  </si>
  <si>
    <t>ｄ) 3回</t>
    <rPh sb="4" eb="5">
      <t>カイ</t>
    </rPh>
    <phoneticPr fontId="4"/>
  </si>
  <si>
    <t>フロス・
歯間ブラシ</t>
    <rPh sb="5" eb="7">
      <t>シカン</t>
    </rPh>
    <phoneticPr fontId="4"/>
  </si>
  <si>
    <t>ａ) 毎日</t>
    <rPh sb="3" eb="5">
      <t>マイニチ</t>
    </rPh>
    <phoneticPr fontId="4"/>
  </si>
  <si>
    <t>ｂ) 時々</t>
    <rPh sb="3" eb="5">
      <t>トキドキ</t>
    </rPh>
    <phoneticPr fontId="4"/>
  </si>
  <si>
    <t>ｃ) 使っていない</t>
    <rPh sb="3" eb="4">
      <t>ツカ</t>
    </rPh>
    <phoneticPr fontId="4"/>
  </si>
  <si>
    <t>歯科健診</t>
    <rPh sb="0" eb="2">
      <t>シカ</t>
    </rPh>
    <rPh sb="2" eb="4">
      <t>ケンシン</t>
    </rPh>
    <phoneticPr fontId="4"/>
  </si>
  <si>
    <t>ａ）はい</t>
    <phoneticPr fontId="4"/>
  </si>
  <si>
    <t>ｂ）いいえ</t>
    <phoneticPr fontId="4"/>
  </si>
  <si>
    <t>歯石除去</t>
    <rPh sb="0" eb="2">
      <t>シセキ</t>
    </rPh>
    <rPh sb="2" eb="4">
      <t>ジョキョ</t>
    </rPh>
    <phoneticPr fontId="4"/>
  </si>
  <si>
    <t>たばこ</t>
    <phoneticPr fontId="4"/>
  </si>
  <si>
    <t>ａ）現在吸っている</t>
    <rPh sb="2" eb="4">
      <t>ゲンザイ</t>
    </rPh>
    <rPh sb="4" eb="5">
      <t>ス</t>
    </rPh>
    <phoneticPr fontId="4"/>
  </si>
  <si>
    <t>ｂ）吸っていたことがある</t>
    <rPh sb="2" eb="3">
      <t>ス</t>
    </rPh>
    <phoneticPr fontId="4"/>
  </si>
  <si>
    <t>ｃ）吸ったことがない</t>
    <rPh sb="2" eb="3">
      <t>ス</t>
    </rPh>
    <phoneticPr fontId="4"/>
  </si>
  <si>
    <t>かかりつけ</t>
    <phoneticPr fontId="4"/>
  </si>
  <si>
    <t>【歯周ポケットと全身疾患の関係】</t>
    <rPh sb="1" eb="3">
      <t>シシュウ</t>
    </rPh>
    <rPh sb="8" eb="10">
      <t>ゼンシン</t>
    </rPh>
    <rPh sb="10" eb="12">
      <t>シッカン</t>
    </rPh>
    <rPh sb="13" eb="15">
      <t>カンケイ</t>
    </rPh>
    <phoneticPr fontId="4"/>
  </si>
  <si>
    <t>（単位：人）</t>
    <rPh sb="1" eb="3">
      <t>タンイ</t>
    </rPh>
    <rPh sb="4" eb="5">
      <t>ニン</t>
    </rPh>
    <phoneticPr fontId="4"/>
  </si>
  <si>
    <t>ａ）糖尿病</t>
    <rPh sb="2" eb="5">
      <t>トウニョウビョウ</t>
    </rPh>
    <phoneticPr fontId="4"/>
  </si>
  <si>
    <t>ｂ）狭心症・心筋梗塞・脳梗塞</t>
    <rPh sb="2" eb="5">
      <t>キョウシンショウ</t>
    </rPh>
    <rPh sb="6" eb="8">
      <t>シンキン</t>
    </rPh>
    <rPh sb="8" eb="10">
      <t>コウソク</t>
    </rPh>
    <rPh sb="11" eb="14">
      <t>ノウコウソク</t>
    </rPh>
    <phoneticPr fontId="4"/>
  </si>
  <si>
    <t>ｃ）関節リウマチ</t>
    <rPh sb="2" eb="4">
      <t>カンセツ</t>
    </rPh>
    <phoneticPr fontId="4"/>
  </si>
  <si>
    <t>ｄ) 内蔵型肥満</t>
    <rPh sb="3" eb="6">
      <t>ナイゾウガタ</t>
    </rPh>
    <rPh sb="6" eb="8">
      <t>ヒマン</t>
    </rPh>
    <phoneticPr fontId="4"/>
  </si>
  <si>
    <t>ｅ）妊娠</t>
    <rPh sb="2" eb="4">
      <t>ニンシン</t>
    </rPh>
    <phoneticPr fontId="4"/>
  </si>
  <si>
    <t>ｆ）その他</t>
    <rPh sb="4" eb="5">
      <t>タ</t>
    </rPh>
    <phoneticPr fontId="4"/>
  </si>
  <si>
    <t>歯周ポケット</t>
    <rPh sb="0" eb="2">
      <t>シシュウ</t>
    </rPh>
    <phoneticPr fontId="4"/>
  </si>
  <si>
    <t>０：健全</t>
    <rPh sb="2" eb="4">
      <t>ケンゼン</t>
    </rPh>
    <phoneticPr fontId="4"/>
  </si>
  <si>
    <t>１：浅いポケット</t>
    <rPh sb="2" eb="3">
      <t>アサ</t>
    </rPh>
    <phoneticPr fontId="4"/>
  </si>
  <si>
    <t>２：深いポケット</t>
    <rPh sb="2" eb="3">
      <t>フカ</t>
    </rPh>
    <phoneticPr fontId="4"/>
  </si>
  <si>
    <t>【歯科保健行動と現在歯数・歯周状況の関係】</t>
    <rPh sb="1" eb="3">
      <t>シカ</t>
    </rPh>
    <rPh sb="3" eb="5">
      <t>ホケン</t>
    </rPh>
    <rPh sb="5" eb="7">
      <t>コウドウ</t>
    </rPh>
    <rPh sb="8" eb="10">
      <t>ゲンザイ</t>
    </rPh>
    <rPh sb="10" eb="12">
      <t>シスウ</t>
    </rPh>
    <rPh sb="13" eb="15">
      <t>シシュウ</t>
    </rPh>
    <rPh sb="15" eb="17">
      <t>ジョウキョウ</t>
    </rPh>
    <rPh sb="18" eb="20">
      <t>カンケイ</t>
    </rPh>
    <phoneticPr fontId="9"/>
  </si>
  <si>
    <t>区分</t>
    <rPh sb="0" eb="2">
      <t>クブン</t>
    </rPh>
    <phoneticPr fontId="9"/>
  </si>
  <si>
    <t>40歳(代)</t>
    <rPh sb="2" eb="3">
      <t>サイ</t>
    </rPh>
    <rPh sb="4" eb="5">
      <t>ダイ</t>
    </rPh>
    <phoneticPr fontId="9"/>
  </si>
  <si>
    <t>50歳(代)</t>
    <rPh sb="2" eb="3">
      <t>サイ</t>
    </rPh>
    <rPh sb="4" eb="5">
      <t>ダイ</t>
    </rPh>
    <phoneticPr fontId="9"/>
  </si>
  <si>
    <t>60歳(代)</t>
    <rPh sb="2" eb="3">
      <t>サイ</t>
    </rPh>
    <rPh sb="4" eb="5">
      <t>ダイ</t>
    </rPh>
    <phoneticPr fontId="9"/>
  </si>
  <si>
    <t>70歳(代)</t>
    <rPh sb="2" eb="3">
      <t>サイ</t>
    </rPh>
    <rPh sb="4" eb="5">
      <t>ダイ</t>
    </rPh>
    <phoneticPr fontId="9"/>
  </si>
  <si>
    <t>全体</t>
    <rPh sb="0" eb="2">
      <t>ゼンタイ</t>
    </rPh>
    <phoneticPr fontId="9"/>
  </si>
  <si>
    <t>一人平均
現在歯数
(本)</t>
    <rPh sb="0" eb="2">
      <t>ヒトリ</t>
    </rPh>
    <rPh sb="2" eb="4">
      <t>ヘイキン</t>
    </rPh>
    <rPh sb="5" eb="7">
      <t>ゲンザイ</t>
    </rPh>
    <rPh sb="7" eb="9">
      <t>シスウ</t>
    </rPh>
    <rPh sb="11" eb="12">
      <t>ホン</t>
    </rPh>
    <phoneticPr fontId="9"/>
  </si>
  <si>
    <t>歯周ﾎﾟｹｯﾄPD
（人）</t>
    <rPh sb="11" eb="12">
      <t>ニン</t>
    </rPh>
    <phoneticPr fontId="9"/>
  </si>
  <si>
    <t>歯みがき</t>
    <rPh sb="0" eb="1">
      <t>ハ</t>
    </rPh>
    <phoneticPr fontId="9"/>
  </si>
  <si>
    <t>ａ) 0回</t>
    <rPh sb="4" eb="5">
      <t>カイ</t>
    </rPh>
    <phoneticPr fontId="9"/>
  </si>
  <si>
    <t>ｂ) 1回</t>
    <rPh sb="4" eb="5">
      <t>カイ</t>
    </rPh>
    <phoneticPr fontId="9"/>
  </si>
  <si>
    <t>ｃ) 2回</t>
    <rPh sb="4" eb="5">
      <t>カイ</t>
    </rPh>
    <phoneticPr fontId="9"/>
  </si>
  <si>
    <t>ｄ) 3回</t>
    <rPh sb="4" eb="5">
      <t>カイ</t>
    </rPh>
    <phoneticPr fontId="9"/>
  </si>
  <si>
    <t>フロス・
歯間ブラシ</t>
    <rPh sb="5" eb="7">
      <t>シカン</t>
    </rPh>
    <phoneticPr fontId="9"/>
  </si>
  <si>
    <t>ａ) 毎日</t>
    <rPh sb="3" eb="5">
      <t>マイニチ</t>
    </rPh>
    <phoneticPr fontId="9"/>
  </si>
  <si>
    <t>ｂ) 時々</t>
    <rPh sb="3" eb="5">
      <t>トキドキ</t>
    </rPh>
    <phoneticPr fontId="9"/>
  </si>
  <si>
    <t>ｃ) 使っていない</t>
    <rPh sb="3" eb="4">
      <t>ツカ</t>
    </rPh>
    <phoneticPr fontId="9"/>
  </si>
  <si>
    <t>歯科健診</t>
    <rPh sb="0" eb="2">
      <t>シカ</t>
    </rPh>
    <rPh sb="2" eb="4">
      <t>ケンシン</t>
    </rPh>
    <phoneticPr fontId="9"/>
  </si>
  <si>
    <t>ａ）はい</t>
  </si>
  <si>
    <t>ｂ）いいえ</t>
  </si>
  <si>
    <t>歯石除去</t>
    <rPh sb="0" eb="2">
      <t>シセキ</t>
    </rPh>
    <rPh sb="2" eb="4">
      <t>ジョキョ</t>
    </rPh>
    <phoneticPr fontId="9"/>
  </si>
  <si>
    <t>たばこ</t>
  </si>
  <si>
    <t>ａ）現在吸っている</t>
    <rPh sb="2" eb="4">
      <t>ゲンザイ</t>
    </rPh>
    <rPh sb="4" eb="5">
      <t>ス</t>
    </rPh>
    <phoneticPr fontId="9"/>
  </si>
  <si>
    <t>ｂ）吸っていたことがある</t>
    <rPh sb="2" eb="3">
      <t>ス</t>
    </rPh>
    <phoneticPr fontId="9"/>
  </si>
  <si>
    <t>ｃ）吸ったことがない</t>
    <rPh sb="2" eb="3">
      <t>ス</t>
    </rPh>
    <phoneticPr fontId="9"/>
  </si>
  <si>
    <t>かかりつけ</t>
  </si>
  <si>
    <t>【歯周ポケットと全身疾患の関係】</t>
    <rPh sb="1" eb="3">
      <t>シシュウ</t>
    </rPh>
    <rPh sb="8" eb="10">
      <t>ゼンシン</t>
    </rPh>
    <rPh sb="10" eb="12">
      <t>シッカン</t>
    </rPh>
    <rPh sb="13" eb="15">
      <t>カンケイ</t>
    </rPh>
    <phoneticPr fontId="9"/>
  </si>
  <si>
    <t>（単位：人）</t>
    <rPh sb="1" eb="3">
      <t>タンイ</t>
    </rPh>
    <rPh sb="4" eb="5">
      <t>ニン</t>
    </rPh>
    <phoneticPr fontId="9"/>
  </si>
  <si>
    <t>ａ）糖尿病</t>
    <rPh sb="2" eb="5">
      <t>トウニョウビョウ</t>
    </rPh>
    <phoneticPr fontId="9"/>
  </si>
  <si>
    <t>ｂ）狭心症・心筋梗塞・脳梗塞</t>
    <rPh sb="2" eb="5">
      <t>キョウシンショウ</t>
    </rPh>
    <rPh sb="6" eb="8">
      <t>シンキン</t>
    </rPh>
    <rPh sb="8" eb="10">
      <t>コウソク</t>
    </rPh>
    <rPh sb="11" eb="14">
      <t>ノウコウソク</t>
    </rPh>
    <phoneticPr fontId="9"/>
  </si>
  <si>
    <t>ｃ）関節リウマチ</t>
    <rPh sb="2" eb="4">
      <t>カンセツ</t>
    </rPh>
    <phoneticPr fontId="9"/>
  </si>
  <si>
    <t>ｄ) 内蔵型肥満</t>
    <rPh sb="3" eb="6">
      <t>ナイゾウガタ</t>
    </rPh>
    <rPh sb="6" eb="8">
      <t>ヒマン</t>
    </rPh>
    <phoneticPr fontId="9"/>
  </si>
  <si>
    <t>ｅ）妊娠</t>
    <rPh sb="2" eb="4">
      <t>ニンシン</t>
    </rPh>
    <phoneticPr fontId="9"/>
  </si>
  <si>
    <t>ｆ）その他</t>
    <rPh sb="4" eb="5">
      <t>タ</t>
    </rPh>
    <phoneticPr fontId="9"/>
  </si>
  <si>
    <t>歯周ポケット</t>
    <rPh sb="0" eb="2">
      <t>シシュウ</t>
    </rPh>
    <phoneticPr fontId="9"/>
  </si>
  <si>
    <t>０：健全</t>
    <rPh sb="2" eb="4">
      <t>ケンゼン</t>
    </rPh>
    <phoneticPr fontId="9"/>
  </si>
  <si>
    <t>１：浅いポケット</t>
    <rPh sb="2" eb="3">
      <t>アサ</t>
    </rPh>
    <phoneticPr fontId="9"/>
  </si>
  <si>
    <t>２：深いポケット</t>
    <rPh sb="2" eb="3">
      <t>フカ</t>
    </rPh>
    <phoneticPr fontId="9"/>
  </si>
  <si>
    <t>【尾道市】</t>
    <rPh sb="1" eb="3">
      <t>オノミチ</t>
    </rPh>
    <rPh sb="3" eb="4">
      <t>シ</t>
    </rPh>
    <phoneticPr fontId="4"/>
  </si>
  <si>
    <t>【府中町】</t>
    <rPh sb="1" eb="4">
      <t>フチュウチョウ</t>
    </rPh>
    <phoneticPr fontId="4"/>
  </si>
  <si>
    <t>【世羅町】</t>
    <rPh sb="1" eb="4">
      <t>セラチョウ</t>
    </rPh>
    <phoneticPr fontId="4"/>
  </si>
  <si>
    <t>【神石高原町】</t>
    <rPh sb="1" eb="6">
      <t>ジンセキコウゲンチョウ</t>
    </rPh>
    <phoneticPr fontId="4"/>
  </si>
  <si>
    <t>【東広島市】</t>
    <rPh sb="1" eb="5">
      <t>ヒガシヒロシマシ</t>
    </rPh>
    <phoneticPr fontId="4"/>
  </si>
  <si>
    <t>【江田島市】</t>
    <rPh sb="1" eb="5">
      <t>エタジマシ</t>
    </rPh>
    <phoneticPr fontId="4"/>
  </si>
  <si>
    <t>【坂町】</t>
    <rPh sb="1" eb="2">
      <t>サカ</t>
    </rPh>
    <rPh sb="2" eb="3">
      <t>チョウ</t>
    </rPh>
    <phoneticPr fontId="4"/>
  </si>
  <si>
    <t>【安芸太田町】</t>
    <rPh sb="1" eb="6">
      <t>アキオオタチョウ</t>
    </rPh>
    <phoneticPr fontId="4"/>
  </si>
  <si>
    <t>【安芸高田市】</t>
    <rPh sb="1" eb="6">
      <t>アキタカタシ</t>
    </rPh>
    <phoneticPr fontId="4"/>
  </si>
  <si>
    <t>20歳(代)</t>
    <rPh sb="2" eb="3">
      <t>サイ</t>
    </rPh>
    <rPh sb="4" eb="5">
      <t>ダイ</t>
    </rPh>
    <phoneticPr fontId="4"/>
  </si>
  <si>
    <t>30歳(代)</t>
    <rPh sb="2" eb="3">
      <t>サイ</t>
    </rPh>
    <rPh sb="4" eb="5">
      <t>ダイ</t>
    </rPh>
    <phoneticPr fontId="4"/>
  </si>
  <si>
    <t>【広島市】</t>
    <rPh sb="1" eb="3">
      <t>ヒロシマ</t>
    </rPh>
    <rPh sb="3" eb="4">
      <t>シ</t>
    </rPh>
    <phoneticPr fontId="4"/>
  </si>
  <si>
    <t>【呉市】</t>
    <rPh sb="1" eb="3">
      <t>クレシ</t>
    </rPh>
    <phoneticPr fontId="4"/>
  </si>
  <si>
    <t>【竹原市】</t>
    <rPh sb="1" eb="4">
      <t>タケハラシ</t>
    </rPh>
    <phoneticPr fontId="4"/>
  </si>
  <si>
    <t>【三原市】</t>
    <rPh sb="1" eb="4">
      <t>ミハラシ</t>
    </rPh>
    <rPh sb="4" eb="5">
      <t>チョウメイ</t>
    </rPh>
    <phoneticPr fontId="4"/>
  </si>
  <si>
    <t>【福山市】</t>
    <rPh sb="1" eb="3">
      <t>フクヤマ</t>
    </rPh>
    <rPh sb="3" eb="4">
      <t>シ</t>
    </rPh>
    <phoneticPr fontId="4"/>
  </si>
  <si>
    <t>【府中市】</t>
    <rPh sb="1" eb="4">
      <t>フチュウシ</t>
    </rPh>
    <rPh sb="4" eb="5">
      <t>チョウメイ</t>
    </rPh>
    <phoneticPr fontId="4"/>
  </si>
  <si>
    <t>【三次市】</t>
    <rPh sb="1" eb="4">
      <t>ミヨシシ</t>
    </rPh>
    <phoneticPr fontId="4"/>
  </si>
  <si>
    <t>【庄原市】</t>
    <rPh sb="1" eb="3">
      <t>ショウバラ</t>
    </rPh>
    <rPh sb="3" eb="4">
      <t>シ</t>
    </rPh>
    <phoneticPr fontId="4"/>
  </si>
  <si>
    <t>【大竹市】</t>
    <rPh sb="1" eb="3">
      <t>オオタケ</t>
    </rPh>
    <rPh sb="3" eb="4">
      <t>シ</t>
    </rPh>
    <phoneticPr fontId="4"/>
  </si>
  <si>
    <t>30歳(代)</t>
    <rPh sb="2" eb="3">
      <t>サイ</t>
    </rPh>
    <rPh sb="4" eb="5">
      <t>ダイ</t>
    </rPh>
    <phoneticPr fontId="9"/>
  </si>
  <si>
    <t>20歳(代)</t>
    <rPh sb="2" eb="3">
      <t>サイ</t>
    </rPh>
    <rPh sb="4" eb="5">
      <t>ダイ</t>
    </rPh>
    <phoneticPr fontId="9"/>
  </si>
  <si>
    <t>【廿日市市】</t>
    <rPh sb="1" eb="4">
      <t>ハツカイチ</t>
    </rPh>
    <rPh sb="4" eb="5">
      <t>シ</t>
    </rPh>
    <phoneticPr fontId="9"/>
  </si>
  <si>
    <t>ｄ) 内臓型肥満</t>
    <rPh sb="3" eb="5">
      <t>ナイゾウ</t>
    </rPh>
    <rPh sb="5" eb="6">
      <t>ガタ</t>
    </rPh>
    <rPh sb="6" eb="8">
      <t>ヒマン</t>
    </rPh>
    <phoneticPr fontId="4"/>
  </si>
  <si>
    <t>↑数式が違うかもしれません</t>
    <rPh sb="1" eb="3">
      <t>スウシキ</t>
    </rPh>
    <rPh sb="4" eb="5">
      <t>チガ</t>
    </rPh>
    <phoneticPr fontId="4"/>
  </si>
  <si>
    <t>【市町名】</t>
    <rPh sb="1" eb="3">
      <t>シマチ</t>
    </rPh>
    <rPh sb="3" eb="4">
      <t>メイ</t>
    </rPh>
    <phoneticPr fontId="4"/>
  </si>
  <si>
    <t>【熊野町】</t>
    <rPh sb="1" eb="4">
      <t>クマノチョウ</t>
    </rPh>
    <phoneticPr fontId="4"/>
  </si>
  <si>
    <t>【北広島町】</t>
    <rPh sb="1" eb="4">
      <t>キタヒロシマ</t>
    </rPh>
    <rPh sb="4" eb="5">
      <t>マチ</t>
    </rPh>
    <phoneticPr fontId="9"/>
  </si>
  <si>
    <t>【大崎上島町】</t>
    <rPh sb="1" eb="3">
      <t>オオサキ</t>
    </rPh>
    <rPh sb="3" eb="5">
      <t>カミジマ</t>
    </rPh>
    <rPh sb="5" eb="6">
      <t>マチ</t>
    </rPh>
    <rPh sb="6" eb="7">
      <t>チョウメイ</t>
    </rPh>
    <phoneticPr fontId="4"/>
  </si>
  <si>
    <t>－</t>
  </si>
  <si>
    <t>ｂ) 時－</t>
  </si>
  <si>
    <t>不明</t>
    <rPh sb="0" eb="2">
      <t>フメイ</t>
    </rPh>
    <phoneticPr fontId="4"/>
  </si>
  <si>
    <t>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</si>
</sst>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0.0_ "/>
    <numFmt numFmtId="178" formatCode="0.00_ "/>
    <numFmt numFmtId="179" formatCode="0.000"/>
    <numFmt numFmtId="180" formatCode="0.000_ "/>
    <numFmt numFmtId="181" formatCode="0.0_);[Red]\(0.0\)"/>
  </numFmts>
  <fonts count="2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scheme val="minor"/>
    </font>
    <font>
      <sz val="6"/>
      <name val="游ゴシック"/>
      <family val="3"/>
    </font>
    <font>
      <sz val="11"/>
      <color rgb="FFFF0000"/>
      <name val="ＭＳ Ｐゴシック"/>
      <family val="3"/>
      <scheme val="minor"/>
    </font>
    <font>
      <b/>
      <sz val="9"/>
      <color indexed="81"/>
      <name val="ＭＳ Ｐゴシック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rgb="FFFF0000"/>
      <name val="ＭＳ Ｐゴシック"/>
      <family val="3"/>
      <scheme val="minor"/>
    </font>
    <font>
      <sz val="11"/>
      <color rgb="FF000000"/>
      <name val="游ゴシック"/>
      <family val="2"/>
    </font>
    <font>
      <sz val="11"/>
      <color theme="1"/>
      <name val="ＭＳ Ｐゴシック"/>
      <family val="3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游ゴシック"/>
      <family val="3"/>
    </font>
    <font>
      <sz val="11"/>
      <name val="DejaVu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14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vertical="center" textRotation="180"/>
    </xf>
    <xf numFmtId="2" fontId="5" fillId="0" borderId="14" xfId="0" applyNumberFormat="1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1" fillId="0" borderId="16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14" xfId="0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vertical="center" shrinkToFit="1"/>
    </xf>
    <xf numFmtId="177" fontId="5" fillId="0" borderId="15" xfId="0" applyNumberFormat="1" applyFont="1" applyBorder="1" applyAlignment="1">
      <alignment vertical="center" shrinkToFit="1"/>
    </xf>
    <xf numFmtId="177" fontId="5" fillId="0" borderId="23" xfId="0" applyNumberFormat="1" applyFont="1" applyBorder="1" applyAlignment="1">
      <alignment vertical="center" shrinkToFi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 shrinkToFit="1"/>
    </xf>
    <xf numFmtId="0" fontId="6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5" fillId="0" borderId="23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178" fontId="8" fillId="0" borderId="14" xfId="0" applyNumberFormat="1" applyFont="1" applyBorder="1">
      <alignment vertical="center"/>
    </xf>
    <xf numFmtId="0" fontId="5" fillId="3" borderId="14" xfId="0" applyFont="1" applyFill="1" applyBorder="1">
      <alignment vertical="center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8" fillId="0" borderId="14" xfId="0" applyFont="1" applyBorder="1">
      <alignment vertical="center"/>
    </xf>
    <xf numFmtId="1" fontId="5" fillId="0" borderId="14" xfId="0" applyNumberFormat="1" applyFont="1" applyBorder="1">
      <alignment vertical="center"/>
    </xf>
    <xf numFmtId="2" fontId="8" fillId="0" borderId="14" xfId="0" applyNumberFormat="1" applyFont="1" applyBorder="1">
      <alignment vertical="center"/>
    </xf>
    <xf numFmtId="178" fontId="8" fillId="0" borderId="14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 wrapText="1"/>
    </xf>
    <xf numFmtId="177" fontId="5" fillId="0" borderId="26" xfId="0" applyNumberFormat="1" applyFont="1" applyBorder="1" applyAlignment="1">
      <alignment vertical="center" shrinkToFit="1"/>
    </xf>
    <xf numFmtId="0" fontId="5" fillId="0" borderId="17" xfId="0" applyFont="1" applyBorder="1">
      <alignment vertical="center"/>
    </xf>
    <xf numFmtId="179" fontId="5" fillId="0" borderId="14" xfId="0" applyNumberFormat="1" applyFont="1" applyBorder="1">
      <alignment vertical="center"/>
    </xf>
    <xf numFmtId="0" fontId="16" fillId="0" borderId="0" xfId="4">
      <alignment vertical="center"/>
    </xf>
    <xf numFmtId="0" fontId="16" fillId="0" borderId="0" xfId="4" applyAlignment="1">
      <alignment horizontal="center" vertical="center"/>
    </xf>
    <xf numFmtId="0" fontId="10" fillId="0" borderId="0" xfId="4" applyFont="1">
      <alignment vertical="center"/>
    </xf>
    <xf numFmtId="0" fontId="8" fillId="0" borderId="0" xfId="4" applyFont="1">
      <alignment vertical="center"/>
    </xf>
    <xf numFmtId="0" fontId="8" fillId="0" borderId="14" xfId="4" applyFont="1" applyBorder="1">
      <alignment vertical="center"/>
    </xf>
    <xf numFmtId="0" fontId="8" fillId="0" borderId="14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9" xfId="4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vertical="center"/>
    </xf>
    <xf numFmtId="176" fontId="0" fillId="0" borderId="14" xfId="0" applyNumberFormat="1" applyBorder="1">
      <alignment vertical="center"/>
    </xf>
    <xf numFmtId="40" fontId="0" fillId="0" borderId="14" xfId="3" applyNumberFormat="1" applyFont="1" applyBorder="1" applyAlignment="1">
      <alignment horizontal="right" vertical="center"/>
    </xf>
    <xf numFmtId="2" fontId="8" fillId="0" borderId="14" xfId="0" applyNumberFormat="1" applyFont="1" applyBorder="1" applyAlignment="1">
      <alignment horizontal="right" vertical="center"/>
    </xf>
    <xf numFmtId="178" fontId="0" fillId="0" borderId="0" xfId="0" applyNumberFormat="1">
      <alignment vertical="center"/>
    </xf>
    <xf numFmtId="0" fontId="8" fillId="0" borderId="17" xfId="0" applyFont="1" applyBorder="1">
      <alignment vertical="center"/>
    </xf>
    <xf numFmtId="180" fontId="0" fillId="0" borderId="14" xfId="0" applyNumberFormat="1" applyBorder="1">
      <alignment vertical="center"/>
    </xf>
    <xf numFmtId="181" fontId="1" fillId="0" borderId="0" xfId="3" applyNumberFormat="1" applyFont="1">
      <alignment vertical="center"/>
    </xf>
    <xf numFmtId="181" fontId="5" fillId="0" borderId="0" xfId="3" applyNumberFormat="1" applyFont="1">
      <alignment vertical="center"/>
    </xf>
    <xf numFmtId="181" fontId="5" fillId="0" borderId="14" xfId="3" applyNumberFormat="1" applyFont="1" applyBorder="1">
      <alignment vertical="center"/>
    </xf>
    <xf numFmtId="181" fontId="5" fillId="0" borderId="13" xfId="3" applyNumberFormat="1" applyFont="1" applyBorder="1" applyAlignment="1">
      <alignment horizontal="center" vertical="center" wrapText="1"/>
    </xf>
    <xf numFmtId="181" fontId="5" fillId="0" borderId="9" xfId="3" applyNumberFormat="1" applyFont="1" applyBorder="1" applyAlignment="1">
      <alignment horizontal="center" vertical="center" wrapText="1"/>
    </xf>
    <xf numFmtId="0" fontId="5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14" xfId="0" applyFont="1" applyBorder="1">
      <alignment vertical="center"/>
    </xf>
    <xf numFmtId="2" fontId="5" fillId="0" borderId="1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176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23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5" fillId="0" borderId="21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4" fillId="0" borderId="11" xfId="4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14" xfId="4" applyFont="1" applyBorder="1">
      <alignment vertical="center"/>
    </xf>
    <xf numFmtId="0" fontId="8" fillId="0" borderId="11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0" fontId="8" fillId="0" borderId="10" xfId="4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/>
    </xf>
    <xf numFmtId="0" fontId="8" fillId="0" borderId="14" xfId="4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0" fillId="0" borderId="14" xfId="2" applyFont="1" applyBorder="1" applyAlignment="1">
      <alignment horizontal="center" vertical="center"/>
    </xf>
    <xf numFmtId="0" fontId="19" fillId="0" borderId="13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</cellXfs>
  <cellStyles count="5">
    <cellStyle name="桁区切り" xfId="3" builtinId="6"/>
    <cellStyle name="標準" xfId="0" builtinId="0"/>
    <cellStyle name="標準 15" xfId="1" xr:uid="{00000000-0005-0000-0000-000001000000}"/>
    <cellStyle name="標準 2" xfId="2" xr:uid="{00000000-0005-0000-0000-000002000000}"/>
    <cellStyle name="標準 3" xfId="4" xr:uid="{D997C3BF-BA86-4C9F-805A-8E8EDE6D01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297070</xdr:colOff>
      <xdr:row>0</xdr:row>
      <xdr:rowOff>198782</xdr:rowOff>
    </xdr:from>
    <xdr:to>
      <xdr:col>25</xdr:col>
      <xdr:colOff>288786</xdr:colOff>
      <xdr:row>1</xdr:row>
      <xdr:rowOff>149086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958470" y="198782"/>
          <a:ext cx="3225983" cy="2551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令和６年度市町クロス集計結果</a:t>
          </a:r>
          <a:r>
            <a:rPr kumimoji="1" lang="en-US" altLang="ja-JP" sz="1100"/>
            <a:t>(</a:t>
          </a:r>
          <a:r>
            <a:rPr kumimoji="1" lang="ja-JP" altLang="en-US" sz="1100"/>
            <a:t>回答市町：</a:t>
          </a:r>
          <a:r>
            <a:rPr kumimoji="1" lang="en-US" altLang="ja-JP" sz="1100"/>
            <a:t>22</a:t>
          </a:r>
          <a:r>
            <a:rPr kumimoji="1" lang="ja-JP" altLang="en-US" sz="1100"/>
            <a:t>市町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9</xdr:row>
      <xdr:rowOff>0</xdr:rowOff>
    </xdr:from>
    <xdr:to>
      <xdr:col>24</xdr:col>
      <xdr:colOff>74814</xdr:colOff>
      <xdr:row>11</xdr:row>
      <xdr:rowOff>167990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09FBC0-85B8-4BC8-BDD8-FCFAEA57EC1D}"/>
            </a:ext>
          </a:extLst>
        </xdr:cNvPr>
        <xdr:cNvSpPr txBox="1"/>
      </xdr:nvSpPr>
      <xdr:spPr>
        <a:xfrm>
          <a:off x="8234112" y="2832434"/>
          <a:ext cx="4423728" cy="694372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Ｒ７呉市集計なし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v200905\documents\saomik\Documents\&#27503;&#21608;&#27503;&#31185;&#26908;&#35386;\&#20196;&#21644;&#65302;&#24180;&#24230;\&#20196;&#21644;6&#24180;&#24230;&#27503;&#31185;&#20581;&#35386;&#32080;&#26524;&#34920;(&#20491;&#21029;&#65291;&#23665;&#12422;&#12426;&#31680;&#30446;)%20-%20&#12467;&#12500;&#12540;&#12288;&#32154;&#12365;&#12434;&#12377;&#12427;.xlsx" TargetMode="External"/><Relationship Id="rId1" Type="http://schemas.openxmlformats.org/officeDocument/2006/relationships/externalLinkPath" Target="file:///\\sv200905\documents\saomik\Documents\&#27503;&#21608;&#27503;&#31185;&#26908;&#35386;\&#20196;&#21644;&#65302;&#24180;&#24230;\&#20196;&#21644;6&#24180;&#24230;&#27503;&#31185;&#20581;&#35386;&#32080;&#26524;&#34920;(&#20491;&#21029;&#65291;&#23665;&#12422;&#12426;&#31680;&#30446;)%20-%20&#12467;&#12500;&#12540;&#12288;&#32154;&#12365;&#12434;&#12377;&#124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Ｒ6年結果表 "/>
      <sheetName val="20歳代"/>
      <sheetName val="30歳代"/>
      <sheetName val="40歳代"/>
      <sheetName val="50歳代"/>
      <sheetName val="60歳代"/>
      <sheetName val="70歳代"/>
      <sheetName val="80歳代以上"/>
      <sheetName val="全体"/>
      <sheetName val="集計表（新）"/>
      <sheetName val="クロス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58">
          <cell r="BA158">
            <v>1</v>
          </cell>
          <cell r="BB158">
            <v>0</v>
          </cell>
          <cell r="BC158">
            <v>0</v>
          </cell>
          <cell r="BD158">
            <v>1</v>
          </cell>
          <cell r="BE158">
            <v>3</v>
          </cell>
        </row>
        <row r="159">
          <cell r="BA159">
            <v>2</v>
          </cell>
          <cell r="BB159">
            <v>0</v>
          </cell>
          <cell r="BC159">
            <v>2</v>
          </cell>
          <cell r="BD159">
            <v>0</v>
          </cell>
          <cell r="BE159">
            <v>2</v>
          </cell>
        </row>
        <row r="160"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1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GR27"/>
  <sheetViews>
    <sheetView tabSelected="1" view="pageBreakPreview" zoomScale="80" zoomScaleNormal="60" zoomScaleSheetLayoutView="80" workbookViewId="0">
      <selection activeCell="AL4" sqref="AL4"/>
    </sheetView>
  </sheetViews>
  <sheetFormatPr defaultColWidth="8.875" defaultRowHeight="13.5"/>
  <cols>
    <col min="1" max="6" width="7.625" style="3" customWidth="1"/>
    <col min="7" max="7" width="10.625" style="3" customWidth="1"/>
    <col min="8" max="10" width="5.875" style="3" customWidth="1"/>
    <col min="11" max="11" width="10.625" style="3" customWidth="1"/>
    <col min="12" max="14" width="5.125" style="3" customWidth="1"/>
    <col min="15" max="15" width="10.625" style="3" customWidth="1"/>
    <col min="16" max="18" width="5.125" style="3" customWidth="1"/>
    <col min="19" max="19" width="10.625" style="3" customWidth="1"/>
    <col min="20" max="22" width="5.125" style="3" customWidth="1"/>
    <col min="23" max="23" width="10.625" style="3" customWidth="1"/>
    <col min="24" max="26" width="5.125" style="3" customWidth="1"/>
    <col min="27" max="27" width="10.625" style="3" customWidth="1"/>
    <col min="28" max="30" width="5.125" style="3" customWidth="1"/>
    <col min="31" max="31" width="10.625" style="3" customWidth="1"/>
    <col min="32" max="34" width="5.125" style="3" customWidth="1"/>
    <col min="35" max="16384" width="8.875" style="3"/>
  </cols>
  <sheetData>
    <row r="1" spans="1:200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00" ht="24" customHeight="1" thickBo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00" ht="21" customHeight="1">
      <c r="A3" s="90" t="s">
        <v>1</v>
      </c>
      <c r="B3" s="91"/>
      <c r="C3" s="91"/>
      <c r="D3" s="91"/>
      <c r="E3" s="91"/>
      <c r="F3" s="92"/>
      <c r="G3" s="96" t="s">
        <v>87</v>
      </c>
      <c r="H3" s="97"/>
      <c r="I3" s="97"/>
      <c r="J3" s="98"/>
      <c r="K3" s="96" t="s">
        <v>88</v>
      </c>
      <c r="L3" s="97"/>
      <c r="M3" s="97"/>
      <c r="N3" s="98"/>
      <c r="O3" s="96" t="s">
        <v>2</v>
      </c>
      <c r="P3" s="97"/>
      <c r="Q3" s="97"/>
      <c r="R3" s="98"/>
      <c r="S3" s="96" t="s">
        <v>3</v>
      </c>
      <c r="T3" s="97"/>
      <c r="U3" s="97"/>
      <c r="V3" s="98"/>
      <c r="W3" s="96" t="s">
        <v>4</v>
      </c>
      <c r="X3" s="97"/>
      <c r="Y3" s="97"/>
      <c r="Z3" s="99"/>
      <c r="AA3" s="96" t="s">
        <v>5</v>
      </c>
      <c r="AB3" s="97"/>
      <c r="AC3" s="97"/>
      <c r="AD3" s="98"/>
      <c r="AE3" s="96" t="s">
        <v>6</v>
      </c>
      <c r="AF3" s="97"/>
      <c r="AG3" s="97"/>
      <c r="AH3" s="99"/>
    </row>
    <row r="4" spans="1:200" ht="54" customHeight="1">
      <c r="A4" s="93"/>
      <c r="B4" s="94"/>
      <c r="C4" s="94"/>
      <c r="D4" s="94"/>
      <c r="E4" s="94"/>
      <c r="F4" s="95"/>
      <c r="G4" s="88" t="s">
        <v>7</v>
      </c>
      <c r="H4" s="100" t="s">
        <v>8</v>
      </c>
      <c r="I4" s="101"/>
      <c r="J4" s="102"/>
      <c r="K4" s="88" t="s">
        <v>7</v>
      </c>
      <c r="L4" s="100" t="s">
        <v>8</v>
      </c>
      <c r="M4" s="101"/>
      <c r="N4" s="102"/>
      <c r="O4" s="88" t="s">
        <v>7</v>
      </c>
      <c r="P4" s="100" t="s">
        <v>8</v>
      </c>
      <c r="Q4" s="101"/>
      <c r="R4" s="102"/>
      <c r="S4" s="88" t="s">
        <v>7</v>
      </c>
      <c r="T4" s="100" t="s">
        <v>8</v>
      </c>
      <c r="U4" s="101"/>
      <c r="V4" s="102"/>
      <c r="W4" s="88" t="s">
        <v>7</v>
      </c>
      <c r="X4" s="100" t="s">
        <v>8</v>
      </c>
      <c r="Y4" s="101"/>
      <c r="Z4" s="103"/>
      <c r="AA4" s="88" t="s">
        <v>7</v>
      </c>
      <c r="AB4" s="100" t="s">
        <v>8</v>
      </c>
      <c r="AC4" s="101"/>
      <c r="AD4" s="102"/>
      <c r="AE4" s="88" t="s">
        <v>7</v>
      </c>
      <c r="AF4" s="100" t="s">
        <v>8</v>
      </c>
      <c r="AG4" s="101"/>
      <c r="AH4" s="103"/>
      <c r="AI4" s="4"/>
      <c r="AJ4" s="5"/>
      <c r="AK4" s="4"/>
      <c r="AL4" s="5"/>
      <c r="AM4" s="4"/>
      <c r="AN4" s="5"/>
      <c r="AO4" s="4"/>
      <c r="AP4" s="5"/>
      <c r="AQ4" s="4"/>
      <c r="AR4" s="5"/>
      <c r="AS4" s="6"/>
      <c r="AT4" s="6"/>
      <c r="AU4" s="6"/>
    </row>
    <row r="5" spans="1:200" ht="21" customHeight="1" thickBot="1">
      <c r="A5" s="93"/>
      <c r="B5" s="94"/>
      <c r="C5" s="94"/>
      <c r="D5" s="94"/>
      <c r="E5" s="94"/>
      <c r="F5" s="95"/>
      <c r="G5" s="89"/>
      <c r="H5" s="10">
        <v>0</v>
      </c>
      <c r="I5" s="10">
        <v>1</v>
      </c>
      <c r="J5" s="10">
        <v>2</v>
      </c>
      <c r="K5" s="89"/>
      <c r="L5" s="10">
        <v>0</v>
      </c>
      <c r="M5" s="10">
        <v>1</v>
      </c>
      <c r="N5" s="10">
        <v>2</v>
      </c>
      <c r="O5" s="89"/>
      <c r="P5" s="10">
        <v>0</v>
      </c>
      <c r="Q5" s="10">
        <v>1</v>
      </c>
      <c r="R5" s="10">
        <v>2</v>
      </c>
      <c r="S5" s="89"/>
      <c r="T5" s="10">
        <v>0</v>
      </c>
      <c r="U5" s="10">
        <v>1</v>
      </c>
      <c r="V5" s="10">
        <v>2</v>
      </c>
      <c r="W5" s="89"/>
      <c r="X5" s="10">
        <v>0</v>
      </c>
      <c r="Y5" s="10">
        <v>1</v>
      </c>
      <c r="Z5" s="19">
        <v>2</v>
      </c>
      <c r="AA5" s="89"/>
      <c r="AB5" s="10">
        <v>0</v>
      </c>
      <c r="AC5" s="10">
        <v>1</v>
      </c>
      <c r="AD5" s="10">
        <v>2</v>
      </c>
      <c r="AE5" s="89"/>
      <c r="AF5" s="10">
        <v>0</v>
      </c>
      <c r="AG5" s="10">
        <v>1</v>
      </c>
      <c r="AH5" s="19">
        <v>2</v>
      </c>
      <c r="AI5" s="4"/>
      <c r="AJ5" s="5"/>
      <c r="AK5" s="4"/>
      <c r="AL5" s="5"/>
      <c r="AM5" s="4"/>
      <c r="AN5" s="5"/>
      <c r="AO5" s="4"/>
      <c r="AP5" s="5"/>
      <c r="AQ5" s="4"/>
      <c r="AR5" s="5"/>
      <c r="AS5" s="6"/>
      <c r="AT5" s="6"/>
      <c r="AU5" s="6"/>
    </row>
    <row r="6" spans="1:200" ht="21" customHeight="1" thickBot="1">
      <c r="A6" s="73" t="s">
        <v>9</v>
      </c>
      <c r="B6" s="74"/>
      <c r="C6" s="78" t="s">
        <v>10</v>
      </c>
      <c r="D6" s="78"/>
      <c r="E6" s="78"/>
      <c r="F6" s="78"/>
      <c r="G6" s="18">
        <f>SUM(広島:神石高原町!G5)/3</f>
        <v>29.333333333333332</v>
      </c>
      <c r="H6" s="18">
        <f>SUM(広島:神石高原町!H5)</f>
        <v>0</v>
      </c>
      <c r="I6" s="18">
        <f>SUM(広島:神石高原町!I5)</f>
        <v>2</v>
      </c>
      <c r="J6" s="18">
        <f>SUM(広島:神石高原町!J5)</f>
        <v>1</v>
      </c>
      <c r="K6" s="18">
        <f>SUM(広島:神石高原町!K5)/4</f>
        <v>29.25</v>
      </c>
      <c r="L6" s="18">
        <f>SUM(広島:神石高原町!L5)</f>
        <v>0</v>
      </c>
      <c r="M6" s="18">
        <f>SUM(広島:神石高原町!M5)</f>
        <v>3</v>
      </c>
      <c r="N6" s="18">
        <f>SUM(広島:神石高原町!N5)</f>
        <v>1</v>
      </c>
      <c r="O6" s="18">
        <f>SUM(広島:神石高原町!O5)/2</f>
        <v>28.5</v>
      </c>
      <c r="P6" s="18">
        <f>SUM(広島:神石高原町!P5)</f>
        <v>1</v>
      </c>
      <c r="Q6" s="18">
        <f>SUM(広島:神石高原町!Q5)</f>
        <v>1</v>
      </c>
      <c r="R6" s="18">
        <f>SUM(広島:神石高原町!R5)</f>
        <v>0</v>
      </c>
      <c r="S6" s="18">
        <f>SUM(広島:神石高原町!S5)/2</f>
        <v>20</v>
      </c>
      <c r="T6" s="18">
        <f>SUM(広島:神石高原町!T5)</f>
        <v>1</v>
      </c>
      <c r="U6" s="18">
        <f>SUM(広島:神石高原町!U5)</f>
        <v>1</v>
      </c>
      <c r="V6" s="18">
        <f>SUM(広島:神石高原町!V5)</f>
        <v>0</v>
      </c>
      <c r="W6" s="18">
        <f>SUM(広島:神石高原町!W5)/4</f>
        <v>16.666666666666668</v>
      </c>
      <c r="X6" s="18">
        <f>SUM(広島:神石高原町!X5)</f>
        <v>3</v>
      </c>
      <c r="Y6" s="24">
        <f>SUM(広島:神石高原町!Y5)</f>
        <v>2</v>
      </c>
      <c r="Z6" s="20">
        <f>SUM(広島:神石高原町!Z5)</f>
        <v>0</v>
      </c>
      <c r="AA6" s="18">
        <f>SUM(広島:神石高原町!AA5)/5</f>
        <v>21.133333333333333</v>
      </c>
      <c r="AB6" s="18">
        <f>SUM(広島:神石高原町!AB5)</f>
        <v>0</v>
      </c>
      <c r="AC6" s="18">
        <f>SUM(広島:神石高原町!AC5)</f>
        <v>5</v>
      </c>
      <c r="AD6" s="18">
        <f>SUM(広島:神石高原町!AD5)</f>
        <v>5</v>
      </c>
      <c r="AE6" s="18">
        <f>(G6+K6+O6+S6+W6+AA6)/6</f>
        <v>24.147222222222222</v>
      </c>
      <c r="AF6" s="16">
        <f>P6+T6+X6+AB6+L6+H6</f>
        <v>5</v>
      </c>
      <c r="AG6" s="18">
        <f>Q6+U6+Y6+AC6+M6+I6</f>
        <v>14</v>
      </c>
      <c r="AH6" s="37">
        <f>R6+V6+Z6+AD6+N6+J6</f>
        <v>7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6"/>
      <c r="AU6" s="6"/>
    </row>
    <row r="7" spans="1:200" ht="21" customHeight="1" thickBot="1">
      <c r="A7" s="75"/>
      <c r="B7" s="67"/>
      <c r="C7" s="79" t="s">
        <v>11</v>
      </c>
      <c r="D7" s="79"/>
      <c r="E7" s="79"/>
      <c r="F7" s="79"/>
      <c r="G7" s="16">
        <f>SUM(広島:神石高原町!G6)/14</f>
        <v>28.786666666666669</v>
      </c>
      <c r="H7" s="16">
        <f>SUM(広島:神石高原町!H6)</f>
        <v>36</v>
      </c>
      <c r="I7" s="16">
        <f>SUM(広島:神石高原町!I6)</f>
        <v>22</v>
      </c>
      <c r="J7" s="16">
        <f>SUM(広島:神石高原町!J6)</f>
        <v>1</v>
      </c>
      <c r="K7" s="16">
        <f>SUM(広島:神石高原町!K6)/17</f>
        <v>28.539222558046085</v>
      </c>
      <c r="L7" s="16">
        <f>SUM(広島:神石高原町!L6)</f>
        <v>167</v>
      </c>
      <c r="M7" s="16">
        <f>SUM(広島:神石高原町!M6)</f>
        <v>150</v>
      </c>
      <c r="N7" s="16">
        <f>SUM(広島:神石高原町!N6)</f>
        <v>32</v>
      </c>
      <c r="O7" s="16">
        <f>SUM(広島:神石高原町!O6)/18</f>
        <v>28.282057100245019</v>
      </c>
      <c r="P7" s="16">
        <f>SUM(広島:神石高原町!P6)</f>
        <v>157</v>
      </c>
      <c r="Q7" s="16">
        <f>SUM(広島:神石高原町!Q6)</f>
        <v>192</v>
      </c>
      <c r="R7" s="16">
        <f>SUM(広島:神石高原町!R6)</f>
        <v>66</v>
      </c>
      <c r="S7" s="16">
        <f>SUM(広島:神石高原町!S6)/22</f>
        <v>27.493066723033323</v>
      </c>
      <c r="T7" s="16">
        <f>SUM(広島:神石高原町!T6)</f>
        <v>168</v>
      </c>
      <c r="U7" s="16">
        <f>SUM(広島:神石高原町!U6)</f>
        <v>236</v>
      </c>
      <c r="V7" s="16">
        <f>SUM(広島:神石高原町!V6)</f>
        <v>110</v>
      </c>
      <c r="W7" s="16">
        <f>SUM(広島:神石高原町!W6)/21</f>
        <v>26.755797225797231</v>
      </c>
      <c r="X7" s="25">
        <f>SUM(広島:神石高原町!X6)</f>
        <v>103</v>
      </c>
      <c r="Y7" s="25">
        <f>SUM(広島:神石高原町!Y6)</f>
        <v>180</v>
      </c>
      <c r="Z7" s="13">
        <f>SUM(広島:神石高原町!Z6)</f>
        <v>105</v>
      </c>
      <c r="AA7" s="16">
        <f>SUM(広島:神石高原町!AA6)/22</f>
        <v>23.895552642469557</v>
      </c>
      <c r="AB7" s="16">
        <f>SUM(広島:神石高原町!AB6)</f>
        <v>152</v>
      </c>
      <c r="AC7" s="16">
        <f>SUM(広島:神石高原町!AC6)</f>
        <v>271</v>
      </c>
      <c r="AD7" s="16">
        <f>SUM(広島:神石高原町!AD6)</f>
        <v>164</v>
      </c>
      <c r="AE7" s="18">
        <f>(G7+K7+O7+S7+W7+AA7)/6</f>
        <v>27.292060486042981</v>
      </c>
      <c r="AF7" s="16">
        <f>P7+T7+X7+AB7+L7+H7</f>
        <v>783</v>
      </c>
      <c r="AG7" s="18">
        <f t="shared" ref="AG7:AG21" si="0">Q7+U7+Y7+AC7+M7+I7</f>
        <v>1051</v>
      </c>
      <c r="AH7" s="37">
        <f t="shared" ref="AH7:AH21" si="1">R7+V7+Z7+AD7+N7+J7</f>
        <v>478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6"/>
      <c r="AU7" s="6"/>
    </row>
    <row r="8" spans="1:200" ht="21" customHeight="1" thickBot="1">
      <c r="A8" s="75"/>
      <c r="B8" s="67"/>
      <c r="C8" s="79" t="s">
        <v>12</v>
      </c>
      <c r="D8" s="79"/>
      <c r="E8" s="79"/>
      <c r="F8" s="79"/>
      <c r="G8" s="16">
        <f>SUM(広島:神石高原町!G7)/16</f>
        <v>28.727083333333333</v>
      </c>
      <c r="H8" s="16">
        <f>SUM(広島:神石高原町!H7)</f>
        <v>207</v>
      </c>
      <c r="I8" s="16">
        <f>SUM(広島:神石高原町!I7)</f>
        <v>93</v>
      </c>
      <c r="J8" s="16">
        <f>SUM(広島:神石高原町!J7)</f>
        <v>7</v>
      </c>
      <c r="K8" s="16">
        <f>SUM(広島:神石高原町!K7)/17</f>
        <v>28.452670513181346</v>
      </c>
      <c r="L8" s="16">
        <f>SUM(広島:神石高原町!L7)</f>
        <v>934</v>
      </c>
      <c r="M8" s="16">
        <f>SUM(広島:神石高原町!M7)</f>
        <v>779</v>
      </c>
      <c r="N8" s="16">
        <f>SUM(広島:神石高原町!N7)</f>
        <v>148</v>
      </c>
      <c r="O8" s="16">
        <f>SUM(広島:神石高原町!O7)/22</f>
        <v>28.528445305482691</v>
      </c>
      <c r="P8" s="16">
        <f>SUM(広島:神石高原町!P7)</f>
        <v>1237</v>
      </c>
      <c r="Q8" s="16">
        <f>SUM(広島:神石高原町!Q7)</f>
        <v>1157</v>
      </c>
      <c r="R8" s="16">
        <f>SUM(広島:神石高原町!R7)</f>
        <v>319</v>
      </c>
      <c r="S8" s="16">
        <f>SUM(広島:神石高原町!S7)/22</f>
        <v>28.030112676568276</v>
      </c>
      <c r="T8" s="16">
        <f>SUM(広島:神石高原町!T7)</f>
        <v>1250</v>
      </c>
      <c r="U8" s="16">
        <f>SUM(広島:神石高原町!U7)</f>
        <v>1480</v>
      </c>
      <c r="V8" s="16">
        <f>SUM(広島:神石高原町!V7)</f>
        <v>548</v>
      </c>
      <c r="W8" s="16">
        <f>SUM(広島:神石高原町!W7)/22</f>
        <v>27.210863257562288</v>
      </c>
      <c r="X8" s="25">
        <f>SUM(広島:神石高原町!X7)</f>
        <v>640</v>
      </c>
      <c r="Y8" s="25">
        <f>SUM(広島:神石高原町!Y7)</f>
        <v>909</v>
      </c>
      <c r="Z8" s="13">
        <f>SUM(広島:神石高原町!Z7)</f>
        <v>419</v>
      </c>
      <c r="AA8" s="16">
        <f>SUM(広島:神石高原町!AA7)/22</f>
        <v>24.635498596738412</v>
      </c>
      <c r="AB8" s="16">
        <f>SUM(広島:神石高原町!AB7)</f>
        <v>658</v>
      </c>
      <c r="AC8" s="16">
        <f>SUM(広島:神石高原町!AC7)</f>
        <v>1148</v>
      </c>
      <c r="AD8" s="16">
        <f>SUM(広島:神石高原町!AD7)</f>
        <v>647</v>
      </c>
      <c r="AE8" s="18">
        <f>(G8+K8+O8+S8+W8+AA8)/6</f>
        <v>27.597445613811061</v>
      </c>
      <c r="AF8" s="16">
        <f>P8+T8+X8+AB8+L8+H8</f>
        <v>4926</v>
      </c>
      <c r="AG8" s="18">
        <f t="shared" si="0"/>
        <v>5566</v>
      </c>
      <c r="AH8" s="37">
        <f t="shared" si="1"/>
        <v>2088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6"/>
      <c r="AT8" s="6"/>
      <c r="AU8" s="6"/>
    </row>
    <row r="9" spans="1:200" s="11" customFormat="1" ht="21" customHeight="1" thickBot="1">
      <c r="A9" s="76"/>
      <c r="B9" s="77"/>
      <c r="C9" s="80" t="s">
        <v>13</v>
      </c>
      <c r="D9" s="80"/>
      <c r="E9" s="80"/>
      <c r="F9" s="80"/>
      <c r="G9" s="17">
        <f>SUM(広島:神石高原町!G8)/13</f>
        <v>28.314265734265732</v>
      </c>
      <c r="H9" s="17">
        <f>SUM(広島:神石高原町!H8)</f>
        <v>57</v>
      </c>
      <c r="I9" s="17">
        <f>SUM(広島:神石高原町!I8)</f>
        <v>19</v>
      </c>
      <c r="J9" s="17">
        <f>SUM(広島:神石高原町!J8)</f>
        <v>2</v>
      </c>
      <c r="K9" s="17">
        <f>SUM(広島:神石高原町!K8)/17</f>
        <v>28.425819037944279</v>
      </c>
      <c r="L9" s="17">
        <f>SUM(広島:神石高原町!L8)</f>
        <v>459</v>
      </c>
      <c r="M9" s="17">
        <f>SUM(広島:神石高原町!M8)</f>
        <v>329</v>
      </c>
      <c r="N9" s="17">
        <f>SUM(広島:神石高原町!N8)</f>
        <v>59</v>
      </c>
      <c r="O9" s="17">
        <f>SUM(広島:神石高原町!O8)/22</f>
        <v>28.683983495977717</v>
      </c>
      <c r="P9" s="17">
        <f>SUM(広島:神石高原町!P8)</f>
        <v>644</v>
      </c>
      <c r="Q9" s="17">
        <f>SUM(広島:神石高原町!Q8)</f>
        <v>542</v>
      </c>
      <c r="R9" s="17">
        <f>SUM(広島:神石高原町!R8)</f>
        <v>130</v>
      </c>
      <c r="S9" s="17">
        <f>SUM(広島:神石高原町!S8)/21</f>
        <v>27.645338331711557</v>
      </c>
      <c r="T9" s="17">
        <f>SUM(広島:神石高原町!T8)</f>
        <v>812</v>
      </c>
      <c r="U9" s="17">
        <f>SUM(広島:神石高原町!U8)</f>
        <v>817</v>
      </c>
      <c r="V9" s="17">
        <f>SUM(広島:神石高原町!V8)</f>
        <v>259</v>
      </c>
      <c r="W9" s="17">
        <f>SUM(広島:神石高原町!W8)/22</f>
        <v>27.38508543679902</v>
      </c>
      <c r="X9" s="26">
        <f>SUM(広島:神石高原町!X8)</f>
        <v>411</v>
      </c>
      <c r="Y9" s="26">
        <f>SUM(広島:神石高原町!Y8)</f>
        <v>488</v>
      </c>
      <c r="Z9" s="14">
        <f>SUM(広島:神石高原町!Z8)</f>
        <v>186</v>
      </c>
      <c r="AA9" s="17">
        <f>SUM(広島:神石高原町!AA8)/22</f>
        <v>25.320738185845912</v>
      </c>
      <c r="AB9" s="17">
        <f>SUM(広島:神石高原町!AB8)</f>
        <v>409</v>
      </c>
      <c r="AC9" s="17">
        <f>SUM(広島:神石高原町!AC8)</f>
        <v>577</v>
      </c>
      <c r="AD9" s="17">
        <f>SUM(広島:神石高原町!AD8)</f>
        <v>282</v>
      </c>
      <c r="AE9" s="18">
        <f t="shared" ref="AE9:AE20" si="2">(G9+K9+O9+S9+W9+AA9)/6</f>
        <v>27.629205037090703</v>
      </c>
      <c r="AF9" s="16">
        <f t="shared" ref="AF9:AF21" si="3">P9+T9+X9+AB9+L9+H9</f>
        <v>2792</v>
      </c>
      <c r="AG9" s="18">
        <f t="shared" si="0"/>
        <v>2772</v>
      </c>
      <c r="AH9" s="37">
        <f t="shared" si="1"/>
        <v>918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6"/>
      <c r="AT9" s="6"/>
      <c r="AU9" s="6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00" ht="21" customHeight="1" thickBot="1">
      <c r="A10" s="82" t="s">
        <v>14</v>
      </c>
      <c r="B10" s="83"/>
      <c r="C10" s="78" t="s">
        <v>15</v>
      </c>
      <c r="D10" s="78"/>
      <c r="E10" s="78"/>
      <c r="F10" s="78"/>
      <c r="G10" s="18">
        <f>SUM(広島:神石高原町!G9)/13</f>
        <v>28.660256410256412</v>
      </c>
      <c r="H10" s="18">
        <f>SUM(広島:神石高原町!H9)</f>
        <v>30</v>
      </c>
      <c r="I10" s="18">
        <f>SUM(広島:神石高原町!I9)</f>
        <v>18</v>
      </c>
      <c r="J10" s="18">
        <f>SUM(広島:神石高原町!J9)</f>
        <v>1</v>
      </c>
      <c r="K10" s="18">
        <f>SUM(広島:神石高原町!K9)/14</f>
        <v>28.342427801309206</v>
      </c>
      <c r="L10" s="18">
        <f>SUM(広島:神石高原町!L9)</f>
        <v>364</v>
      </c>
      <c r="M10" s="18">
        <f>SUM(広島:神石高原町!M9)</f>
        <v>227</v>
      </c>
      <c r="N10" s="18">
        <f>SUM(広島:神石高原町!N9)</f>
        <v>42</v>
      </c>
      <c r="O10" s="18">
        <f>SUM(広島:神石高原町!O9)/21</f>
        <v>28.434027624111494</v>
      </c>
      <c r="P10" s="18">
        <f>SUM(広島:神石高原町!P9)</f>
        <v>645</v>
      </c>
      <c r="Q10" s="18">
        <f>SUM(広島:神石高原町!Q9)</f>
        <v>488</v>
      </c>
      <c r="R10" s="18">
        <f>SUM(広島:神石高原町!R9)</f>
        <v>129</v>
      </c>
      <c r="S10" s="18">
        <f>SUM(広島:神石高原町!S9)/22</f>
        <v>27.623024922257105</v>
      </c>
      <c r="T10" s="18">
        <f>SUM(広島:神石高原町!T9)</f>
        <v>768</v>
      </c>
      <c r="U10" s="18">
        <f>SUM(広島:神石高原町!U9)</f>
        <v>788</v>
      </c>
      <c r="V10" s="18">
        <f>SUM(広島:神石高原町!V9)</f>
        <v>280</v>
      </c>
      <c r="W10" s="18">
        <f>SUM(広島:神石高原町!W9)/22</f>
        <v>27.244913654198129</v>
      </c>
      <c r="X10" s="24">
        <f>SUM(広島:神石高原町!X9)</f>
        <v>446</v>
      </c>
      <c r="Y10" s="24">
        <f>SUM(広島:神石高原町!Y9)</f>
        <v>560</v>
      </c>
      <c r="Z10" s="20">
        <f>SUM(広島:神石高原町!Z9)</f>
        <v>267</v>
      </c>
      <c r="AA10" s="18">
        <f>SUM(広島:神石高原町!AA9)/22</f>
        <v>24.82700471312819</v>
      </c>
      <c r="AB10" s="18">
        <f>SUM(広島:神石高原町!AB9)</f>
        <v>565</v>
      </c>
      <c r="AC10" s="18">
        <f>SUM(広島:神石高原町!AC9)</f>
        <v>849</v>
      </c>
      <c r="AD10" s="18">
        <f>SUM(広島:神石高原町!AD9)</f>
        <v>460</v>
      </c>
      <c r="AE10" s="18">
        <f t="shared" si="2"/>
        <v>27.521942520876753</v>
      </c>
      <c r="AF10" s="16">
        <f t="shared" si="3"/>
        <v>2818</v>
      </c>
      <c r="AG10" s="18">
        <f t="shared" si="0"/>
        <v>2930</v>
      </c>
      <c r="AH10" s="37">
        <f t="shared" si="1"/>
        <v>1179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/>
      <c r="AT10" s="6"/>
      <c r="AU10" s="6"/>
    </row>
    <row r="11" spans="1:200" ht="21" customHeight="1" thickBot="1">
      <c r="A11" s="84"/>
      <c r="B11" s="85"/>
      <c r="C11" s="79" t="s">
        <v>16</v>
      </c>
      <c r="D11" s="79"/>
      <c r="E11" s="79"/>
      <c r="F11" s="79"/>
      <c r="G11" s="16">
        <f>SUM(広島:神石高原町!G10)/14</f>
        <v>28.308492063492061</v>
      </c>
      <c r="H11" s="16">
        <f>SUM(広島:神石高原町!H10)</f>
        <v>107</v>
      </c>
      <c r="I11" s="16">
        <f>SUM(広島:神石高原町!I10)</f>
        <v>48</v>
      </c>
      <c r="J11" s="16">
        <f>SUM(広島:神石高原町!J10)</f>
        <v>5</v>
      </c>
      <c r="K11" s="16">
        <f>SUM(広島:神石高原町!K10)/16</f>
        <v>28.43360990297758</v>
      </c>
      <c r="L11" s="16">
        <f>SUM(広島:神石高原町!L10)</f>
        <v>780</v>
      </c>
      <c r="M11" s="16">
        <f>SUM(広島:神石高原町!M10)</f>
        <v>628</v>
      </c>
      <c r="N11" s="16">
        <f>SUM(広島:神石高原町!N10)</f>
        <v>110</v>
      </c>
      <c r="O11" s="16">
        <f>SUM(広島:神石高原町!O10)/22</f>
        <v>28.506810490279353</v>
      </c>
      <c r="P11" s="16">
        <f>SUM(広島:神石高原町!P10)</f>
        <v>987</v>
      </c>
      <c r="Q11" s="16">
        <f>SUM(広島:神石高原町!Q10)</f>
        <v>958</v>
      </c>
      <c r="R11" s="16">
        <f>SUM(広島:神石高原町!R10)</f>
        <v>241</v>
      </c>
      <c r="S11" s="16">
        <f>SUM(広島:神石高原町!S10)/22</f>
        <v>28.031171320271451</v>
      </c>
      <c r="T11" s="16">
        <f>SUM(広島:神石高原町!T10)</f>
        <v>1016</v>
      </c>
      <c r="U11" s="16">
        <f>SUM(広島:神石高原町!U10)</f>
        <v>1153</v>
      </c>
      <c r="V11" s="16">
        <f>SUM(広島:神石高原町!V10)</f>
        <v>420</v>
      </c>
      <c r="W11" s="16">
        <f>SUM(広島:神石高原町!W10)/22</f>
        <v>27.205851506993746</v>
      </c>
      <c r="X11" s="25">
        <f>SUM(広島:神石高原町!X10)</f>
        <v>457</v>
      </c>
      <c r="Y11" s="25">
        <f>SUM(広島:神石高原町!Y10)</f>
        <v>648</v>
      </c>
      <c r="Z11" s="13">
        <f>SUM(広島:神石高原町!Z10)</f>
        <v>277</v>
      </c>
      <c r="AA11" s="16">
        <f>SUM(広島:神石高原町!AA10)/22</f>
        <v>24.985122558403301</v>
      </c>
      <c r="AB11" s="16">
        <f>SUM(広島:神石高原町!AB10)</f>
        <v>383</v>
      </c>
      <c r="AC11" s="16">
        <f>SUM(広島:神石高原町!AC10)</f>
        <v>697</v>
      </c>
      <c r="AD11" s="16">
        <f>SUM(広島:神石高原町!AD10)</f>
        <v>359</v>
      </c>
      <c r="AE11" s="18">
        <f t="shared" si="2"/>
        <v>27.578509640402917</v>
      </c>
      <c r="AF11" s="16">
        <f t="shared" si="3"/>
        <v>3730</v>
      </c>
      <c r="AG11" s="18">
        <f t="shared" si="0"/>
        <v>4132</v>
      </c>
      <c r="AH11" s="37">
        <f t="shared" si="1"/>
        <v>1412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</row>
    <row r="12" spans="1:200" s="11" customFormat="1" ht="21" customHeight="1" thickBot="1">
      <c r="A12" s="86"/>
      <c r="B12" s="87"/>
      <c r="C12" s="80" t="s">
        <v>17</v>
      </c>
      <c r="D12" s="80"/>
      <c r="E12" s="80"/>
      <c r="F12" s="80"/>
      <c r="G12" s="17">
        <f>SUM(広島:神石高原町!G11)/16</f>
        <v>28.812498040752352</v>
      </c>
      <c r="H12" s="17">
        <f>SUM(広島:神石高原町!H11)</f>
        <v>162</v>
      </c>
      <c r="I12" s="17">
        <f>SUM(広島:神石高原町!I11)</f>
        <v>68</v>
      </c>
      <c r="J12" s="17">
        <f>SUM(広島:神石高原町!J11)</f>
        <v>4</v>
      </c>
      <c r="K12" s="17">
        <f>SUM(広島:神石高原町!K11)/17</f>
        <v>28.662388684742595</v>
      </c>
      <c r="L12" s="17">
        <f>SUM(広島:神石高原町!L11)</f>
        <v>408</v>
      </c>
      <c r="M12" s="17">
        <f>SUM(広島:神石高原町!M11)</f>
        <v>397</v>
      </c>
      <c r="N12" s="17">
        <f>SUM(広島:神石高原町!N11)</f>
        <v>85</v>
      </c>
      <c r="O12" s="17">
        <f>SUM(広島:神石高原町!O11)/21</f>
        <v>28.584118273325586</v>
      </c>
      <c r="P12" s="17">
        <f>SUM(広島:神石高原町!P11)</f>
        <v>398</v>
      </c>
      <c r="Q12" s="17">
        <f>SUM(広島:神石高原町!Q11)</f>
        <v>444</v>
      </c>
      <c r="R12" s="17">
        <f>SUM(広島:神石高原町!R11)</f>
        <v>140</v>
      </c>
      <c r="S12" s="17">
        <f>SUM(広島:神石高原町!S11)/22</f>
        <v>28.129590815205791</v>
      </c>
      <c r="T12" s="17">
        <f>SUM(広島:神石高原町!T11)</f>
        <v>438</v>
      </c>
      <c r="U12" s="17">
        <f>SUM(広島:神石高原町!U11)</f>
        <v>581</v>
      </c>
      <c r="V12" s="17">
        <f>SUM(広島:神石高原町!V11)</f>
        <v>213</v>
      </c>
      <c r="W12" s="17">
        <f>SUM(広島:神石高原町!W11)/21</f>
        <v>27.028635681135679</v>
      </c>
      <c r="X12" s="26">
        <f>SUM(広島:神石高原町!X11)</f>
        <v>314</v>
      </c>
      <c r="Y12" s="26">
        <f>SUM(広島:神石高原町!Y11)</f>
        <v>431</v>
      </c>
      <c r="Z12" s="14">
        <f>SUM(広島:神石高原町!Z11)</f>
        <v>203</v>
      </c>
      <c r="AA12" s="17">
        <f>SUM(広島:神石高原町!AA11)/22</f>
        <v>24.191961203785898</v>
      </c>
      <c r="AB12" s="17">
        <f>SUM(広島:神石高原町!AB11)</f>
        <v>266</v>
      </c>
      <c r="AC12" s="17">
        <f>SUM(広島:神石高原町!AC11)</f>
        <v>437</v>
      </c>
      <c r="AD12" s="17">
        <f>SUM(広島:神石高原町!AD11)</f>
        <v>264</v>
      </c>
      <c r="AE12" s="18">
        <f t="shared" si="2"/>
        <v>27.568198783157982</v>
      </c>
      <c r="AF12" s="16">
        <f t="shared" si="3"/>
        <v>1986</v>
      </c>
      <c r="AG12" s="18">
        <f t="shared" si="0"/>
        <v>2358</v>
      </c>
      <c r="AH12" s="37">
        <f t="shared" si="1"/>
        <v>909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</row>
    <row r="13" spans="1:200" ht="21" customHeight="1" thickBot="1">
      <c r="A13" s="73" t="s">
        <v>18</v>
      </c>
      <c r="B13" s="74"/>
      <c r="C13" s="78" t="s">
        <v>19</v>
      </c>
      <c r="D13" s="78"/>
      <c r="E13" s="78"/>
      <c r="F13" s="78"/>
      <c r="G13" s="18">
        <f>SUM(広島:神石高原町!G12)/14</f>
        <v>28.050238095238093</v>
      </c>
      <c r="H13" s="18">
        <f>SUM(広島:神石高原町!H12)</f>
        <v>104</v>
      </c>
      <c r="I13" s="18">
        <f>SUM(広島:神石高原町!I12)</f>
        <v>53</v>
      </c>
      <c r="J13" s="18">
        <f>SUM(広島:神石高原町!J12)</f>
        <v>4</v>
      </c>
      <c r="K13" s="18">
        <f>SUM(広島:神石高原町!K12)/15</f>
        <v>28.271137592428278</v>
      </c>
      <c r="L13" s="18">
        <f>SUM(広島:神石高原町!L12)</f>
        <v>754</v>
      </c>
      <c r="M13" s="18">
        <f>SUM(広島:神石高原町!M12)</f>
        <v>524</v>
      </c>
      <c r="N13" s="18">
        <f>SUM(広島:神石高原町!N12)</f>
        <v>101</v>
      </c>
      <c r="O13" s="18">
        <f>SUM(広島:神石高原町!O12)/21</f>
        <v>28.138739958853254</v>
      </c>
      <c r="P13" s="18">
        <f>SUM(広島:神石高原町!P12)</f>
        <v>1069</v>
      </c>
      <c r="Q13" s="18">
        <f>SUM(広島:神石高原町!Q12)</f>
        <v>884</v>
      </c>
      <c r="R13" s="18">
        <f>SUM(広島:神石高原町!R12)</f>
        <v>242</v>
      </c>
      <c r="S13" s="18">
        <f>SUM(広島:神石高原町!S12)/21</f>
        <v>27.762708408602467</v>
      </c>
      <c r="T13" s="18">
        <f>SUM(広島:神石高原町!T12)</f>
        <v>1202</v>
      </c>
      <c r="U13" s="18">
        <f>SUM(広島:神石高原町!U12)</f>
        <v>1303</v>
      </c>
      <c r="V13" s="18">
        <f>SUM(広島:神石高原町!V12)</f>
        <v>455</v>
      </c>
      <c r="W13" s="18">
        <f>SUM(広島:神石高原町!W12)/20</f>
        <v>26.874986687447233</v>
      </c>
      <c r="X13" s="24">
        <f>SUM(広島:神石高原町!X12)</f>
        <v>653</v>
      </c>
      <c r="Y13" s="24">
        <f>SUM(広島:神石高原町!Y12)</f>
        <v>867</v>
      </c>
      <c r="Z13" s="20">
        <f>SUM(広島:神石高原町!Z12)</f>
        <v>430</v>
      </c>
      <c r="AA13" s="18">
        <f>SUM(広島:神石高原町!AA12)/21</f>
        <v>24.742401052074062</v>
      </c>
      <c r="AB13" s="18">
        <f>SUM(広島:神石高原町!AB12)</f>
        <v>773</v>
      </c>
      <c r="AC13" s="18">
        <f>SUM(広島:神石高原町!AC12)</f>
        <v>1256</v>
      </c>
      <c r="AD13" s="18">
        <f>SUM(広島:神石高原町!AD12)</f>
        <v>678</v>
      </c>
      <c r="AE13" s="18">
        <f t="shared" si="2"/>
        <v>27.306701965773897</v>
      </c>
      <c r="AF13" s="16">
        <f t="shared" si="3"/>
        <v>4555</v>
      </c>
      <c r="AG13" s="18">
        <f t="shared" si="0"/>
        <v>4887</v>
      </c>
      <c r="AH13" s="37">
        <f t="shared" si="1"/>
        <v>1910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</row>
    <row r="14" spans="1:200" s="11" customFormat="1" ht="21" customHeight="1" thickBot="1">
      <c r="A14" s="76"/>
      <c r="B14" s="77"/>
      <c r="C14" s="80" t="s">
        <v>20</v>
      </c>
      <c r="D14" s="80"/>
      <c r="E14" s="80"/>
      <c r="F14" s="80"/>
      <c r="G14" s="17">
        <f>SUM(広島:神石高原町!G13)/15</f>
        <v>29.606121212121209</v>
      </c>
      <c r="H14" s="17">
        <f>SUM(広島:神石高原町!H13)</f>
        <v>185</v>
      </c>
      <c r="I14" s="17">
        <f>SUM(広島:神石高原町!I13)</f>
        <v>75</v>
      </c>
      <c r="J14" s="17">
        <f>SUM(広島:神石高原町!J13)</f>
        <v>6</v>
      </c>
      <c r="K14" s="17">
        <f>SUM(広島:神石高原町!K13)/16</f>
        <v>28.644346824283712</v>
      </c>
      <c r="L14" s="17">
        <f>SUM(広島:神石高原町!L13)</f>
        <v>788</v>
      </c>
      <c r="M14" s="17">
        <f>SUM(広島:神石高原町!M13)</f>
        <v>725</v>
      </c>
      <c r="N14" s="17">
        <f>SUM(広島:神石高原町!N13)</f>
        <v>138</v>
      </c>
      <c r="O14" s="17">
        <f>SUM(広島:神石高原町!O13)/19</f>
        <v>28.601700169070472</v>
      </c>
      <c r="P14" s="17">
        <f>SUM(広島:神石高原町!P13)</f>
        <v>948</v>
      </c>
      <c r="Q14" s="17">
        <f>SUM(広島:神石高原町!Q13)</f>
        <v>986</v>
      </c>
      <c r="R14" s="17">
        <f>SUM(広島:神石高原町!R13)</f>
        <v>271</v>
      </c>
      <c r="S14" s="17">
        <f>SUM(広島:神石高原町!S13)/21</f>
        <v>28.200123501691234</v>
      </c>
      <c r="T14" s="17">
        <f>SUM(広島:神石高原町!T13)</f>
        <v>1005</v>
      </c>
      <c r="U14" s="17">
        <f>SUM(広島:神石高原町!U13)</f>
        <v>1204</v>
      </c>
      <c r="V14" s="17">
        <f>SUM(広島:神石高原町!V13)</f>
        <v>453</v>
      </c>
      <c r="W14" s="17">
        <f>SUM(広島:神石高原町!W13)/21</f>
        <v>27.337789974575685</v>
      </c>
      <c r="X14" s="26">
        <f>SUM(広島:神石高原町!X13)</f>
        <v>483</v>
      </c>
      <c r="Y14" s="26">
        <f>SUM(広島:神石高原町!Y13)</f>
        <v>678</v>
      </c>
      <c r="Z14" s="14">
        <f>SUM(広島:神石高原町!Z13)</f>
        <v>262</v>
      </c>
      <c r="AA14" s="17">
        <f>SUM(広島:神石高原町!AA13)/21</f>
        <v>24.65389862234202</v>
      </c>
      <c r="AB14" s="17">
        <f>SUM(広島:神石高原町!AB13)</f>
        <v>422</v>
      </c>
      <c r="AC14" s="17">
        <f>SUM(広島:神石高原町!AC13)</f>
        <v>698</v>
      </c>
      <c r="AD14" s="17">
        <f>SUM(広島:神石高原町!AD13)</f>
        <v>393</v>
      </c>
      <c r="AE14" s="18">
        <f t="shared" si="2"/>
        <v>27.840663384014054</v>
      </c>
      <c r="AF14" s="16">
        <f t="shared" si="3"/>
        <v>3831</v>
      </c>
      <c r="AG14" s="18">
        <f t="shared" si="0"/>
        <v>4366</v>
      </c>
      <c r="AH14" s="37">
        <f t="shared" si="1"/>
        <v>1523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</row>
    <row r="15" spans="1:200" ht="21" customHeight="1" thickBot="1">
      <c r="A15" s="73" t="s">
        <v>21</v>
      </c>
      <c r="B15" s="74"/>
      <c r="C15" s="78" t="s">
        <v>19</v>
      </c>
      <c r="D15" s="78"/>
      <c r="E15" s="78"/>
      <c r="F15" s="78"/>
      <c r="G15" s="18">
        <f>SUM(広島:神石高原町!G14)/12</f>
        <v>28.069649122807018</v>
      </c>
      <c r="H15" s="18">
        <f>SUM(広島:神石高原町!H14)</f>
        <v>95</v>
      </c>
      <c r="I15" s="18">
        <f>SUM(広島:神石高原町!I14)</f>
        <v>39</v>
      </c>
      <c r="J15" s="18">
        <f>SUM(広島:神石高原町!J14)</f>
        <v>4</v>
      </c>
      <c r="K15" s="18">
        <f>SUM(広島:神石高原町!K14)/15</f>
        <v>28.377820719929765</v>
      </c>
      <c r="L15" s="18">
        <f>SUM(広島:神石高原町!L14)</f>
        <v>739</v>
      </c>
      <c r="M15" s="18">
        <f>SUM(広島:神石高原町!M14)</f>
        <v>543</v>
      </c>
      <c r="N15" s="18">
        <f>SUM(広島:神石高原町!N14)</f>
        <v>95</v>
      </c>
      <c r="O15" s="18">
        <f>SUM(広島:神石高原町!O14)/20</f>
        <v>28.006837935001435</v>
      </c>
      <c r="P15" s="18">
        <f>SUM(広島:神石高原町!P14)</f>
        <v>1101</v>
      </c>
      <c r="Q15" s="18">
        <f>SUM(広島:神石高原町!Q14)</f>
        <v>915</v>
      </c>
      <c r="R15" s="18">
        <f>SUM(広島:神石高原町!R14)</f>
        <v>240</v>
      </c>
      <c r="S15" s="18">
        <f>SUM(広島:神石高原町!S14)/20</f>
        <v>27.75912752659147</v>
      </c>
      <c r="T15" s="18">
        <f>SUM(広島:神石高原町!T14)</f>
        <v>1239</v>
      </c>
      <c r="U15" s="18">
        <f>SUM(広島:神石高原町!U14)</f>
        <v>1305</v>
      </c>
      <c r="V15" s="18">
        <f>SUM(広島:神石高原町!V14)</f>
        <v>481</v>
      </c>
      <c r="W15" s="18">
        <f>SUM(広島:神石高原町!W14)/19</f>
        <v>27.069762932335319</v>
      </c>
      <c r="X15" s="24">
        <f>SUM(広島:神石高原町!X14)</f>
        <v>641</v>
      </c>
      <c r="Y15" s="24">
        <f>SUM(広島:神石高原町!Y14)</f>
        <v>870</v>
      </c>
      <c r="Z15" s="20">
        <f>SUM(広島:神石高原町!Z14)</f>
        <v>427</v>
      </c>
      <c r="AA15" s="18">
        <f>SUM(広島:神石高原町!AA14)/20</f>
        <v>24.634135695856063</v>
      </c>
      <c r="AB15" s="18">
        <f>SUM(広島:神石高原町!AB14)</f>
        <v>747</v>
      </c>
      <c r="AC15" s="18">
        <f>SUM(広島:神石高原町!AC14)</f>
        <v>1204</v>
      </c>
      <c r="AD15" s="18">
        <f>SUM(広島:神石高原町!AD14)</f>
        <v>667</v>
      </c>
      <c r="AE15" s="18">
        <f t="shared" si="2"/>
        <v>27.319555655420178</v>
      </c>
      <c r="AF15" s="16">
        <f t="shared" si="3"/>
        <v>4562</v>
      </c>
      <c r="AG15" s="18">
        <f t="shared" si="0"/>
        <v>4876</v>
      </c>
      <c r="AH15" s="37">
        <f t="shared" si="1"/>
        <v>1914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</row>
    <row r="16" spans="1:200" s="11" customFormat="1" ht="21" customHeight="1" thickBot="1">
      <c r="A16" s="76"/>
      <c r="B16" s="77"/>
      <c r="C16" s="81" t="s">
        <v>20</v>
      </c>
      <c r="D16" s="81"/>
      <c r="E16" s="81"/>
      <c r="F16" s="81"/>
      <c r="G16" s="17">
        <f>SUM(広島:神石高原町!G15)/15</f>
        <v>28.85423255813954</v>
      </c>
      <c r="H16" s="17">
        <f>SUM(広島:神石高原町!H15)</f>
        <v>194</v>
      </c>
      <c r="I16" s="17">
        <f>SUM(広島:神石高原町!I15)</f>
        <v>88</v>
      </c>
      <c r="J16" s="17">
        <f>SUM(広島:神石高原町!J15)</f>
        <v>6</v>
      </c>
      <c r="K16" s="17">
        <f>SUM(広島:神石高原町!K15)/16</f>
        <v>28.569853965159261</v>
      </c>
      <c r="L16" s="17">
        <f>SUM(広島:神石高原町!L15)</f>
        <v>801</v>
      </c>
      <c r="M16" s="17">
        <f>SUM(広島:神石高原町!M15)</f>
        <v>707</v>
      </c>
      <c r="N16" s="17">
        <f>SUM(広島:神石高原町!N15)</f>
        <v>144</v>
      </c>
      <c r="O16" s="17">
        <f>SUM(広島:神石高原町!O15)/20</f>
        <v>28.639874440975781</v>
      </c>
      <c r="P16" s="17">
        <f>SUM(広島:神石高原町!P15)</f>
        <v>902</v>
      </c>
      <c r="Q16" s="17">
        <f>SUM(広島:神石高原町!Q15)</f>
        <v>950</v>
      </c>
      <c r="R16" s="17">
        <f>SUM(広島:神石高原町!R15)</f>
        <v>272</v>
      </c>
      <c r="S16" s="17">
        <f>SUM(広島:神石高原町!S15)/20</f>
        <v>28.141226796091587</v>
      </c>
      <c r="T16" s="17">
        <f>SUM(広島:神石高原町!T15)</f>
        <v>951</v>
      </c>
      <c r="U16" s="17">
        <f>SUM(広島:神石高原町!U15)</f>
        <v>1189</v>
      </c>
      <c r="V16" s="17">
        <f>SUM(広島:神石高原町!V15)</f>
        <v>422</v>
      </c>
      <c r="W16" s="17">
        <f>SUM(広島:神石高原町!W15)/20</f>
        <v>27.236272394394746</v>
      </c>
      <c r="X16" s="26">
        <f>SUM(広島:神石高原町!X15)</f>
        <v>484</v>
      </c>
      <c r="Y16" s="26">
        <f>SUM(広島:神石高原町!Y15)</f>
        <v>661</v>
      </c>
      <c r="Z16" s="14">
        <f>SUM(広島:神石高原町!Z15)</f>
        <v>260</v>
      </c>
      <c r="AA16" s="17">
        <f>SUM(広島:神石高原町!AA15)/20</f>
        <v>24.792804826828288</v>
      </c>
      <c r="AB16" s="17">
        <f>SUM(広島:神石高原町!AB15)</f>
        <v>429</v>
      </c>
      <c r="AC16" s="17">
        <f>SUM(広島:神石高原町!AC15)</f>
        <v>718</v>
      </c>
      <c r="AD16" s="17">
        <f>SUM(広島:神石高原町!AD15)</f>
        <v>393</v>
      </c>
      <c r="AE16" s="18">
        <f t="shared" si="2"/>
        <v>27.705710830264866</v>
      </c>
      <c r="AF16" s="16">
        <f t="shared" si="3"/>
        <v>3761</v>
      </c>
      <c r="AG16" s="18">
        <f t="shared" si="0"/>
        <v>4313</v>
      </c>
      <c r="AH16" s="37">
        <f t="shared" si="1"/>
        <v>1497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6"/>
      <c r="AT16" s="6"/>
      <c r="AU16" s="6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</row>
    <row r="17" spans="1:200" ht="21" customHeight="1" thickBot="1">
      <c r="A17" s="73" t="s">
        <v>22</v>
      </c>
      <c r="B17" s="74"/>
      <c r="C17" s="78" t="s">
        <v>23</v>
      </c>
      <c r="D17" s="78"/>
      <c r="E17" s="78"/>
      <c r="F17" s="78"/>
      <c r="G17" s="18">
        <f>SUM(広島:神石高原町!G16)/10</f>
        <v>28.725000000000001</v>
      </c>
      <c r="H17" s="18">
        <f>SUM(広島:神石高原町!H16)</f>
        <v>8</v>
      </c>
      <c r="I17" s="18">
        <f>SUM(広島:神石高原町!I16)</f>
        <v>10</v>
      </c>
      <c r="J17" s="18">
        <f>SUM(広島:神石高原町!J16)</f>
        <v>1</v>
      </c>
      <c r="K17" s="18">
        <f>SUM(広島:神石高原町!K16)/14</f>
        <v>28.538582350371342</v>
      </c>
      <c r="L17" s="18">
        <f>SUM(広島:神石高原町!L16)</f>
        <v>108</v>
      </c>
      <c r="M17" s="18">
        <f>SUM(広島:神石高原町!M16)</f>
        <v>122</v>
      </c>
      <c r="N17" s="18">
        <f>SUM(広島:神石高原町!N16)</f>
        <v>31</v>
      </c>
      <c r="O17" s="18">
        <f>SUM(広島:神石高原町!O16)/21</f>
        <v>28.892552493303462</v>
      </c>
      <c r="P17" s="18">
        <f>SUM(広島:神石高原町!P16)</f>
        <v>165</v>
      </c>
      <c r="Q17" s="18">
        <f>SUM(広島:神石高原町!Q16)</f>
        <v>225</v>
      </c>
      <c r="R17" s="18">
        <f>SUM(広島:神石高原町!R16)</f>
        <v>102</v>
      </c>
      <c r="S17" s="18">
        <f>SUM(広島:神石高原町!S16)/19</f>
        <v>27.852453391965554</v>
      </c>
      <c r="T17" s="18">
        <f>SUM(広島:神石高原町!T16)</f>
        <v>146</v>
      </c>
      <c r="U17" s="18">
        <f>SUM(広島:神石高原町!U16)</f>
        <v>248</v>
      </c>
      <c r="V17" s="18">
        <f>SUM(広島:神石高原町!V16)</f>
        <v>163</v>
      </c>
      <c r="W17" s="18">
        <f>SUM(広島:神石高原町!W16)/21</f>
        <v>25.773980463980461</v>
      </c>
      <c r="X17" s="24">
        <f>SUM(広島:神石高原町!X16)</f>
        <v>64</v>
      </c>
      <c r="Y17" s="24">
        <f>SUM(広島:神石高原町!Y16)</f>
        <v>125</v>
      </c>
      <c r="Z17" s="20">
        <f>SUM(広島:神石高原町!Z16)</f>
        <v>118</v>
      </c>
      <c r="AA17" s="18">
        <f>SUM(広島:神石高原町!AA16)/21</f>
        <v>23.007391959216779</v>
      </c>
      <c r="AB17" s="18">
        <f>SUM(広島:神石高原町!AB16)</f>
        <v>54</v>
      </c>
      <c r="AC17" s="18">
        <f>SUM(広島:神石高原町!AC16)</f>
        <v>106</v>
      </c>
      <c r="AD17" s="18">
        <f>SUM(広島:神石高原町!AD16)</f>
        <v>104</v>
      </c>
      <c r="AE17" s="18">
        <f t="shared" si="2"/>
        <v>27.131660109806266</v>
      </c>
      <c r="AF17" s="16">
        <f t="shared" si="3"/>
        <v>545</v>
      </c>
      <c r="AG17" s="18">
        <f t="shared" si="0"/>
        <v>836</v>
      </c>
      <c r="AH17" s="37">
        <f t="shared" si="1"/>
        <v>519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</row>
    <row r="18" spans="1:200" ht="21" customHeight="1" thickBot="1">
      <c r="A18" s="75"/>
      <c r="B18" s="67"/>
      <c r="C18" s="79" t="s">
        <v>24</v>
      </c>
      <c r="D18" s="79"/>
      <c r="E18" s="79"/>
      <c r="F18" s="79"/>
      <c r="G18" s="16">
        <f>SUM(広島:神石高原町!G17)/7</f>
        <v>29.237142857142853</v>
      </c>
      <c r="H18" s="16">
        <f>SUM(広島:神石高原町!H17)</f>
        <v>10</v>
      </c>
      <c r="I18" s="16">
        <f>SUM(広島:神石高原町!I17)</f>
        <v>1</v>
      </c>
      <c r="J18" s="16">
        <f>SUM(広島:神石高原町!J17)</f>
        <v>1</v>
      </c>
      <c r="K18" s="16">
        <f>SUM(広島:神石高原町!K17)/11</f>
        <v>28.375587511080468</v>
      </c>
      <c r="L18" s="16">
        <f>SUM(広島:神石高原町!L17)</f>
        <v>160</v>
      </c>
      <c r="M18" s="16">
        <f>SUM(広島:神石高原町!M17)</f>
        <v>147</v>
      </c>
      <c r="N18" s="16">
        <f>SUM(広島:神石高原町!N17)</f>
        <v>45</v>
      </c>
      <c r="O18" s="16">
        <f>SUM(広島:神石高原町!O17)/21</f>
        <v>28.578875068259055</v>
      </c>
      <c r="P18" s="16">
        <f>SUM(広島:神石高原町!P17)</f>
        <v>380</v>
      </c>
      <c r="Q18" s="16">
        <f>SUM(広島:神石高原町!Q17)</f>
        <v>410</v>
      </c>
      <c r="R18" s="16">
        <f>SUM(広島:神石高原町!R17)</f>
        <v>117</v>
      </c>
      <c r="S18" s="16">
        <f>SUM(広島:神石高原町!S17)/22</f>
        <v>27.845678609869186</v>
      </c>
      <c r="T18" s="16">
        <f>SUM(広島:神石高原町!T17)</f>
        <v>467</v>
      </c>
      <c r="U18" s="16">
        <f>SUM(広島:神石高原町!U17)</f>
        <v>563</v>
      </c>
      <c r="V18" s="16">
        <f>SUM(広島:神石高原町!V17)</f>
        <v>272</v>
      </c>
      <c r="W18" s="16">
        <f>SUM(広島:神石高原町!W17)/21</f>
        <v>27.150874733731879</v>
      </c>
      <c r="X18" s="25">
        <f>SUM(広島:神石高原町!X17)</f>
        <v>232</v>
      </c>
      <c r="Y18" s="25">
        <f>SUM(広島:神石高原町!Y17)</f>
        <v>354</v>
      </c>
      <c r="Z18" s="13">
        <f>SUM(広島:神石高原町!Z17)</f>
        <v>199</v>
      </c>
      <c r="AA18" s="16">
        <f>SUM(広島:神石高原町!AA17)/22</f>
        <v>24.254955616058581</v>
      </c>
      <c r="AB18" s="16">
        <f>SUM(広島:神石高原町!AB17)</f>
        <v>311</v>
      </c>
      <c r="AC18" s="16">
        <f>SUM(広島:神石高原町!AC17)</f>
        <v>574</v>
      </c>
      <c r="AD18" s="16">
        <f>SUM(広島:神石高原町!AD17)</f>
        <v>354</v>
      </c>
      <c r="AE18" s="18">
        <f t="shared" si="2"/>
        <v>27.573852399356998</v>
      </c>
      <c r="AF18" s="16">
        <f t="shared" si="3"/>
        <v>1560</v>
      </c>
      <c r="AG18" s="18">
        <f t="shared" si="0"/>
        <v>2049</v>
      </c>
      <c r="AH18" s="37">
        <f t="shared" si="1"/>
        <v>988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</row>
    <row r="19" spans="1:200" s="11" customFormat="1" ht="21" customHeight="1" thickBot="1">
      <c r="A19" s="76"/>
      <c r="B19" s="77"/>
      <c r="C19" s="80" t="s">
        <v>25</v>
      </c>
      <c r="D19" s="80"/>
      <c r="E19" s="80"/>
      <c r="F19" s="80"/>
      <c r="G19" s="17">
        <f>SUM(広島:神石高原町!G18)/15</f>
        <v>30.615301587301587</v>
      </c>
      <c r="H19" s="17">
        <f>SUM(広島:神石高原町!H18)</f>
        <v>283</v>
      </c>
      <c r="I19" s="17">
        <f>SUM(広島:神石高原町!I18)</f>
        <v>127</v>
      </c>
      <c r="J19" s="17">
        <f>SUM(広島:神石高原町!J18)</f>
        <v>8</v>
      </c>
      <c r="K19" s="17">
        <f>SUM(広島:神石高原町!K18)/17</f>
        <v>28.536692165888759</v>
      </c>
      <c r="L19" s="17">
        <f>SUM(広島:神石高原町!L18)</f>
        <v>1281</v>
      </c>
      <c r="M19" s="17">
        <f>SUM(広島:神石高原町!M18)</f>
        <v>987</v>
      </c>
      <c r="N19" s="17">
        <f>SUM(広島:神石高原町!N18)</f>
        <v>164</v>
      </c>
      <c r="O19" s="17">
        <f>SUM(広島:神石高原町!O18)/22</f>
        <v>28.359495963508099</v>
      </c>
      <c r="P19" s="17">
        <f>SUM(広島:神石高原町!P18)</f>
        <v>1492</v>
      </c>
      <c r="Q19" s="17">
        <f>SUM(広島:神石高原町!Q18)</f>
        <v>1252</v>
      </c>
      <c r="R19" s="17">
        <f>SUM(広島:神石高原町!R18)</f>
        <v>291</v>
      </c>
      <c r="S19" s="17">
        <f>SUM(広島:神石高原町!S18)/22</f>
        <v>28.095642847954721</v>
      </c>
      <c r="T19" s="17">
        <f>SUM(広島:神石高原町!T18)</f>
        <v>1610</v>
      </c>
      <c r="U19" s="17">
        <f>SUM(広島:神石高原町!U18)</f>
        <v>1722</v>
      </c>
      <c r="V19" s="17">
        <f>SUM(広島:神石高原町!V18)</f>
        <v>480</v>
      </c>
      <c r="W19" s="17">
        <f>SUM(広島:神石高原町!W18)/22</f>
        <v>27.335557625434674</v>
      </c>
      <c r="X19" s="26">
        <f>SUM(広島:神石高原町!X18)</f>
        <v>857</v>
      </c>
      <c r="Y19" s="26">
        <f>SUM(広島:神石高原町!Y18)</f>
        <v>1093</v>
      </c>
      <c r="Z19" s="14">
        <f>SUM(広島:神石高原町!Z18)</f>
        <v>389</v>
      </c>
      <c r="AA19" s="17">
        <f>SUM(広島:神石高原町!AA18)/22</f>
        <v>25.162498047681932</v>
      </c>
      <c r="AB19" s="17">
        <f>SUM(広島:神石高原町!AB18)</f>
        <v>864</v>
      </c>
      <c r="AC19" s="17">
        <f>SUM(広島:神石高原町!AC18)</f>
        <v>1312</v>
      </c>
      <c r="AD19" s="17">
        <f>SUM(広島:神石高原町!AD18)</f>
        <v>632</v>
      </c>
      <c r="AE19" s="18">
        <f t="shared" si="2"/>
        <v>28.017531372961628</v>
      </c>
      <c r="AF19" s="16">
        <f t="shared" si="3"/>
        <v>6387</v>
      </c>
      <c r="AG19" s="18">
        <f t="shared" si="0"/>
        <v>6493</v>
      </c>
      <c r="AH19" s="37">
        <f t="shared" si="1"/>
        <v>1964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</row>
    <row r="20" spans="1:200" s="23" customFormat="1" ht="21" customHeight="1" thickBot="1">
      <c r="A20" s="73" t="s">
        <v>26</v>
      </c>
      <c r="B20" s="74"/>
      <c r="C20" s="78" t="s">
        <v>19</v>
      </c>
      <c r="D20" s="78"/>
      <c r="E20" s="78"/>
      <c r="F20" s="78"/>
      <c r="G20" s="18">
        <f>SUM(広島:神石高原町!G19)/14</f>
        <v>30.918472906403942</v>
      </c>
      <c r="H20" s="18">
        <f>SUM(広島:神石高原町!H19)</f>
        <v>150</v>
      </c>
      <c r="I20" s="18">
        <f>SUM(広島:神石高原町!I19)</f>
        <v>62</v>
      </c>
      <c r="J20" s="18">
        <f>SUM(広島:神石高原町!J19)</f>
        <v>1</v>
      </c>
      <c r="K20" s="18">
        <f>SUM(広島:神石高原町!K19)/15</f>
        <v>28.1911522381277</v>
      </c>
      <c r="L20" s="18">
        <f>SUM(広島:神石高原町!L19)</f>
        <v>860</v>
      </c>
      <c r="M20" s="18">
        <f>SUM(広島:神石高原町!M19)</f>
        <v>631</v>
      </c>
      <c r="N20" s="18">
        <f>SUM(広島:神石高原町!N19)</f>
        <v>113</v>
      </c>
      <c r="O20" s="18">
        <f>SUM(広島:神石高原町!O19)/21</f>
        <v>28.411499782476739</v>
      </c>
      <c r="P20" s="18">
        <f>SUM(広島:神石高原町!P19)</f>
        <v>1365</v>
      </c>
      <c r="Q20" s="18">
        <f>SUM(広島:神石高原町!Q19)</f>
        <v>1184</v>
      </c>
      <c r="R20" s="18">
        <f>SUM(広島:神石高原町!R19)</f>
        <v>302</v>
      </c>
      <c r="S20" s="18">
        <f>SUM(広島:神石高原町!S19)/21</f>
        <v>27.843559501631791</v>
      </c>
      <c r="T20" s="18">
        <f>SUM(広島:神石高原町!T19)</f>
        <v>1700</v>
      </c>
      <c r="U20" s="18">
        <f>SUM(広島:神石高原町!U19)</f>
        <v>1866</v>
      </c>
      <c r="V20" s="18">
        <f>SUM(広島:神石高原町!V19)</f>
        <v>643</v>
      </c>
      <c r="W20" s="18">
        <f>SUM(広島:神石高原町!W19)/21</f>
        <v>27.025771065240956</v>
      </c>
      <c r="X20" s="24">
        <f>SUM(広島:神石高原町!X19)</f>
        <v>929</v>
      </c>
      <c r="Y20" s="24">
        <f>SUM(広島:神石高原町!Y19)</f>
        <v>1241</v>
      </c>
      <c r="Z20" s="20">
        <f>SUM(広島:神石高原町!Z19)</f>
        <v>557</v>
      </c>
      <c r="AA20" s="18">
        <f>SUM(広島:神石高原町!AA19)/21</f>
        <v>24.742727735887122</v>
      </c>
      <c r="AB20" s="18">
        <f>SUM(広島:神石高原町!AB19)</f>
        <v>1052</v>
      </c>
      <c r="AC20" s="18">
        <f>SUM(広島:神石高原町!AC19)</f>
        <v>1677</v>
      </c>
      <c r="AD20" s="18">
        <f>SUM(広島:神石高原町!AD19)</f>
        <v>915</v>
      </c>
      <c r="AE20" s="18">
        <f t="shared" si="2"/>
        <v>27.855530538294705</v>
      </c>
      <c r="AF20" s="16">
        <f t="shared" si="3"/>
        <v>6056</v>
      </c>
      <c r="AG20" s="18">
        <f t="shared" si="0"/>
        <v>6661</v>
      </c>
      <c r="AH20" s="37">
        <f t="shared" si="1"/>
        <v>2531</v>
      </c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2"/>
      <c r="AT20" s="22"/>
      <c r="AU20" s="22"/>
    </row>
    <row r="21" spans="1:200" s="23" customFormat="1" ht="21" customHeight="1" thickBot="1">
      <c r="A21" s="76"/>
      <c r="B21" s="77"/>
      <c r="C21" s="80" t="s">
        <v>20</v>
      </c>
      <c r="D21" s="80"/>
      <c r="E21" s="80"/>
      <c r="F21" s="80"/>
      <c r="G21" s="17">
        <f>SUM(広島:神石高原町!G20)/13</f>
        <v>30.64442890442891</v>
      </c>
      <c r="H21" s="17">
        <f>SUM(広島:神石高原町!H20)</f>
        <v>136</v>
      </c>
      <c r="I21" s="17">
        <f>SUM(広島:神石高原町!I20)</f>
        <v>68</v>
      </c>
      <c r="J21" s="17">
        <f>SUM(広島:神石高原町!J20)</f>
        <v>7</v>
      </c>
      <c r="K21" s="17">
        <f>SUM(広島:神石高原町!K20)/16</f>
        <v>28.794931359965176</v>
      </c>
      <c r="L21" s="17">
        <f>SUM(広島:神石高原町!L20)</f>
        <v>663</v>
      </c>
      <c r="M21" s="17">
        <f>SUM(広島:神石高原町!M20)</f>
        <v>611</v>
      </c>
      <c r="N21" s="17">
        <f>SUM(広島:神石高原町!N20)</f>
        <v>126</v>
      </c>
      <c r="O21" s="17">
        <f>SUM(広島:神石高原町!O20)/20</f>
        <v>28.786983130904183</v>
      </c>
      <c r="P21" s="17">
        <f>SUM(広島:神石高原町!P20)</f>
        <v>635</v>
      </c>
      <c r="Q21" s="17">
        <f>SUM(広島:神石高原町!Q20)</f>
        <v>673</v>
      </c>
      <c r="R21" s="17">
        <f>SUM(広島:神石高原町!R20)</f>
        <v>200</v>
      </c>
      <c r="S21" s="17">
        <f>SUM(広島:神石高原町!S20)/21</f>
        <v>28.355811309154266</v>
      </c>
      <c r="T21" s="17">
        <f>SUM(広島:神石高原町!T20)</f>
        <v>484</v>
      </c>
      <c r="U21" s="17">
        <f>SUM(広島:神石高原町!U20)</f>
        <v>629</v>
      </c>
      <c r="V21" s="17">
        <f>SUM(広島:神石高原町!V20)</f>
        <v>253</v>
      </c>
      <c r="W21" s="17">
        <f>SUM(広島:神石高原町!W20)/20</f>
        <v>27.609443206903467</v>
      </c>
      <c r="X21" s="26">
        <f>SUM(広島:神石高原町!X20)</f>
        <v>197</v>
      </c>
      <c r="Y21" s="26">
        <f>SUM(広島:神石高原町!Y20)</f>
        <v>293</v>
      </c>
      <c r="Z21" s="14">
        <f>SUM(広島:神石高原町!Z20)</f>
        <v>131</v>
      </c>
      <c r="AA21" s="17">
        <f>SUM(広島:神石高原町!AA20)/21</f>
        <v>24.905771197367834</v>
      </c>
      <c r="AB21" s="17">
        <f>SUM(広島:神石高原町!AB20)</f>
        <v>125</v>
      </c>
      <c r="AC21" s="17">
        <f>SUM(広島:神石高原町!AC20)</f>
        <v>252</v>
      </c>
      <c r="AD21" s="17">
        <f>SUM(広島:神石高原町!AD20)</f>
        <v>145</v>
      </c>
      <c r="AE21" s="18">
        <f>(G21+K21+O21+S21+W21+AA21)/6</f>
        <v>28.182894851453977</v>
      </c>
      <c r="AF21" s="16">
        <f t="shared" si="3"/>
        <v>2240</v>
      </c>
      <c r="AG21" s="18">
        <f t="shared" si="0"/>
        <v>2526</v>
      </c>
      <c r="AH21" s="37">
        <f t="shared" si="1"/>
        <v>862</v>
      </c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2"/>
      <c r="AT21" s="22"/>
      <c r="AU21" s="22"/>
    </row>
    <row r="22" spans="1:200" ht="21" customHeight="1">
      <c r="A22" s="2"/>
      <c r="B22" s="2"/>
      <c r="C22" s="2"/>
      <c r="D22" s="2"/>
      <c r="E22" s="2"/>
      <c r="F22" s="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5"/>
      <c r="AB22" s="5"/>
      <c r="AC22" s="6"/>
      <c r="AD22" s="6"/>
      <c r="AE22" s="6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</row>
    <row r="23" spans="1:200" ht="21" customHeight="1">
      <c r="A23" s="1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7" t="s">
        <v>28</v>
      </c>
      <c r="Y23" s="2"/>
      <c r="Z23" s="2"/>
      <c r="AA23" s="5"/>
      <c r="AB23" s="5"/>
      <c r="AC23" s="6"/>
      <c r="AD23" s="6"/>
      <c r="AE23" s="6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6"/>
      <c r="AT23" s="6"/>
      <c r="AU23" s="6"/>
    </row>
    <row r="24" spans="1:200" ht="23.25" customHeight="1">
      <c r="A24" s="71" t="s">
        <v>1</v>
      </c>
      <c r="B24" s="71"/>
      <c r="C24" s="71"/>
      <c r="D24" s="71"/>
      <c r="E24" s="71"/>
      <c r="F24" s="71"/>
      <c r="G24" s="69" t="s">
        <v>29</v>
      </c>
      <c r="H24" s="70"/>
      <c r="I24" s="69" t="s">
        <v>30</v>
      </c>
      <c r="J24" s="72"/>
      <c r="K24" s="72"/>
      <c r="L24" s="72"/>
      <c r="M24" s="70"/>
      <c r="N24" s="69" t="s">
        <v>31</v>
      </c>
      <c r="O24" s="72"/>
      <c r="P24" s="70"/>
      <c r="Q24" s="69" t="s">
        <v>32</v>
      </c>
      <c r="R24" s="72"/>
      <c r="S24" s="70"/>
      <c r="T24" s="69" t="s">
        <v>33</v>
      </c>
      <c r="U24" s="72"/>
      <c r="V24" s="70"/>
      <c r="W24" s="69" t="s">
        <v>34</v>
      </c>
      <c r="X24" s="70"/>
      <c r="Y24" s="2"/>
      <c r="Z24" s="2"/>
      <c r="AC24" s="6"/>
      <c r="AD24" s="6"/>
      <c r="AE24" s="6"/>
      <c r="AG24" s="8"/>
      <c r="AS24" s="6"/>
      <c r="AT24" s="6"/>
      <c r="AU24" s="6"/>
    </row>
    <row r="25" spans="1:200" ht="21" customHeight="1">
      <c r="A25" s="67" t="s">
        <v>35</v>
      </c>
      <c r="B25" s="67"/>
      <c r="C25" s="67" t="s">
        <v>36</v>
      </c>
      <c r="D25" s="67"/>
      <c r="E25" s="67"/>
      <c r="F25" s="67"/>
      <c r="G25" s="65">
        <f>SUM(広島:神石高原町!G24:H24)</f>
        <v>222</v>
      </c>
      <c r="H25" s="66"/>
      <c r="I25" s="65">
        <f>SUM(広島:神石高原町!I24:M24)</f>
        <v>82</v>
      </c>
      <c r="J25" s="68"/>
      <c r="K25" s="68"/>
      <c r="L25" s="68"/>
      <c r="M25" s="66"/>
      <c r="N25" s="65">
        <f>SUM(広島:神石高原町!N24:P24)</f>
        <v>72</v>
      </c>
      <c r="O25" s="68"/>
      <c r="P25" s="66"/>
      <c r="Q25" s="65">
        <f>SUM(広島:神石高原町!Q24:S24)</f>
        <v>139</v>
      </c>
      <c r="R25" s="68"/>
      <c r="S25" s="66"/>
      <c r="T25" s="65">
        <f>SUM(広島:神石高原町!T24:V24)</f>
        <v>29</v>
      </c>
      <c r="U25" s="68"/>
      <c r="V25" s="66"/>
      <c r="W25" s="65">
        <f>SUM(広島:神石高原町!W24:X24)</f>
        <v>774</v>
      </c>
      <c r="X25" s="66"/>
      <c r="Y25" s="2"/>
      <c r="Z25" s="2"/>
      <c r="AA25" s="5"/>
      <c r="AB25" s="5"/>
      <c r="AC25" s="6"/>
      <c r="AD25" s="6"/>
      <c r="AE25" s="6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</row>
    <row r="26" spans="1:200" ht="21" customHeight="1">
      <c r="A26" s="67"/>
      <c r="B26" s="67"/>
      <c r="C26" s="67" t="s">
        <v>37</v>
      </c>
      <c r="D26" s="67"/>
      <c r="E26" s="67"/>
      <c r="F26" s="67"/>
      <c r="G26" s="65">
        <f>SUM(広島:神石高原町!G25:H25)</f>
        <v>391</v>
      </c>
      <c r="H26" s="66"/>
      <c r="I26" s="65">
        <f>SUM(広島:神石高原町!I25:M25)</f>
        <v>151</v>
      </c>
      <c r="J26" s="68"/>
      <c r="K26" s="68"/>
      <c r="L26" s="68"/>
      <c r="M26" s="66"/>
      <c r="N26" s="65">
        <f>SUM(広島:神石高原町!N25:P25)</f>
        <v>83</v>
      </c>
      <c r="O26" s="68"/>
      <c r="P26" s="66"/>
      <c r="Q26" s="65">
        <f>SUM(広島:神石高原町!Q25:S25)</f>
        <v>211</v>
      </c>
      <c r="R26" s="68"/>
      <c r="S26" s="66"/>
      <c r="T26" s="65">
        <f>SUM(広島:神石高原町!T25:V25)</f>
        <v>36</v>
      </c>
      <c r="U26" s="68"/>
      <c r="V26" s="66"/>
      <c r="W26" s="65">
        <f>SUM(広島:神石高原町!W25:X25)</f>
        <v>1057</v>
      </c>
      <c r="X26" s="66"/>
      <c r="Y26" s="2"/>
      <c r="Z26" s="2"/>
      <c r="AA26" s="5"/>
      <c r="AB26" s="5"/>
      <c r="AC26" s="6"/>
      <c r="AD26" s="6"/>
      <c r="AE26" s="6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</row>
    <row r="27" spans="1:200" ht="21" customHeight="1">
      <c r="A27" s="67"/>
      <c r="B27" s="67"/>
      <c r="C27" s="67" t="s">
        <v>38</v>
      </c>
      <c r="D27" s="67"/>
      <c r="E27" s="67"/>
      <c r="F27" s="67"/>
      <c r="G27" s="65">
        <f>SUM(広島:神石高原町!G26:H26)</f>
        <v>240</v>
      </c>
      <c r="H27" s="66"/>
      <c r="I27" s="65">
        <f>SUM(広島:神石高原町!I26:M26)</f>
        <v>94</v>
      </c>
      <c r="J27" s="68"/>
      <c r="K27" s="68"/>
      <c r="L27" s="68"/>
      <c r="M27" s="66"/>
      <c r="N27" s="65">
        <f>SUM(広島:神石高原町!N26:P26)</f>
        <v>37</v>
      </c>
      <c r="O27" s="68"/>
      <c r="P27" s="66"/>
      <c r="Q27" s="65">
        <f>SUM(広島:神石高原町!Q26:S26)</f>
        <v>95</v>
      </c>
      <c r="R27" s="68"/>
      <c r="S27" s="66"/>
      <c r="T27" s="65">
        <f>SUM(広島:神石高原町!T26:V26)</f>
        <v>3</v>
      </c>
      <c r="U27" s="68"/>
      <c r="V27" s="66"/>
      <c r="W27" s="65">
        <f>SUM(広島:神石高原町!W26:X26)</f>
        <v>481</v>
      </c>
      <c r="X27" s="66"/>
      <c r="Y27" s="2"/>
      <c r="Z27" s="2"/>
      <c r="AA27" s="5"/>
      <c r="AB27" s="5"/>
      <c r="AC27" s="6"/>
      <c r="AD27" s="6"/>
      <c r="AE27" s="6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6"/>
      <c r="AT27" s="6"/>
      <c r="AU27" s="6"/>
    </row>
  </sheetData>
  <mergeCells count="73">
    <mergeCell ref="AE3:AH3"/>
    <mergeCell ref="AE4:AE5"/>
    <mergeCell ref="AF4:AH4"/>
    <mergeCell ref="AA3:AD3"/>
    <mergeCell ref="AA4:AA5"/>
    <mergeCell ref="AB4:AD4"/>
    <mergeCell ref="S3:V3"/>
    <mergeCell ref="W3:Z3"/>
    <mergeCell ref="G4:G5"/>
    <mergeCell ref="H4:J4"/>
    <mergeCell ref="K4:K5"/>
    <mergeCell ref="L4:N4"/>
    <mergeCell ref="P4:R4"/>
    <mergeCell ref="S4:S5"/>
    <mergeCell ref="T4:V4"/>
    <mergeCell ref="W4:W5"/>
    <mergeCell ref="X4:Z4"/>
    <mergeCell ref="A10:B12"/>
    <mergeCell ref="C10:F10"/>
    <mergeCell ref="C11:F11"/>
    <mergeCell ref="C12:F12"/>
    <mergeCell ref="O4:O5"/>
    <mergeCell ref="A3:F5"/>
    <mergeCell ref="G3:J3"/>
    <mergeCell ref="K3:N3"/>
    <mergeCell ref="O3:R3"/>
    <mergeCell ref="A6:B9"/>
    <mergeCell ref="C6:F6"/>
    <mergeCell ref="C7:F7"/>
    <mergeCell ref="C8:F8"/>
    <mergeCell ref="C9:F9"/>
    <mergeCell ref="A13:B14"/>
    <mergeCell ref="C13:F13"/>
    <mergeCell ref="C14:F14"/>
    <mergeCell ref="A15:B16"/>
    <mergeCell ref="C15:F15"/>
    <mergeCell ref="C16:F16"/>
    <mergeCell ref="T24:V24"/>
    <mergeCell ref="A17:B19"/>
    <mergeCell ref="C17:F17"/>
    <mergeCell ref="C18:F18"/>
    <mergeCell ref="C19:F19"/>
    <mergeCell ref="A20:B21"/>
    <mergeCell ref="C20:F20"/>
    <mergeCell ref="C21:F21"/>
    <mergeCell ref="W26:X26"/>
    <mergeCell ref="W24:X24"/>
    <mergeCell ref="A25:B27"/>
    <mergeCell ref="C25:F25"/>
    <mergeCell ref="G25:H25"/>
    <mergeCell ref="I25:M25"/>
    <mergeCell ref="N25:P25"/>
    <mergeCell ref="Q25:S25"/>
    <mergeCell ref="T25:V25"/>
    <mergeCell ref="W25:X25"/>
    <mergeCell ref="C26:F26"/>
    <mergeCell ref="A24:F24"/>
    <mergeCell ref="G24:H24"/>
    <mergeCell ref="I24:M24"/>
    <mergeCell ref="N24:P24"/>
    <mergeCell ref="Q24:S24"/>
    <mergeCell ref="G26:H26"/>
    <mergeCell ref="I26:M26"/>
    <mergeCell ref="N26:P26"/>
    <mergeCell ref="Q26:S26"/>
    <mergeCell ref="T26:V26"/>
    <mergeCell ref="W27:X27"/>
    <mergeCell ref="C27:F27"/>
    <mergeCell ref="G27:H27"/>
    <mergeCell ref="I27:M27"/>
    <mergeCell ref="N27:P27"/>
    <mergeCell ref="Q27:S27"/>
    <mergeCell ref="T27:V27"/>
  </mergeCells>
  <phoneticPr fontId="4"/>
  <pageMargins left="0.70866141732283472" right="0.70866141732283472" top="0.74803149606299213" bottom="0.74803149606299213" header="0.31496062992125984" footer="0.31496062992125984"/>
  <pageSetup paperSize="9" scale="56" orientation="landscape" horizontalDpi="300" verticalDpi="300" r:id="rId1"/>
  <headerFooter>
    <oddHeader>&amp;R&amp;12集計表２</oddHead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6B032-1AE5-4900-8597-3A58378027B3}">
  <sheetPr>
    <tabColor rgb="FFFFFF00"/>
    <pageSetUpPr fitToPage="1"/>
  </sheetPr>
  <dimension ref="A1:AU26"/>
  <sheetViews>
    <sheetView view="pageBreakPreview" zoomScale="80" zoomScaleNormal="60" zoomScaleSheetLayoutView="80" workbookViewId="0">
      <selection activeCell="A24" sqref="A24:B26"/>
    </sheetView>
  </sheetViews>
  <sheetFormatPr defaultColWidth="8.625" defaultRowHeight="13.5"/>
  <cols>
    <col min="1" max="6" width="7.625" style="3" customWidth="1"/>
    <col min="7" max="7" width="10.625" customWidth="1"/>
    <col min="8" max="10" width="5.125" customWidth="1"/>
    <col min="11" max="11" width="10.625" customWidth="1"/>
    <col min="12" max="14" width="5.125" customWidth="1"/>
    <col min="15" max="15" width="10.625" style="3" customWidth="1"/>
    <col min="16" max="18" width="5.125" style="3" customWidth="1"/>
    <col min="19" max="19" width="10.625" style="3" customWidth="1"/>
    <col min="20" max="22" width="5.125" style="3" customWidth="1"/>
    <col min="23" max="23" width="10.625" style="3" customWidth="1"/>
    <col min="24" max="26" width="5.125" style="3" customWidth="1"/>
    <col min="27" max="27" width="10.625" style="3" customWidth="1"/>
    <col min="28" max="30" width="5.125" style="3" customWidth="1"/>
    <col min="31" max="31" width="10.625" style="3" customWidth="1"/>
    <col min="32" max="34" width="5.125" style="3" customWidth="1"/>
    <col min="35" max="16384" width="8.625" style="3"/>
  </cols>
  <sheetData>
    <row r="1" spans="1:47" ht="24" customHeight="1">
      <c r="A1" s="1" t="s">
        <v>0</v>
      </c>
      <c r="B1" s="2"/>
      <c r="C1" s="2"/>
      <c r="D1" s="2"/>
      <c r="E1" s="2"/>
      <c r="F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11" t="s">
        <v>96</v>
      </c>
      <c r="AF1" s="111"/>
      <c r="AG1" s="111"/>
      <c r="AH1" s="111"/>
    </row>
    <row r="2" spans="1:47" ht="21" customHeight="1">
      <c r="A2" s="104" t="s">
        <v>1</v>
      </c>
      <c r="B2" s="105"/>
      <c r="C2" s="105"/>
      <c r="D2" s="105"/>
      <c r="E2" s="105"/>
      <c r="F2" s="106"/>
      <c r="G2" s="69" t="s">
        <v>87</v>
      </c>
      <c r="H2" s="72"/>
      <c r="I2" s="72"/>
      <c r="J2" s="70"/>
      <c r="K2" s="69" t="s">
        <v>88</v>
      </c>
      <c r="L2" s="72"/>
      <c r="M2" s="72"/>
      <c r="N2" s="70"/>
      <c r="O2" s="69" t="s">
        <v>2</v>
      </c>
      <c r="P2" s="72"/>
      <c r="Q2" s="72"/>
      <c r="R2" s="70"/>
      <c r="S2" s="69" t="s">
        <v>3</v>
      </c>
      <c r="T2" s="72"/>
      <c r="U2" s="72"/>
      <c r="V2" s="70"/>
      <c r="W2" s="69" t="s">
        <v>4</v>
      </c>
      <c r="X2" s="72"/>
      <c r="Y2" s="72"/>
      <c r="Z2" s="70"/>
      <c r="AA2" s="69" t="s">
        <v>5</v>
      </c>
      <c r="AB2" s="72"/>
      <c r="AC2" s="72"/>
      <c r="AD2" s="70"/>
      <c r="AE2" s="69" t="s">
        <v>6</v>
      </c>
      <c r="AF2" s="72"/>
      <c r="AG2" s="72"/>
      <c r="AH2" s="70"/>
    </row>
    <row r="3" spans="1:47" ht="54" customHeight="1">
      <c r="A3" s="107"/>
      <c r="B3" s="94"/>
      <c r="C3" s="94"/>
      <c r="D3" s="94"/>
      <c r="E3" s="94"/>
      <c r="F3" s="95"/>
      <c r="G3" s="10" t="s">
        <v>7</v>
      </c>
      <c r="H3" s="100" t="s">
        <v>8</v>
      </c>
      <c r="I3" s="101"/>
      <c r="J3" s="102"/>
      <c r="K3" s="10" t="s">
        <v>7</v>
      </c>
      <c r="L3" s="100" t="s">
        <v>8</v>
      </c>
      <c r="M3" s="101"/>
      <c r="N3" s="102"/>
      <c r="O3" s="10" t="s">
        <v>7</v>
      </c>
      <c r="P3" s="100" t="s">
        <v>8</v>
      </c>
      <c r="Q3" s="101"/>
      <c r="R3" s="102"/>
      <c r="S3" s="10" t="s">
        <v>7</v>
      </c>
      <c r="T3" s="100" t="s">
        <v>8</v>
      </c>
      <c r="U3" s="101"/>
      <c r="V3" s="102"/>
      <c r="W3" s="10" t="s">
        <v>7</v>
      </c>
      <c r="X3" s="100" t="s">
        <v>8</v>
      </c>
      <c r="Y3" s="101"/>
      <c r="Z3" s="102"/>
      <c r="AA3" s="10" t="s">
        <v>7</v>
      </c>
      <c r="AB3" s="100" t="s">
        <v>8</v>
      </c>
      <c r="AC3" s="101"/>
      <c r="AD3" s="102"/>
      <c r="AE3" s="10" t="s">
        <v>7</v>
      </c>
      <c r="AF3" s="100" t="s">
        <v>8</v>
      </c>
      <c r="AG3" s="101"/>
      <c r="AH3" s="102"/>
      <c r="AI3" s="4"/>
      <c r="AJ3" s="5"/>
      <c r="AK3" s="4"/>
      <c r="AL3" s="5"/>
      <c r="AM3" s="4"/>
      <c r="AN3" s="5"/>
      <c r="AO3" s="4"/>
      <c r="AP3" s="5"/>
      <c r="AQ3" s="4"/>
      <c r="AR3" s="5"/>
      <c r="AS3" s="6"/>
      <c r="AT3" s="6"/>
      <c r="AU3" s="6"/>
    </row>
    <row r="4" spans="1:47" ht="21" customHeight="1">
      <c r="A4" s="108"/>
      <c r="B4" s="109"/>
      <c r="C4" s="109"/>
      <c r="D4" s="109"/>
      <c r="E4" s="109"/>
      <c r="F4" s="110"/>
      <c r="G4" s="36"/>
      <c r="H4" s="15">
        <v>0</v>
      </c>
      <c r="I4" s="15">
        <v>1</v>
      </c>
      <c r="J4" s="15">
        <v>2</v>
      </c>
      <c r="K4" s="36"/>
      <c r="L4" s="15">
        <v>0</v>
      </c>
      <c r="M4" s="15">
        <v>1</v>
      </c>
      <c r="N4" s="15">
        <v>2</v>
      </c>
      <c r="O4" s="36"/>
      <c r="P4" s="15">
        <v>0</v>
      </c>
      <c r="Q4" s="15">
        <v>1</v>
      </c>
      <c r="R4" s="15">
        <v>2</v>
      </c>
      <c r="S4" s="36"/>
      <c r="T4" s="15">
        <v>0</v>
      </c>
      <c r="U4" s="15">
        <v>1</v>
      </c>
      <c r="V4" s="15">
        <v>2</v>
      </c>
      <c r="W4" s="36"/>
      <c r="X4" s="15">
        <v>0</v>
      </c>
      <c r="Y4" s="15">
        <v>1</v>
      </c>
      <c r="Z4" s="15">
        <v>2</v>
      </c>
      <c r="AA4" s="36"/>
      <c r="AB4" s="15">
        <v>0</v>
      </c>
      <c r="AC4" s="15">
        <v>1</v>
      </c>
      <c r="AD4" s="15">
        <v>2</v>
      </c>
      <c r="AE4" s="36"/>
      <c r="AF4" s="15">
        <v>0</v>
      </c>
      <c r="AG4" s="15">
        <v>1</v>
      </c>
      <c r="AH4" s="15">
        <v>2</v>
      </c>
      <c r="AI4" s="4"/>
      <c r="AJ4" s="5"/>
      <c r="AK4" s="4"/>
      <c r="AL4" s="5"/>
      <c r="AM4" s="4"/>
      <c r="AN4" s="5"/>
      <c r="AO4" s="4"/>
      <c r="AP4" s="5"/>
      <c r="AQ4" s="4"/>
      <c r="AR4" s="5"/>
      <c r="AS4" s="6"/>
      <c r="AT4" s="6"/>
      <c r="AU4" s="6"/>
    </row>
    <row r="5" spans="1:47" ht="21" customHeight="1">
      <c r="A5" s="67" t="s">
        <v>9</v>
      </c>
      <c r="B5" s="67"/>
      <c r="C5" s="67" t="s">
        <v>10</v>
      </c>
      <c r="D5" s="67"/>
      <c r="E5" s="67"/>
      <c r="F5" s="67"/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29">
        <v>0</v>
      </c>
      <c r="V5" s="29">
        <v>0</v>
      </c>
      <c r="W5" s="29">
        <v>17</v>
      </c>
      <c r="X5" s="29">
        <v>0</v>
      </c>
      <c r="Y5" s="29">
        <v>1</v>
      </c>
      <c r="Z5" s="29">
        <v>0</v>
      </c>
      <c r="AA5" s="29">
        <v>0</v>
      </c>
      <c r="AB5" s="29">
        <v>0</v>
      </c>
      <c r="AC5" s="29">
        <v>0</v>
      </c>
      <c r="AD5" s="29">
        <v>0</v>
      </c>
      <c r="AE5" s="29">
        <v>17</v>
      </c>
      <c r="AF5" s="29">
        <f t="shared" ref="AF5:AF20" si="0">SUM(H5,L5,P5,T5,X5,AB5)</f>
        <v>0</v>
      </c>
      <c r="AG5" s="29">
        <f t="shared" ref="AG5:AG20" si="1">SUM(I5,M5,Q5,U5,Y5,AC5)</f>
        <v>1</v>
      </c>
      <c r="AH5" s="29">
        <f t="shared" ref="AH5:AH20" si="2">SUM(J5,N5,R5,V5,Z5,AD5)</f>
        <v>0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6"/>
      <c r="AU5" s="6"/>
    </row>
    <row r="6" spans="1:47" ht="21" customHeight="1">
      <c r="A6" s="67"/>
      <c r="B6" s="67"/>
      <c r="C6" s="67" t="s">
        <v>11</v>
      </c>
      <c r="D6" s="67"/>
      <c r="E6" s="67"/>
      <c r="F6" s="67"/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29">
        <v>28.56</v>
      </c>
      <c r="P6" s="29">
        <v>2</v>
      </c>
      <c r="Q6" s="29">
        <v>6</v>
      </c>
      <c r="R6" s="29">
        <v>1</v>
      </c>
      <c r="S6" s="29">
        <v>29.33</v>
      </c>
      <c r="T6" s="29">
        <v>3</v>
      </c>
      <c r="U6" s="29">
        <v>0</v>
      </c>
      <c r="V6" s="29">
        <v>0</v>
      </c>
      <c r="W6" s="29">
        <v>26.44</v>
      </c>
      <c r="X6" s="29">
        <v>1</v>
      </c>
      <c r="Y6" s="29">
        <v>8</v>
      </c>
      <c r="Z6" s="29">
        <v>0</v>
      </c>
      <c r="AA6" s="29">
        <v>22.63</v>
      </c>
      <c r="AB6" s="29">
        <v>3</v>
      </c>
      <c r="AC6" s="29">
        <v>10</v>
      </c>
      <c r="AD6" s="29">
        <v>3</v>
      </c>
      <c r="AE6" s="29">
        <v>25.54</v>
      </c>
      <c r="AF6" s="29">
        <f t="shared" si="0"/>
        <v>9</v>
      </c>
      <c r="AG6" s="29">
        <f t="shared" si="1"/>
        <v>24</v>
      </c>
      <c r="AH6" s="29">
        <f t="shared" si="2"/>
        <v>4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6"/>
      <c r="AU6" s="6"/>
    </row>
    <row r="7" spans="1:47" ht="21" customHeight="1">
      <c r="A7" s="67"/>
      <c r="B7" s="67"/>
      <c r="C7" s="67" t="s">
        <v>12</v>
      </c>
      <c r="D7" s="67"/>
      <c r="E7" s="67"/>
      <c r="F7" s="67"/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28.67</v>
      </c>
      <c r="P7" s="29">
        <v>16</v>
      </c>
      <c r="Q7" s="29">
        <v>6</v>
      </c>
      <c r="R7" s="29">
        <v>2</v>
      </c>
      <c r="S7" s="29">
        <v>27.86</v>
      </c>
      <c r="T7" s="29">
        <v>22</v>
      </c>
      <c r="U7" s="29">
        <v>14</v>
      </c>
      <c r="V7" s="29">
        <v>0</v>
      </c>
      <c r="W7" s="29">
        <v>26.43</v>
      </c>
      <c r="X7" s="29">
        <v>7</v>
      </c>
      <c r="Y7" s="29">
        <v>22</v>
      </c>
      <c r="Z7" s="29">
        <v>8</v>
      </c>
      <c r="AA7" s="29">
        <v>23.36</v>
      </c>
      <c r="AB7" s="29">
        <v>30</v>
      </c>
      <c r="AC7" s="29">
        <v>32</v>
      </c>
      <c r="AD7" s="29">
        <v>10</v>
      </c>
      <c r="AE7" s="29">
        <v>25.75</v>
      </c>
      <c r="AF7" s="29">
        <f t="shared" si="0"/>
        <v>75</v>
      </c>
      <c r="AG7" s="29">
        <f t="shared" si="1"/>
        <v>74</v>
      </c>
      <c r="AH7" s="29">
        <f t="shared" si="2"/>
        <v>20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6"/>
      <c r="AU7" s="6"/>
    </row>
    <row r="8" spans="1:47" ht="21" customHeight="1">
      <c r="A8" s="67"/>
      <c r="B8" s="67"/>
      <c r="C8" s="67" t="s">
        <v>13</v>
      </c>
      <c r="D8" s="67"/>
      <c r="E8" s="67"/>
      <c r="F8" s="67"/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28.28</v>
      </c>
      <c r="P8" s="29">
        <v>14</v>
      </c>
      <c r="Q8" s="29">
        <v>2</v>
      </c>
      <c r="R8" s="29">
        <v>2</v>
      </c>
      <c r="S8" s="29">
        <v>26.46</v>
      </c>
      <c r="T8" s="29">
        <v>6</v>
      </c>
      <c r="U8" s="29">
        <v>5</v>
      </c>
      <c r="V8" s="29">
        <v>2</v>
      </c>
      <c r="W8" s="29">
        <v>27.45</v>
      </c>
      <c r="X8" s="29">
        <v>10</v>
      </c>
      <c r="Y8" s="29">
        <v>15</v>
      </c>
      <c r="Z8" s="29">
        <v>4</v>
      </c>
      <c r="AA8" s="29">
        <v>23.39</v>
      </c>
      <c r="AB8" s="29">
        <v>14</v>
      </c>
      <c r="AC8" s="29">
        <v>16</v>
      </c>
      <c r="AD8" s="29">
        <v>6</v>
      </c>
      <c r="AE8" s="29">
        <v>25.95</v>
      </c>
      <c r="AF8" s="29">
        <f t="shared" si="0"/>
        <v>44</v>
      </c>
      <c r="AG8" s="29">
        <f t="shared" si="1"/>
        <v>38</v>
      </c>
      <c r="AH8" s="29">
        <f t="shared" si="2"/>
        <v>14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6"/>
      <c r="AT8" s="6"/>
      <c r="AU8" s="6"/>
    </row>
    <row r="9" spans="1:47" ht="21" customHeight="1">
      <c r="A9" s="85" t="s">
        <v>14</v>
      </c>
      <c r="B9" s="85"/>
      <c r="C9" s="67" t="s">
        <v>15</v>
      </c>
      <c r="D9" s="67"/>
      <c r="E9" s="67"/>
      <c r="F9" s="67"/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28.33</v>
      </c>
      <c r="P9" s="29">
        <v>5</v>
      </c>
      <c r="Q9" s="29">
        <v>4</v>
      </c>
      <c r="R9" s="29">
        <v>0</v>
      </c>
      <c r="S9" s="29">
        <v>26.64</v>
      </c>
      <c r="T9" s="29">
        <v>6</v>
      </c>
      <c r="U9" s="29">
        <v>5</v>
      </c>
      <c r="V9" s="29">
        <v>0</v>
      </c>
      <c r="W9" s="29">
        <v>26.92</v>
      </c>
      <c r="X9" s="29">
        <v>6</v>
      </c>
      <c r="Y9" s="29">
        <v>12</v>
      </c>
      <c r="Z9" s="29">
        <v>6</v>
      </c>
      <c r="AA9" s="29">
        <v>24.92</v>
      </c>
      <c r="AB9" s="29">
        <v>16</v>
      </c>
      <c r="AC9" s="29">
        <v>14</v>
      </c>
      <c r="AD9" s="29">
        <v>7</v>
      </c>
      <c r="AE9" s="29">
        <v>26.12</v>
      </c>
      <c r="AF9" s="29">
        <f t="shared" si="0"/>
        <v>33</v>
      </c>
      <c r="AG9" s="29">
        <f t="shared" si="1"/>
        <v>35</v>
      </c>
      <c r="AH9" s="29">
        <f t="shared" si="2"/>
        <v>13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6"/>
      <c r="AT9" s="6"/>
      <c r="AU9" s="6"/>
    </row>
    <row r="10" spans="1:47" ht="21" customHeight="1">
      <c r="A10" s="85"/>
      <c r="B10" s="85"/>
      <c r="C10" s="67" t="s">
        <v>16</v>
      </c>
      <c r="D10" s="67"/>
      <c r="E10" s="67"/>
      <c r="F10" s="67"/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28.53</v>
      </c>
      <c r="P10" s="29">
        <v>19</v>
      </c>
      <c r="Q10" s="29">
        <v>4</v>
      </c>
      <c r="R10" s="29">
        <v>3</v>
      </c>
      <c r="S10" s="29">
        <v>27.15</v>
      </c>
      <c r="T10" s="29">
        <v>11</v>
      </c>
      <c r="U10" s="29">
        <v>7</v>
      </c>
      <c r="V10" s="29">
        <v>2</v>
      </c>
      <c r="W10" s="29">
        <v>27.17</v>
      </c>
      <c r="X10" s="29">
        <v>6</v>
      </c>
      <c r="Y10" s="29">
        <v>18</v>
      </c>
      <c r="Z10" s="29">
        <v>5</v>
      </c>
      <c r="AA10" s="29">
        <v>23.78</v>
      </c>
      <c r="AB10" s="29">
        <v>13</v>
      </c>
      <c r="AC10" s="29">
        <v>21</v>
      </c>
      <c r="AD10" s="29">
        <v>7</v>
      </c>
      <c r="AE10" s="29">
        <v>26.28</v>
      </c>
      <c r="AF10" s="29">
        <f t="shared" si="0"/>
        <v>49</v>
      </c>
      <c r="AG10" s="29">
        <f t="shared" si="1"/>
        <v>50</v>
      </c>
      <c r="AH10" s="29">
        <f t="shared" si="2"/>
        <v>17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/>
      <c r="AT10" s="6"/>
      <c r="AU10" s="6"/>
    </row>
    <row r="11" spans="1:47" ht="21" customHeight="1">
      <c r="A11" s="85"/>
      <c r="B11" s="85"/>
      <c r="C11" s="67" t="s">
        <v>17</v>
      </c>
      <c r="D11" s="67"/>
      <c r="E11" s="67"/>
      <c r="F11" s="67"/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28.56</v>
      </c>
      <c r="P11" s="29">
        <v>8</v>
      </c>
      <c r="Q11" s="29">
        <v>6</v>
      </c>
      <c r="R11" s="29">
        <v>2</v>
      </c>
      <c r="S11" s="29">
        <v>28.52</v>
      </c>
      <c r="T11" s="29">
        <v>14</v>
      </c>
      <c r="U11" s="29">
        <v>7</v>
      </c>
      <c r="V11" s="29">
        <v>0</v>
      </c>
      <c r="W11" s="29">
        <v>25.87</v>
      </c>
      <c r="X11" s="29">
        <v>6</v>
      </c>
      <c r="Y11" s="29">
        <v>16</v>
      </c>
      <c r="Z11" s="29">
        <v>1</v>
      </c>
      <c r="AA11" s="29">
        <v>21.5</v>
      </c>
      <c r="AB11" s="29">
        <v>18</v>
      </c>
      <c r="AC11" s="29">
        <v>23</v>
      </c>
      <c r="AD11" s="29">
        <v>5</v>
      </c>
      <c r="AE11" s="29">
        <v>24.91</v>
      </c>
      <c r="AF11" s="29">
        <f t="shared" si="0"/>
        <v>46</v>
      </c>
      <c r="AG11" s="29">
        <f t="shared" si="1"/>
        <v>52</v>
      </c>
      <c r="AH11" s="29">
        <f t="shared" si="2"/>
        <v>8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</row>
    <row r="12" spans="1:47" ht="21" customHeight="1">
      <c r="A12" s="67" t="s">
        <v>18</v>
      </c>
      <c r="B12" s="67"/>
      <c r="C12" s="67" t="s">
        <v>19</v>
      </c>
      <c r="D12" s="67"/>
      <c r="E12" s="67"/>
      <c r="F12" s="67"/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28.24</v>
      </c>
      <c r="P12" s="29">
        <v>12</v>
      </c>
      <c r="Q12" s="29">
        <v>4</v>
      </c>
      <c r="R12" s="29">
        <v>1</v>
      </c>
      <c r="S12" s="29">
        <v>26.84</v>
      </c>
      <c r="T12" s="29">
        <v>10</v>
      </c>
      <c r="U12" s="29">
        <v>7</v>
      </c>
      <c r="V12" s="29">
        <v>2</v>
      </c>
      <c r="W12" s="29">
        <v>26.55</v>
      </c>
      <c r="X12" s="29">
        <v>7</v>
      </c>
      <c r="Y12" s="29">
        <v>17</v>
      </c>
      <c r="Z12" s="29">
        <v>7</v>
      </c>
      <c r="AA12" s="29">
        <v>23.94</v>
      </c>
      <c r="AB12" s="29">
        <v>30</v>
      </c>
      <c r="AC12" s="29">
        <v>39</v>
      </c>
      <c r="AD12" s="29">
        <v>12</v>
      </c>
      <c r="AE12" s="29">
        <v>25.35</v>
      </c>
      <c r="AF12" s="29">
        <f t="shared" si="0"/>
        <v>59</v>
      </c>
      <c r="AG12" s="29">
        <f t="shared" si="1"/>
        <v>67</v>
      </c>
      <c r="AH12" s="29">
        <f t="shared" si="2"/>
        <v>22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</row>
    <row r="13" spans="1:47" ht="21" customHeight="1">
      <c r="A13" s="67"/>
      <c r="B13" s="67"/>
      <c r="C13" s="67" t="s">
        <v>20</v>
      </c>
      <c r="D13" s="67"/>
      <c r="E13" s="67"/>
      <c r="F13" s="67"/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28.65</v>
      </c>
      <c r="P13" s="29">
        <v>20</v>
      </c>
      <c r="Q13" s="29">
        <v>10</v>
      </c>
      <c r="R13" s="29">
        <v>4</v>
      </c>
      <c r="S13" s="29">
        <v>28.03</v>
      </c>
      <c r="T13" s="29">
        <v>21</v>
      </c>
      <c r="U13" s="29">
        <v>12</v>
      </c>
      <c r="V13" s="29">
        <v>0</v>
      </c>
      <c r="W13" s="29">
        <v>26.77</v>
      </c>
      <c r="X13" s="29">
        <v>10</v>
      </c>
      <c r="Y13" s="29">
        <v>29</v>
      </c>
      <c r="Z13" s="29">
        <v>5</v>
      </c>
      <c r="AA13" s="29">
        <v>21.98</v>
      </c>
      <c r="AB13" s="29">
        <v>17</v>
      </c>
      <c r="AC13" s="29">
        <v>18</v>
      </c>
      <c r="AD13" s="29">
        <v>7</v>
      </c>
      <c r="AE13" s="29">
        <v>26.14</v>
      </c>
      <c r="AF13" s="29">
        <f t="shared" si="0"/>
        <v>68</v>
      </c>
      <c r="AG13" s="29">
        <f t="shared" si="1"/>
        <v>69</v>
      </c>
      <c r="AH13" s="29">
        <f t="shared" si="2"/>
        <v>16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</row>
    <row r="14" spans="1:47" ht="21" customHeight="1">
      <c r="A14" s="67" t="s">
        <v>21</v>
      </c>
      <c r="B14" s="67"/>
      <c r="C14" s="67" t="s">
        <v>19</v>
      </c>
      <c r="D14" s="67"/>
      <c r="E14" s="67"/>
      <c r="F14" s="67"/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28.32</v>
      </c>
      <c r="P14" s="29">
        <v>16</v>
      </c>
      <c r="Q14" s="29">
        <v>2</v>
      </c>
      <c r="R14" s="29">
        <v>1</v>
      </c>
      <c r="S14" s="29">
        <v>26.73</v>
      </c>
      <c r="T14" s="29">
        <v>8</v>
      </c>
      <c r="U14" s="29">
        <v>5</v>
      </c>
      <c r="V14" s="29">
        <v>2</v>
      </c>
      <c r="W14" s="29">
        <v>26.31</v>
      </c>
      <c r="X14" s="29">
        <v>7</v>
      </c>
      <c r="Y14" s="29">
        <v>16</v>
      </c>
      <c r="Z14" s="29">
        <v>6</v>
      </c>
      <c r="AA14" s="29">
        <v>23.76</v>
      </c>
      <c r="AB14" s="29">
        <v>24</v>
      </c>
      <c r="AC14" s="29">
        <v>29</v>
      </c>
      <c r="AD14" s="29">
        <v>14</v>
      </c>
      <c r="AE14" s="29">
        <v>25.74</v>
      </c>
      <c r="AF14" s="29">
        <f t="shared" si="0"/>
        <v>55</v>
      </c>
      <c r="AG14" s="29">
        <f t="shared" si="1"/>
        <v>52</v>
      </c>
      <c r="AH14" s="29">
        <f t="shared" si="2"/>
        <v>23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</row>
    <row r="15" spans="1:47" ht="21" customHeight="1">
      <c r="A15" s="67"/>
      <c r="B15" s="67"/>
      <c r="C15" s="67" t="s">
        <v>20</v>
      </c>
      <c r="D15" s="67"/>
      <c r="E15" s="67"/>
      <c r="F15" s="67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28.7</v>
      </c>
      <c r="P15" s="29">
        <v>16</v>
      </c>
      <c r="Q15" s="29">
        <v>11</v>
      </c>
      <c r="R15" s="29">
        <v>4</v>
      </c>
      <c r="S15" s="29">
        <v>27.95</v>
      </c>
      <c r="T15" s="29">
        <v>23</v>
      </c>
      <c r="U15" s="29">
        <v>14</v>
      </c>
      <c r="V15" s="29">
        <v>0</v>
      </c>
      <c r="W15" s="29">
        <v>26.94</v>
      </c>
      <c r="X15" s="29">
        <v>11</v>
      </c>
      <c r="Y15" s="29">
        <v>30</v>
      </c>
      <c r="Z15" s="29">
        <v>6</v>
      </c>
      <c r="AA15" s="29">
        <v>22.71</v>
      </c>
      <c r="AB15" s="29">
        <v>23</v>
      </c>
      <c r="AC15" s="29">
        <v>28</v>
      </c>
      <c r="AD15" s="29">
        <v>5</v>
      </c>
      <c r="AE15" s="29">
        <v>26.09</v>
      </c>
      <c r="AF15" s="29">
        <f t="shared" si="0"/>
        <v>73</v>
      </c>
      <c r="AG15" s="29">
        <f t="shared" si="1"/>
        <v>83</v>
      </c>
      <c r="AH15" s="29">
        <f t="shared" si="2"/>
        <v>15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</row>
    <row r="16" spans="1:47" ht="21" customHeight="1">
      <c r="A16" s="67" t="s">
        <v>22</v>
      </c>
      <c r="B16" s="67"/>
      <c r="C16" s="67" t="s">
        <v>23</v>
      </c>
      <c r="D16" s="67"/>
      <c r="E16" s="67"/>
      <c r="F16" s="67"/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28.67</v>
      </c>
      <c r="P16" s="29">
        <v>6</v>
      </c>
      <c r="Q16" s="29">
        <v>3</v>
      </c>
      <c r="R16" s="29">
        <v>0</v>
      </c>
      <c r="S16" s="29">
        <v>27</v>
      </c>
      <c r="T16" s="29">
        <v>3</v>
      </c>
      <c r="U16" s="29">
        <v>3</v>
      </c>
      <c r="V16" s="29">
        <v>1</v>
      </c>
      <c r="W16" s="29">
        <v>22.33</v>
      </c>
      <c r="X16" s="29">
        <v>0</v>
      </c>
      <c r="Y16" s="29">
        <v>3</v>
      </c>
      <c r="Z16" s="29">
        <v>3</v>
      </c>
      <c r="AA16" s="29">
        <v>18.5</v>
      </c>
      <c r="AB16" s="29">
        <v>2</v>
      </c>
      <c r="AC16" s="29">
        <v>3</v>
      </c>
      <c r="AD16" s="29">
        <v>1</v>
      </c>
      <c r="AE16" s="29">
        <v>24.71</v>
      </c>
      <c r="AF16" s="29">
        <f t="shared" si="0"/>
        <v>11</v>
      </c>
      <c r="AG16" s="29">
        <f t="shared" si="1"/>
        <v>12</v>
      </c>
      <c r="AH16" s="29">
        <f t="shared" si="2"/>
        <v>5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6"/>
      <c r="AT16" s="6"/>
      <c r="AU16" s="6"/>
    </row>
    <row r="17" spans="1:47" ht="21" customHeight="1">
      <c r="A17" s="67"/>
      <c r="B17" s="67"/>
      <c r="C17" s="67" t="s">
        <v>24</v>
      </c>
      <c r="D17" s="67"/>
      <c r="E17" s="67"/>
      <c r="F17" s="67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28.11</v>
      </c>
      <c r="P17" s="29">
        <v>3</v>
      </c>
      <c r="Q17" s="29">
        <v>3</v>
      </c>
      <c r="R17" s="29">
        <v>0</v>
      </c>
      <c r="S17" s="29">
        <v>27.43</v>
      </c>
      <c r="T17" s="29">
        <v>14</v>
      </c>
      <c r="U17" s="29">
        <v>9</v>
      </c>
      <c r="V17" s="29">
        <v>0</v>
      </c>
      <c r="W17" s="29">
        <v>27.75</v>
      </c>
      <c r="X17" s="29">
        <v>4</v>
      </c>
      <c r="Y17" s="29">
        <v>12</v>
      </c>
      <c r="Z17" s="29">
        <v>4</v>
      </c>
      <c r="AA17" s="29">
        <v>22.69</v>
      </c>
      <c r="AB17" s="29">
        <v>10</v>
      </c>
      <c r="AC17" s="29">
        <v>19</v>
      </c>
      <c r="AD17" s="29">
        <v>6</v>
      </c>
      <c r="AE17" s="29">
        <v>25.67</v>
      </c>
      <c r="AF17" s="29">
        <f t="shared" si="0"/>
        <v>31</v>
      </c>
      <c r="AG17" s="29">
        <f t="shared" si="1"/>
        <v>43</v>
      </c>
      <c r="AH17" s="29">
        <f t="shared" si="2"/>
        <v>10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</row>
    <row r="18" spans="1:47" ht="21" customHeight="1">
      <c r="A18" s="67"/>
      <c r="B18" s="67"/>
      <c r="C18" s="67" t="s">
        <v>25</v>
      </c>
      <c r="D18" s="67"/>
      <c r="E18" s="67"/>
      <c r="F18" s="67"/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28.58</v>
      </c>
      <c r="P18" s="29">
        <v>22</v>
      </c>
      <c r="Q18" s="29">
        <v>8</v>
      </c>
      <c r="R18" s="29">
        <v>3</v>
      </c>
      <c r="S18" s="29">
        <v>27.95</v>
      </c>
      <c r="T18" s="29">
        <v>14</v>
      </c>
      <c r="U18" s="29">
        <v>7</v>
      </c>
      <c r="V18" s="29">
        <v>1</v>
      </c>
      <c r="W18" s="29">
        <v>26.8</v>
      </c>
      <c r="X18" s="29">
        <v>14</v>
      </c>
      <c r="Y18" s="29">
        <v>31</v>
      </c>
      <c r="Z18" s="29">
        <v>5</v>
      </c>
      <c r="AA18" s="29">
        <v>23.87</v>
      </c>
      <c r="AB18" s="29">
        <v>35</v>
      </c>
      <c r="AC18" s="29">
        <v>36</v>
      </c>
      <c r="AD18" s="29">
        <v>12</v>
      </c>
      <c r="AE18" s="29">
        <v>25.95</v>
      </c>
      <c r="AF18" s="29">
        <f t="shared" si="0"/>
        <v>85</v>
      </c>
      <c r="AG18" s="29">
        <f t="shared" si="1"/>
        <v>82</v>
      </c>
      <c r="AH18" s="29">
        <f t="shared" si="2"/>
        <v>21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</row>
    <row r="19" spans="1:47" ht="21" customHeight="1">
      <c r="A19" s="67" t="s">
        <v>26</v>
      </c>
      <c r="B19" s="67"/>
      <c r="C19" s="67" t="s">
        <v>19</v>
      </c>
      <c r="D19" s="67"/>
      <c r="E19" s="67"/>
      <c r="F19" s="67"/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28.28</v>
      </c>
      <c r="P19" s="29">
        <v>20</v>
      </c>
      <c r="Q19" s="29">
        <v>6</v>
      </c>
      <c r="R19" s="29">
        <v>3</v>
      </c>
      <c r="S19" s="29">
        <v>27.19</v>
      </c>
      <c r="T19" s="29">
        <v>22</v>
      </c>
      <c r="U19" s="29">
        <v>13</v>
      </c>
      <c r="V19" s="29">
        <v>2</v>
      </c>
      <c r="W19" s="29">
        <v>26.82</v>
      </c>
      <c r="X19" s="29">
        <v>15</v>
      </c>
      <c r="Y19" s="29">
        <v>37</v>
      </c>
      <c r="Z19" s="29">
        <v>9</v>
      </c>
      <c r="AA19" s="29">
        <v>23.29</v>
      </c>
      <c r="AB19" s="29">
        <v>44</v>
      </c>
      <c r="AC19" s="29">
        <v>45</v>
      </c>
      <c r="AD19" s="29">
        <v>15</v>
      </c>
      <c r="AE19" s="29">
        <v>25.47</v>
      </c>
      <c r="AF19" s="29">
        <f t="shared" si="0"/>
        <v>101</v>
      </c>
      <c r="AG19" s="29">
        <f t="shared" si="1"/>
        <v>101</v>
      </c>
      <c r="AH19" s="29">
        <f t="shared" si="2"/>
        <v>29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</row>
    <row r="20" spans="1:47" ht="21" customHeight="1">
      <c r="A20" s="67"/>
      <c r="B20" s="67"/>
      <c r="C20" s="67" t="s">
        <v>20</v>
      </c>
      <c r="D20" s="67"/>
      <c r="E20" s="67"/>
      <c r="F20" s="67"/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28.95</v>
      </c>
      <c r="P20" s="29">
        <v>11</v>
      </c>
      <c r="Q20" s="29">
        <v>7</v>
      </c>
      <c r="R20" s="29">
        <v>2</v>
      </c>
      <c r="S20" s="29">
        <v>28.58</v>
      </c>
      <c r="T20" s="29">
        <v>7</v>
      </c>
      <c r="U20" s="29">
        <v>5</v>
      </c>
      <c r="V20" s="29">
        <v>0</v>
      </c>
      <c r="W20" s="29">
        <v>26</v>
      </c>
      <c r="X20" s="29">
        <v>3</v>
      </c>
      <c r="Y20" s="29">
        <v>7</v>
      </c>
      <c r="Z20" s="29">
        <v>3</v>
      </c>
      <c r="AA20" s="29">
        <v>22.73</v>
      </c>
      <c r="AB20" s="29">
        <v>3</v>
      </c>
      <c r="AC20" s="29">
        <v>9</v>
      </c>
      <c r="AD20" s="29">
        <v>3</v>
      </c>
      <c r="AE20" s="29">
        <v>26.68</v>
      </c>
      <c r="AF20" s="29">
        <f t="shared" si="0"/>
        <v>24</v>
      </c>
      <c r="AG20" s="29">
        <f t="shared" si="1"/>
        <v>28</v>
      </c>
      <c r="AH20" s="29">
        <f t="shared" si="2"/>
        <v>8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</row>
    <row r="21" spans="1:47" ht="21" customHeight="1">
      <c r="A21" s="2"/>
      <c r="B21" s="2"/>
      <c r="C21" s="2"/>
      <c r="D21" s="2"/>
      <c r="E21" s="2"/>
      <c r="F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</row>
    <row r="22" spans="1:47" ht="21" customHeight="1">
      <c r="A22" s="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9" t="s">
        <v>28</v>
      </c>
      <c r="X22" s="109"/>
      <c r="AG22" s="2"/>
      <c r="AH22" s="2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</row>
    <row r="23" spans="1:47" ht="23.25" customHeight="1">
      <c r="A23" s="71" t="s">
        <v>1</v>
      </c>
      <c r="B23" s="71"/>
      <c r="C23" s="71"/>
      <c r="D23" s="71"/>
      <c r="E23" s="71"/>
      <c r="F23" s="71"/>
      <c r="G23" s="69" t="s">
        <v>29</v>
      </c>
      <c r="H23" s="70"/>
      <c r="I23" s="69" t="s">
        <v>30</v>
      </c>
      <c r="J23" s="72"/>
      <c r="K23" s="72"/>
      <c r="L23" s="72"/>
      <c r="M23" s="70"/>
      <c r="N23" s="69" t="s">
        <v>31</v>
      </c>
      <c r="O23" s="72"/>
      <c r="P23" s="70"/>
      <c r="Q23" s="69" t="s">
        <v>32</v>
      </c>
      <c r="R23" s="72"/>
      <c r="S23" s="70"/>
      <c r="T23" s="69" t="s">
        <v>33</v>
      </c>
      <c r="U23" s="72"/>
      <c r="V23" s="70"/>
      <c r="W23" s="69" t="s">
        <v>34</v>
      </c>
      <c r="X23" s="70"/>
      <c r="AG23" s="2"/>
      <c r="AH23" s="2"/>
      <c r="AS23" s="6"/>
      <c r="AT23" s="6"/>
      <c r="AU23" s="6"/>
    </row>
    <row r="24" spans="1:47" ht="21" customHeight="1">
      <c r="A24" s="67" t="s">
        <v>35</v>
      </c>
      <c r="B24" s="67"/>
      <c r="C24" s="67" t="s">
        <v>36</v>
      </c>
      <c r="D24" s="67"/>
      <c r="E24" s="67"/>
      <c r="F24" s="67"/>
      <c r="G24" s="69">
        <v>10</v>
      </c>
      <c r="H24" s="70"/>
      <c r="I24" s="69">
        <v>5</v>
      </c>
      <c r="J24" s="72"/>
      <c r="K24" s="72"/>
      <c r="L24" s="72"/>
      <c r="M24" s="70"/>
      <c r="N24" s="69">
        <v>2</v>
      </c>
      <c r="O24" s="72"/>
      <c r="P24" s="70"/>
      <c r="Q24" s="69">
        <v>4</v>
      </c>
      <c r="R24" s="72"/>
      <c r="S24" s="70"/>
      <c r="T24" s="69">
        <v>0</v>
      </c>
      <c r="U24" s="72"/>
      <c r="V24" s="70"/>
      <c r="W24" s="69">
        <v>13</v>
      </c>
      <c r="X24" s="70"/>
      <c r="AG24" s="2"/>
      <c r="AH24" s="2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6"/>
      <c r="AT24" s="6"/>
      <c r="AU24" s="6"/>
    </row>
    <row r="25" spans="1:47" ht="21" customHeight="1">
      <c r="A25" s="67"/>
      <c r="B25" s="67"/>
      <c r="C25" s="67" t="s">
        <v>37</v>
      </c>
      <c r="D25" s="67"/>
      <c r="E25" s="67"/>
      <c r="F25" s="67"/>
      <c r="G25" s="69">
        <v>16</v>
      </c>
      <c r="H25" s="70"/>
      <c r="I25" s="69">
        <v>6</v>
      </c>
      <c r="J25" s="72"/>
      <c r="K25" s="72"/>
      <c r="L25" s="72"/>
      <c r="M25" s="70"/>
      <c r="N25" s="69">
        <v>1</v>
      </c>
      <c r="O25" s="72"/>
      <c r="P25" s="70"/>
      <c r="Q25" s="69">
        <v>2</v>
      </c>
      <c r="R25" s="72"/>
      <c r="S25" s="70"/>
      <c r="T25" s="69">
        <v>1</v>
      </c>
      <c r="U25" s="72"/>
      <c r="V25" s="70"/>
      <c r="W25" s="69">
        <v>25</v>
      </c>
      <c r="X25" s="70"/>
      <c r="AG25" s="2"/>
      <c r="AH25" s="2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</row>
    <row r="26" spans="1:47" ht="21" customHeight="1">
      <c r="A26" s="67"/>
      <c r="B26" s="67"/>
      <c r="C26" s="67" t="s">
        <v>38</v>
      </c>
      <c r="D26" s="67"/>
      <c r="E26" s="67"/>
      <c r="F26" s="67"/>
      <c r="G26" s="69">
        <v>4</v>
      </c>
      <c r="H26" s="70"/>
      <c r="I26" s="69">
        <v>1</v>
      </c>
      <c r="J26" s="72"/>
      <c r="K26" s="72"/>
      <c r="L26" s="72"/>
      <c r="M26" s="70"/>
      <c r="N26" s="69">
        <v>1</v>
      </c>
      <c r="O26" s="72"/>
      <c r="P26" s="70"/>
      <c r="Q26" s="69">
        <v>0</v>
      </c>
      <c r="R26" s="72"/>
      <c r="S26" s="70"/>
      <c r="T26" s="69">
        <v>0</v>
      </c>
      <c r="U26" s="72"/>
      <c r="V26" s="70"/>
      <c r="W26" s="69">
        <v>6</v>
      </c>
      <c r="X26" s="70"/>
      <c r="AG26" s="2"/>
      <c r="AH26" s="2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</row>
  </sheetData>
  <mergeCells count="68">
    <mergeCell ref="AE1:AH1"/>
    <mergeCell ref="T23:V23"/>
    <mergeCell ref="T24:V24"/>
    <mergeCell ref="W23:X23"/>
    <mergeCell ref="AA2:AD2"/>
    <mergeCell ref="AE2:AH2"/>
    <mergeCell ref="AF3:AH3"/>
    <mergeCell ref="X3:Z3"/>
    <mergeCell ref="AB3:AD3"/>
    <mergeCell ref="T3:V3"/>
    <mergeCell ref="T25:V25"/>
    <mergeCell ref="T26:V26"/>
    <mergeCell ref="W24:X24"/>
    <mergeCell ref="W25:X25"/>
    <mergeCell ref="W26:X26"/>
    <mergeCell ref="W22:X22"/>
    <mergeCell ref="Q24:S24"/>
    <mergeCell ref="Q25:S25"/>
    <mergeCell ref="Q26:S26"/>
    <mergeCell ref="L3:N3"/>
    <mergeCell ref="P3:R3"/>
    <mergeCell ref="N23:P23"/>
    <mergeCell ref="N24:P24"/>
    <mergeCell ref="N25:P25"/>
    <mergeCell ref="N26:P26"/>
    <mergeCell ref="Q23:S23"/>
    <mergeCell ref="A24:B26"/>
    <mergeCell ref="C24:F24"/>
    <mergeCell ref="C25:F25"/>
    <mergeCell ref="C26:F26"/>
    <mergeCell ref="H3:J3"/>
    <mergeCell ref="G2:J2"/>
    <mergeCell ref="K2:N2"/>
    <mergeCell ref="O2:R2"/>
    <mergeCell ref="S2:V2"/>
    <mergeCell ref="W2:Z2"/>
    <mergeCell ref="G23:H23"/>
    <mergeCell ref="G24:H24"/>
    <mergeCell ref="G25:H25"/>
    <mergeCell ref="G26:H26"/>
    <mergeCell ref="I23:M23"/>
    <mergeCell ref="I24:M24"/>
    <mergeCell ref="I25:M25"/>
    <mergeCell ref="I26:M26"/>
    <mergeCell ref="A23:F23"/>
    <mergeCell ref="A16:B18"/>
    <mergeCell ref="C16:F16"/>
    <mergeCell ref="C17:F17"/>
    <mergeCell ref="C18:F18"/>
    <mergeCell ref="A19:B20"/>
    <mergeCell ref="C19:F19"/>
    <mergeCell ref="C20:F20"/>
    <mergeCell ref="A12:B13"/>
    <mergeCell ref="C12:F12"/>
    <mergeCell ref="C13:F13"/>
    <mergeCell ref="A14:B15"/>
    <mergeCell ref="C14:F14"/>
    <mergeCell ref="C15:F15"/>
    <mergeCell ref="A2:F4"/>
    <mergeCell ref="A9:B11"/>
    <mergeCell ref="C9:F9"/>
    <mergeCell ref="C10:F10"/>
    <mergeCell ref="C11:F11"/>
    <mergeCell ref="A5:B8"/>
    <mergeCell ref="C5:F5"/>
    <mergeCell ref="C6:F6"/>
    <mergeCell ref="C7:F7"/>
    <mergeCell ref="C8:F8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&amp;R&amp;12集計表２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2C3C1-00C5-4E3A-918A-D192D76B84EA}">
  <sheetPr>
    <tabColor rgb="FFFFFF00"/>
    <pageSetUpPr fitToPage="1"/>
  </sheetPr>
  <dimension ref="A1:AU26"/>
  <sheetViews>
    <sheetView view="pageBreakPreview" zoomScale="80" zoomScaleNormal="60" zoomScaleSheetLayoutView="80" workbookViewId="0">
      <selection activeCell="A24" sqref="A24:B26"/>
    </sheetView>
  </sheetViews>
  <sheetFormatPr defaultColWidth="8.625" defaultRowHeight="13.5"/>
  <cols>
    <col min="1" max="6" width="7.625" style="3" customWidth="1"/>
    <col min="7" max="7" width="10.625" customWidth="1"/>
    <col min="8" max="10" width="5.125" customWidth="1"/>
    <col min="11" max="11" width="10.625" customWidth="1"/>
    <col min="12" max="14" width="5.125" customWidth="1"/>
    <col min="15" max="15" width="10.625" style="3" customWidth="1"/>
    <col min="16" max="18" width="5.125" style="3" customWidth="1"/>
    <col min="19" max="19" width="10.625" style="3" customWidth="1"/>
    <col min="20" max="22" width="5.125" style="3" customWidth="1"/>
    <col min="23" max="23" width="10.625" style="3" customWidth="1"/>
    <col min="24" max="26" width="5.125" style="3" customWidth="1"/>
    <col min="27" max="27" width="10.625" style="3" customWidth="1"/>
    <col min="28" max="30" width="5.125" style="3" customWidth="1"/>
    <col min="31" max="31" width="10.625" style="3" customWidth="1"/>
    <col min="32" max="34" width="5.125" style="3" customWidth="1"/>
    <col min="35" max="16384" width="8.625" style="3"/>
  </cols>
  <sheetData>
    <row r="1" spans="1:47" ht="24" customHeight="1">
      <c r="A1" s="1" t="s">
        <v>0</v>
      </c>
      <c r="B1" s="2"/>
      <c r="C1" s="2"/>
      <c r="D1" s="2"/>
      <c r="E1" s="2"/>
      <c r="F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11" t="s">
        <v>97</v>
      </c>
      <c r="AF1" s="111"/>
      <c r="AG1" s="111"/>
      <c r="AH1" s="111"/>
    </row>
    <row r="2" spans="1:47" ht="21" customHeight="1">
      <c r="A2" s="104" t="s">
        <v>1</v>
      </c>
      <c r="B2" s="105"/>
      <c r="C2" s="105"/>
      <c r="D2" s="105"/>
      <c r="E2" s="105"/>
      <c r="F2" s="106"/>
      <c r="G2" s="69" t="s">
        <v>87</v>
      </c>
      <c r="H2" s="72"/>
      <c r="I2" s="72"/>
      <c r="J2" s="70"/>
      <c r="K2" s="69" t="s">
        <v>88</v>
      </c>
      <c r="L2" s="72"/>
      <c r="M2" s="72"/>
      <c r="N2" s="70"/>
      <c r="O2" s="69" t="s">
        <v>2</v>
      </c>
      <c r="P2" s="72"/>
      <c r="Q2" s="72"/>
      <c r="R2" s="70"/>
      <c r="S2" s="69" t="s">
        <v>3</v>
      </c>
      <c r="T2" s="72"/>
      <c r="U2" s="72"/>
      <c r="V2" s="70"/>
      <c r="W2" s="69" t="s">
        <v>4</v>
      </c>
      <c r="X2" s="72"/>
      <c r="Y2" s="72"/>
      <c r="Z2" s="70"/>
      <c r="AA2" s="69" t="s">
        <v>5</v>
      </c>
      <c r="AB2" s="72"/>
      <c r="AC2" s="72"/>
      <c r="AD2" s="70"/>
      <c r="AE2" s="69" t="s">
        <v>6</v>
      </c>
      <c r="AF2" s="72"/>
      <c r="AG2" s="72"/>
      <c r="AH2" s="70"/>
    </row>
    <row r="3" spans="1:47" ht="54" customHeight="1">
      <c r="A3" s="107"/>
      <c r="B3" s="94"/>
      <c r="C3" s="94"/>
      <c r="D3" s="94"/>
      <c r="E3" s="94"/>
      <c r="F3" s="95"/>
      <c r="G3" s="10" t="s">
        <v>7</v>
      </c>
      <c r="H3" s="100" t="s">
        <v>8</v>
      </c>
      <c r="I3" s="101"/>
      <c r="J3" s="102"/>
      <c r="K3" s="10" t="s">
        <v>7</v>
      </c>
      <c r="L3" s="100" t="s">
        <v>8</v>
      </c>
      <c r="M3" s="101"/>
      <c r="N3" s="102"/>
      <c r="O3" s="10" t="s">
        <v>7</v>
      </c>
      <c r="P3" s="100" t="s">
        <v>8</v>
      </c>
      <c r="Q3" s="101"/>
      <c r="R3" s="102"/>
      <c r="S3" s="10" t="s">
        <v>7</v>
      </c>
      <c r="T3" s="100" t="s">
        <v>8</v>
      </c>
      <c r="U3" s="101"/>
      <c r="V3" s="102"/>
      <c r="W3" s="10" t="s">
        <v>7</v>
      </c>
      <c r="X3" s="100" t="s">
        <v>8</v>
      </c>
      <c r="Y3" s="101"/>
      <c r="Z3" s="102"/>
      <c r="AA3" s="10" t="s">
        <v>7</v>
      </c>
      <c r="AB3" s="100" t="s">
        <v>8</v>
      </c>
      <c r="AC3" s="101"/>
      <c r="AD3" s="102"/>
      <c r="AE3" s="10" t="s">
        <v>7</v>
      </c>
      <c r="AF3" s="100" t="s">
        <v>8</v>
      </c>
      <c r="AG3" s="101"/>
      <c r="AH3" s="102"/>
      <c r="AI3" s="4"/>
      <c r="AJ3" s="5"/>
      <c r="AK3" s="4"/>
      <c r="AL3" s="5"/>
      <c r="AM3" s="4"/>
      <c r="AN3" s="5"/>
      <c r="AO3" s="4"/>
      <c r="AP3" s="5"/>
      <c r="AQ3" s="4"/>
      <c r="AR3" s="5"/>
      <c r="AS3" s="6"/>
      <c r="AT3" s="6"/>
      <c r="AU3" s="6"/>
    </row>
    <row r="4" spans="1:47" ht="21" customHeight="1">
      <c r="A4" s="108"/>
      <c r="B4" s="109"/>
      <c r="C4" s="109"/>
      <c r="D4" s="109"/>
      <c r="E4" s="109"/>
      <c r="F4" s="110"/>
      <c r="G4" s="36"/>
      <c r="H4" s="15">
        <v>0</v>
      </c>
      <c r="I4" s="15">
        <v>1</v>
      </c>
      <c r="J4" s="15">
        <v>2</v>
      </c>
      <c r="K4" s="36"/>
      <c r="L4" s="15">
        <v>0</v>
      </c>
      <c r="M4" s="15">
        <v>1</v>
      </c>
      <c r="N4" s="15">
        <v>2</v>
      </c>
      <c r="O4" s="36"/>
      <c r="P4" s="15">
        <v>0</v>
      </c>
      <c r="Q4" s="15">
        <v>1</v>
      </c>
      <c r="R4" s="15">
        <v>2</v>
      </c>
      <c r="S4" s="36"/>
      <c r="T4" s="15">
        <v>0</v>
      </c>
      <c r="U4" s="15">
        <v>1</v>
      </c>
      <c r="V4" s="15">
        <v>2</v>
      </c>
      <c r="W4" s="36"/>
      <c r="X4" s="15">
        <v>0</v>
      </c>
      <c r="Y4" s="15">
        <v>1</v>
      </c>
      <c r="Z4" s="15">
        <v>2</v>
      </c>
      <c r="AA4" s="36"/>
      <c r="AB4" s="15">
        <v>0</v>
      </c>
      <c r="AC4" s="15">
        <v>1</v>
      </c>
      <c r="AD4" s="15">
        <v>2</v>
      </c>
      <c r="AE4" s="36"/>
      <c r="AF4" s="15">
        <v>0</v>
      </c>
      <c r="AG4" s="15">
        <v>1</v>
      </c>
      <c r="AH4" s="15">
        <v>2</v>
      </c>
      <c r="AI4" s="4"/>
      <c r="AJ4" s="5"/>
      <c r="AK4" s="4"/>
      <c r="AL4" s="5"/>
      <c r="AM4" s="4"/>
      <c r="AN4" s="5"/>
      <c r="AO4" s="4"/>
      <c r="AP4" s="5"/>
      <c r="AQ4" s="4"/>
      <c r="AR4" s="5"/>
      <c r="AS4" s="6"/>
      <c r="AT4" s="6"/>
      <c r="AU4" s="6"/>
    </row>
    <row r="5" spans="1:47" ht="21" customHeight="1">
      <c r="A5" s="67" t="s">
        <v>9</v>
      </c>
      <c r="B5" s="67"/>
      <c r="C5" s="67" t="s">
        <v>10</v>
      </c>
      <c r="D5" s="67"/>
      <c r="E5" s="67"/>
      <c r="F5" s="67"/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29">
        <v>0</v>
      </c>
      <c r="V5" s="29">
        <v>0</v>
      </c>
      <c r="W5" s="29">
        <v>0</v>
      </c>
      <c r="X5" s="29">
        <v>0</v>
      </c>
      <c r="Y5" s="29">
        <v>0</v>
      </c>
      <c r="Z5" s="29">
        <v>0</v>
      </c>
      <c r="AA5" s="29">
        <v>0</v>
      </c>
      <c r="AB5" s="29">
        <v>0</v>
      </c>
      <c r="AC5" s="29">
        <v>0</v>
      </c>
      <c r="AD5" s="29">
        <v>0</v>
      </c>
      <c r="AE5" s="29">
        <v>0</v>
      </c>
      <c r="AF5" s="29">
        <f t="shared" ref="AF5:AF20" si="0">SUM(H5,L5,P5,T5,X5,AB5)</f>
        <v>0</v>
      </c>
      <c r="AG5" s="29">
        <f t="shared" ref="AG5:AG20" si="1">SUM(I5,M5,Q5,U5,Y5,AC5)</f>
        <v>0</v>
      </c>
      <c r="AH5" s="29">
        <f t="shared" ref="AH5:AH20" si="2">SUM(J5,N5,R5,V5,Z5,AD5)</f>
        <v>0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6"/>
      <c r="AU5" s="6"/>
    </row>
    <row r="6" spans="1:47" ht="21" customHeight="1">
      <c r="A6" s="67"/>
      <c r="B6" s="67"/>
      <c r="C6" s="67" t="s">
        <v>11</v>
      </c>
      <c r="D6" s="67"/>
      <c r="E6" s="67"/>
      <c r="F6" s="67"/>
      <c r="G6" s="29">
        <v>28.5</v>
      </c>
      <c r="H6" s="29">
        <v>1</v>
      </c>
      <c r="I6" s="29">
        <v>3</v>
      </c>
      <c r="J6" s="29">
        <v>0</v>
      </c>
      <c r="K6" s="29">
        <v>29.2</v>
      </c>
      <c r="L6" s="29">
        <v>0</v>
      </c>
      <c r="M6" s="29">
        <v>4</v>
      </c>
      <c r="N6" s="29">
        <v>1</v>
      </c>
      <c r="O6" s="29">
        <v>28</v>
      </c>
      <c r="P6" s="29">
        <v>1</v>
      </c>
      <c r="Q6" s="29">
        <v>0</v>
      </c>
      <c r="R6" s="29">
        <v>0</v>
      </c>
      <c r="S6" s="29">
        <v>28.4</v>
      </c>
      <c r="T6" s="29">
        <v>0</v>
      </c>
      <c r="U6" s="29">
        <v>4</v>
      </c>
      <c r="V6" s="29">
        <v>1</v>
      </c>
      <c r="W6" s="29">
        <v>28</v>
      </c>
      <c r="X6" s="29">
        <v>1</v>
      </c>
      <c r="Y6" s="29">
        <v>2</v>
      </c>
      <c r="Z6" s="29">
        <v>0</v>
      </c>
      <c r="AA6" s="29">
        <v>17</v>
      </c>
      <c r="AB6" s="29">
        <v>0</v>
      </c>
      <c r="AC6" s="29">
        <v>2</v>
      </c>
      <c r="AD6" s="29">
        <v>2</v>
      </c>
      <c r="AE6" s="29">
        <v>26.45</v>
      </c>
      <c r="AF6" s="29">
        <f t="shared" si="0"/>
        <v>3</v>
      </c>
      <c r="AG6" s="29">
        <f t="shared" si="1"/>
        <v>15</v>
      </c>
      <c r="AH6" s="29">
        <f t="shared" si="2"/>
        <v>4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6"/>
      <c r="AU6" s="6"/>
    </row>
    <row r="7" spans="1:47" ht="21" customHeight="1">
      <c r="A7" s="67"/>
      <c r="B7" s="67"/>
      <c r="C7" s="67" t="s">
        <v>12</v>
      </c>
      <c r="D7" s="67"/>
      <c r="E7" s="67"/>
      <c r="F7" s="67"/>
      <c r="G7" s="29">
        <v>28.03</v>
      </c>
      <c r="H7" s="29">
        <v>6</v>
      </c>
      <c r="I7" s="29">
        <v>23</v>
      </c>
      <c r="J7" s="29">
        <v>0</v>
      </c>
      <c r="K7" s="29">
        <v>28.48</v>
      </c>
      <c r="L7" s="29">
        <v>3</v>
      </c>
      <c r="M7" s="29">
        <v>18</v>
      </c>
      <c r="N7" s="29">
        <v>4</v>
      </c>
      <c r="O7" s="29">
        <v>28.77</v>
      </c>
      <c r="P7" s="29">
        <v>2</v>
      </c>
      <c r="Q7" s="29">
        <v>20</v>
      </c>
      <c r="R7" s="29">
        <v>4</v>
      </c>
      <c r="S7" s="29">
        <v>28.17</v>
      </c>
      <c r="T7" s="29">
        <v>3</v>
      </c>
      <c r="U7" s="29">
        <v>8</v>
      </c>
      <c r="V7" s="29">
        <v>12</v>
      </c>
      <c r="W7" s="29">
        <v>26.39</v>
      </c>
      <c r="X7" s="29">
        <v>4</v>
      </c>
      <c r="Y7" s="29">
        <v>22</v>
      </c>
      <c r="Z7" s="29">
        <v>10</v>
      </c>
      <c r="AA7" s="29">
        <v>24.83</v>
      </c>
      <c r="AB7" s="29">
        <v>8</v>
      </c>
      <c r="AC7" s="29">
        <v>18</v>
      </c>
      <c r="AD7" s="29">
        <v>21</v>
      </c>
      <c r="AE7" s="29">
        <v>27.09</v>
      </c>
      <c r="AF7" s="29">
        <f t="shared" si="0"/>
        <v>26</v>
      </c>
      <c r="AG7" s="29">
        <f t="shared" si="1"/>
        <v>109</v>
      </c>
      <c r="AH7" s="29">
        <f t="shared" si="2"/>
        <v>51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6"/>
      <c r="AU7" s="6"/>
    </row>
    <row r="8" spans="1:47" ht="21" customHeight="1">
      <c r="A8" s="67"/>
      <c r="B8" s="67"/>
      <c r="C8" s="67" t="s">
        <v>13</v>
      </c>
      <c r="D8" s="67"/>
      <c r="E8" s="67"/>
      <c r="F8" s="67"/>
      <c r="G8" s="29">
        <v>28.33</v>
      </c>
      <c r="H8" s="29">
        <v>2</v>
      </c>
      <c r="I8" s="29">
        <v>1</v>
      </c>
      <c r="J8" s="29">
        <v>0</v>
      </c>
      <c r="K8" s="29">
        <v>28.25</v>
      </c>
      <c r="L8" s="29">
        <v>1</v>
      </c>
      <c r="M8" s="29">
        <v>1</v>
      </c>
      <c r="N8" s="29">
        <v>2</v>
      </c>
      <c r="O8" s="29">
        <v>27.4</v>
      </c>
      <c r="P8" s="29">
        <v>1</v>
      </c>
      <c r="Q8" s="29">
        <v>8</v>
      </c>
      <c r="R8" s="29">
        <v>1</v>
      </c>
      <c r="S8" s="29">
        <v>28.55</v>
      </c>
      <c r="T8" s="29">
        <v>2</v>
      </c>
      <c r="U8" s="29">
        <v>7</v>
      </c>
      <c r="V8" s="29">
        <v>2</v>
      </c>
      <c r="W8" s="29">
        <v>27.78</v>
      </c>
      <c r="X8" s="29">
        <v>0</v>
      </c>
      <c r="Y8" s="29">
        <v>8</v>
      </c>
      <c r="Z8" s="29">
        <v>1</v>
      </c>
      <c r="AA8" s="29">
        <v>26.23</v>
      </c>
      <c r="AB8" s="29">
        <v>2</v>
      </c>
      <c r="AC8" s="29">
        <v>5</v>
      </c>
      <c r="AD8" s="29">
        <v>6</v>
      </c>
      <c r="AE8" s="29">
        <v>27.54</v>
      </c>
      <c r="AF8" s="29">
        <f t="shared" si="0"/>
        <v>8</v>
      </c>
      <c r="AG8" s="29">
        <f t="shared" si="1"/>
        <v>30</v>
      </c>
      <c r="AH8" s="29">
        <f t="shared" si="2"/>
        <v>12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6"/>
      <c r="AT8" s="6"/>
      <c r="AU8" s="6"/>
    </row>
    <row r="9" spans="1:47" ht="21" customHeight="1">
      <c r="A9" s="85" t="s">
        <v>14</v>
      </c>
      <c r="B9" s="85"/>
      <c r="C9" s="67" t="s">
        <v>15</v>
      </c>
      <c r="D9" s="67"/>
      <c r="E9" s="67"/>
      <c r="F9" s="67"/>
      <c r="G9" s="29">
        <v>27.5</v>
      </c>
      <c r="H9" s="29">
        <v>2</v>
      </c>
      <c r="I9" s="29">
        <v>4</v>
      </c>
      <c r="J9" s="29">
        <v>0</v>
      </c>
      <c r="K9" s="29">
        <v>28</v>
      </c>
      <c r="L9" s="29">
        <v>2</v>
      </c>
      <c r="M9" s="29">
        <v>3</v>
      </c>
      <c r="N9" s="29">
        <v>1</v>
      </c>
      <c r="O9" s="29">
        <v>29</v>
      </c>
      <c r="P9" s="29">
        <v>1</v>
      </c>
      <c r="Q9" s="29">
        <v>6</v>
      </c>
      <c r="R9" s="29">
        <v>1</v>
      </c>
      <c r="S9" s="29">
        <v>28.25</v>
      </c>
      <c r="T9" s="29">
        <v>2</v>
      </c>
      <c r="U9" s="29">
        <v>6</v>
      </c>
      <c r="V9" s="29">
        <v>0</v>
      </c>
      <c r="W9" s="29">
        <v>25.65</v>
      </c>
      <c r="X9" s="29">
        <v>2</v>
      </c>
      <c r="Y9" s="29">
        <v>14</v>
      </c>
      <c r="Z9" s="29">
        <v>7</v>
      </c>
      <c r="AA9" s="29">
        <v>24.3</v>
      </c>
      <c r="AB9" s="29">
        <v>3</v>
      </c>
      <c r="AC9" s="29">
        <v>12</v>
      </c>
      <c r="AD9" s="29">
        <v>15</v>
      </c>
      <c r="AE9" s="29">
        <v>26.05</v>
      </c>
      <c r="AF9" s="29">
        <f t="shared" si="0"/>
        <v>12</v>
      </c>
      <c r="AG9" s="29">
        <f t="shared" si="1"/>
        <v>45</v>
      </c>
      <c r="AH9" s="29">
        <f t="shared" si="2"/>
        <v>24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6"/>
      <c r="AT9" s="6"/>
      <c r="AU9" s="6"/>
    </row>
    <row r="10" spans="1:47" ht="21" customHeight="1">
      <c r="A10" s="85"/>
      <c r="B10" s="85"/>
      <c r="C10" s="67" t="s">
        <v>16</v>
      </c>
      <c r="D10" s="67"/>
      <c r="E10" s="67"/>
      <c r="F10" s="67"/>
      <c r="G10" s="29">
        <v>27.45</v>
      </c>
      <c r="H10" s="29">
        <v>2</v>
      </c>
      <c r="I10" s="29">
        <v>9</v>
      </c>
      <c r="J10" s="29">
        <v>0</v>
      </c>
      <c r="K10" s="29">
        <v>28.63</v>
      </c>
      <c r="L10" s="29">
        <v>2</v>
      </c>
      <c r="M10" s="29">
        <v>10</v>
      </c>
      <c r="N10" s="29">
        <v>4</v>
      </c>
      <c r="O10" s="29">
        <v>28.2</v>
      </c>
      <c r="P10" s="29">
        <v>3</v>
      </c>
      <c r="Q10" s="29">
        <v>19</v>
      </c>
      <c r="R10" s="29">
        <v>3</v>
      </c>
      <c r="S10" s="29">
        <v>28.75</v>
      </c>
      <c r="T10" s="29">
        <v>2</v>
      </c>
      <c r="U10" s="29">
        <v>6</v>
      </c>
      <c r="V10" s="29">
        <v>8</v>
      </c>
      <c r="W10" s="29">
        <v>27.65</v>
      </c>
      <c r="X10" s="29">
        <v>3</v>
      </c>
      <c r="Y10" s="29">
        <v>14</v>
      </c>
      <c r="Z10" s="29">
        <v>3</v>
      </c>
      <c r="AA10" s="29">
        <v>24.93</v>
      </c>
      <c r="AB10" s="29">
        <v>7</v>
      </c>
      <c r="AC10" s="29">
        <v>7</v>
      </c>
      <c r="AD10" s="29">
        <v>13</v>
      </c>
      <c r="AE10" s="29">
        <v>27.4</v>
      </c>
      <c r="AF10" s="29">
        <f t="shared" si="0"/>
        <v>19</v>
      </c>
      <c r="AG10" s="29">
        <f t="shared" si="1"/>
        <v>65</v>
      </c>
      <c r="AH10" s="29">
        <f t="shared" si="2"/>
        <v>31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/>
      <c r="AT10" s="6"/>
      <c r="AU10" s="6"/>
    </row>
    <row r="11" spans="1:47" ht="21" customHeight="1">
      <c r="A11" s="85"/>
      <c r="B11" s="85"/>
      <c r="C11" s="67" t="s">
        <v>17</v>
      </c>
      <c r="D11" s="67"/>
      <c r="E11" s="67"/>
      <c r="F11" s="67"/>
      <c r="G11" s="29">
        <v>28.61</v>
      </c>
      <c r="H11" s="29">
        <v>5</v>
      </c>
      <c r="I11" s="29">
        <v>13</v>
      </c>
      <c r="J11" s="29">
        <v>0</v>
      </c>
      <c r="K11" s="29">
        <v>28.75</v>
      </c>
      <c r="L11" s="29">
        <v>0</v>
      </c>
      <c r="M11" s="29">
        <v>10</v>
      </c>
      <c r="N11" s="29">
        <v>2</v>
      </c>
      <c r="O11" s="29">
        <v>28.25</v>
      </c>
      <c r="P11" s="29">
        <v>0</v>
      </c>
      <c r="Q11" s="29">
        <v>3</v>
      </c>
      <c r="R11" s="29">
        <v>1</v>
      </c>
      <c r="S11" s="29">
        <v>28.21</v>
      </c>
      <c r="T11" s="29">
        <v>1</v>
      </c>
      <c r="U11" s="29">
        <v>7</v>
      </c>
      <c r="V11" s="29">
        <v>6</v>
      </c>
      <c r="W11" s="29">
        <v>28.2</v>
      </c>
      <c r="X11" s="29">
        <v>0</v>
      </c>
      <c r="Y11" s="29">
        <v>4</v>
      </c>
      <c r="Z11" s="29">
        <v>1</v>
      </c>
      <c r="AA11" s="29">
        <v>24.86</v>
      </c>
      <c r="AB11" s="29">
        <v>0</v>
      </c>
      <c r="AC11" s="29">
        <v>6</v>
      </c>
      <c r="AD11" s="29">
        <v>1</v>
      </c>
      <c r="AE11" s="29">
        <v>28.05</v>
      </c>
      <c r="AF11" s="29">
        <f t="shared" si="0"/>
        <v>6</v>
      </c>
      <c r="AG11" s="29">
        <f t="shared" si="1"/>
        <v>43</v>
      </c>
      <c r="AH11" s="29">
        <f t="shared" si="2"/>
        <v>11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</row>
    <row r="12" spans="1:47" ht="21" customHeight="1">
      <c r="A12" s="67" t="s">
        <v>18</v>
      </c>
      <c r="B12" s="67"/>
      <c r="C12" s="67" t="s">
        <v>19</v>
      </c>
      <c r="D12" s="67"/>
      <c r="E12" s="67"/>
      <c r="F12" s="67"/>
      <c r="G12" s="29">
        <v>27.88</v>
      </c>
      <c r="H12" s="29">
        <v>4</v>
      </c>
      <c r="I12" s="29">
        <v>12</v>
      </c>
      <c r="J12" s="29">
        <v>0</v>
      </c>
      <c r="K12" s="29">
        <v>28.31</v>
      </c>
      <c r="L12" s="29">
        <v>2</v>
      </c>
      <c r="M12" s="29">
        <v>8</v>
      </c>
      <c r="N12" s="29">
        <v>3</v>
      </c>
      <c r="O12" s="29">
        <v>28.17</v>
      </c>
      <c r="P12" s="29">
        <v>3</v>
      </c>
      <c r="Q12" s="29">
        <v>17</v>
      </c>
      <c r="R12" s="29">
        <v>3</v>
      </c>
      <c r="S12" s="29">
        <v>28.13</v>
      </c>
      <c r="T12" s="29">
        <v>5</v>
      </c>
      <c r="U12" s="29">
        <v>6</v>
      </c>
      <c r="V12" s="29">
        <v>5</v>
      </c>
      <c r="W12" s="29">
        <v>26.88</v>
      </c>
      <c r="X12" s="29">
        <v>3</v>
      </c>
      <c r="Y12" s="29">
        <v>25</v>
      </c>
      <c r="Z12" s="29">
        <v>6</v>
      </c>
      <c r="AA12" s="29">
        <v>24.05</v>
      </c>
      <c r="AB12" s="29">
        <v>7</v>
      </c>
      <c r="AC12" s="29">
        <v>18</v>
      </c>
      <c r="AD12" s="29">
        <v>15</v>
      </c>
      <c r="AE12" s="29">
        <v>26.68</v>
      </c>
      <c r="AF12" s="29">
        <f t="shared" si="0"/>
        <v>24</v>
      </c>
      <c r="AG12" s="29">
        <f t="shared" si="1"/>
        <v>86</v>
      </c>
      <c r="AH12" s="29">
        <f t="shared" si="2"/>
        <v>32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</row>
    <row r="13" spans="1:47" ht="21" customHeight="1">
      <c r="A13" s="67"/>
      <c r="B13" s="67"/>
      <c r="C13" s="67" t="s">
        <v>20</v>
      </c>
      <c r="D13" s="67"/>
      <c r="E13" s="67"/>
      <c r="F13" s="67"/>
      <c r="G13" s="29">
        <v>28.21</v>
      </c>
      <c r="H13" s="29">
        <v>5</v>
      </c>
      <c r="I13" s="29">
        <v>14</v>
      </c>
      <c r="J13" s="29">
        <v>0</v>
      </c>
      <c r="K13" s="29">
        <v>28.71</v>
      </c>
      <c r="L13" s="29">
        <v>2</v>
      </c>
      <c r="M13" s="29">
        <v>15</v>
      </c>
      <c r="N13" s="29">
        <v>4</v>
      </c>
      <c r="O13" s="29">
        <v>28.71</v>
      </c>
      <c r="P13" s="29">
        <v>1</v>
      </c>
      <c r="Q13" s="29">
        <v>11</v>
      </c>
      <c r="R13" s="29">
        <v>2</v>
      </c>
      <c r="S13" s="29">
        <v>28.43</v>
      </c>
      <c r="T13" s="29">
        <v>0</v>
      </c>
      <c r="U13" s="29">
        <v>13</v>
      </c>
      <c r="V13" s="29">
        <v>10</v>
      </c>
      <c r="W13" s="29">
        <v>26.43</v>
      </c>
      <c r="X13" s="29">
        <v>2</v>
      </c>
      <c r="Y13" s="29">
        <v>7</v>
      </c>
      <c r="Z13" s="29">
        <v>5</v>
      </c>
      <c r="AA13" s="29">
        <v>25.58</v>
      </c>
      <c r="AB13" s="29">
        <v>3</v>
      </c>
      <c r="AC13" s="29">
        <v>7</v>
      </c>
      <c r="AD13" s="29">
        <v>14</v>
      </c>
      <c r="AE13" s="29">
        <v>27.64</v>
      </c>
      <c r="AF13" s="29">
        <f t="shared" si="0"/>
        <v>13</v>
      </c>
      <c r="AG13" s="29">
        <f t="shared" si="1"/>
        <v>67</v>
      </c>
      <c r="AH13" s="29">
        <f t="shared" si="2"/>
        <v>35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</row>
    <row r="14" spans="1:47" ht="21" customHeight="1">
      <c r="A14" s="67" t="s">
        <v>21</v>
      </c>
      <c r="B14" s="67"/>
      <c r="C14" s="67" t="s">
        <v>19</v>
      </c>
      <c r="D14" s="67"/>
      <c r="E14" s="67"/>
      <c r="F14" s="67"/>
      <c r="G14" s="29">
        <v>27.8</v>
      </c>
      <c r="H14" s="29">
        <v>4</v>
      </c>
      <c r="I14" s="29">
        <v>11</v>
      </c>
      <c r="J14" s="29">
        <v>0</v>
      </c>
      <c r="K14" s="29">
        <v>28.13</v>
      </c>
      <c r="L14" s="29">
        <v>2</v>
      </c>
      <c r="M14" s="29">
        <v>10</v>
      </c>
      <c r="N14" s="29">
        <v>4</v>
      </c>
      <c r="O14" s="29">
        <v>28.17</v>
      </c>
      <c r="P14" s="29">
        <v>3</v>
      </c>
      <c r="Q14" s="29">
        <v>18</v>
      </c>
      <c r="R14" s="29">
        <v>3</v>
      </c>
      <c r="S14" s="29">
        <v>28.05</v>
      </c>
      <c r="T14" s="29">
        <v>5</v>
      </c>
      <c r="U14" s="29">
        <v>8</v>
      </c>
      <c r="V14" s="29">
        <v>6</v>
      </c>
      <c r="W14" s="29">
        <v>26.69</v>
      </c>
      <c r="X14" s="29">
        <v>3</v>
      </c>
      <c r="Y14" s="29">
        <v>21</v>
      </c>
      <c r="Z14" s="29">
        <v>8</v>
      </c>
      <c r="AA14" s="29">
        <v>24.54</v>
      </c>
      <c r="AB14" s="29">
        <v>6</v>
      </c>
      <c r="AC14" s="29">
        <v>16</v>
      </c>
      <c r="AD14" s="29">
        <v>15</v>
      </c>
      <c r="AE14" s="29">
        <v>26.84</v>
      </c>
      <c r="AF14" s="29">
        <f t="shared" si="0"/>
        <v>23</v>
      </c>
      <c r="AG14" s="29">
        <f t="shared" si="1"/>
        <v>84</v>
      </c>
      <c r="AH14" s="29">
        <f t="shared" si="2"/>
        <v>36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</row>
    <row r="15" spans="1:47" ht="21" customHeight="1">
      <c r="A15" s="67"/>
      <c r="B15" s="67"/>
      <c r="C15" s="67" t="s">
        <v>20</v>
      </c>
      <c r="D15" s="67"/>
      <c r="E15" s="67"/>
      <c r="F15" s="67"/>
      <c r="G15" s="29">
        <v>28.25</v>
      </c>
      <c r="H15" s="29">
        <v>5</v>
      </c>
      <c r="I15" s="29">
        <v>15</v>
      </c>
      <c r="J15" s="29">
        <v>0</v>
      </c>
      <c r="K15" s="29">
        <v>28.94</v>
      </c>
      <c r="L15" s="29">
        <v>2</v>
      </c>
      <c r="M15" s="29">
        <v>13</v>
      </c>
      <c r="N15" s="29">
        <v>3</v>
      </c>
      <c r="O15" s="29">
        <v>28.77</v>
      </c>
      <c r="P15" s="29">
        <v>1</v>
      </c>
      <c r="Q15" s="29">
        <v>10</v>
      </c>
      <c r="R15" s="29">
        <v>2</v>
      </c>
      <c r="S15" s="29">
        <v>28.55</v>
      </c>
      <c r="T15" s="29">
        <v>0</v>
      </c>
      <c r="U15" s="29">
        <v>11</v>
      </c>
      <c r="V15" s="29">
        <v>9</v>
      </c>
      <c r="W15" s="29">
        <v>26.88</v>
      </c>
      <c r="X15" s="29">
        <v>2</v>
      </c>
      <c r="Y15" s="29">
        <v>11</v>
      </c>
      <c r="Z15" s="29">
        <v>3</v>
      </c>
      <c r="AA15" s="29">
        <v>24.74</v>
      </c>
      <c r="AB15" s="29">
        <v>4</v>
      </c>
      <c r="AC15" s="29">
        <v>9</v>
      </c>
      <c r="AD15" s="29">
        <v>14</v>
      </c>
      <c r="AE15" s="29">
        <v>27.45</v>
      </c>
      <c r="AF15" s="29">
        <f t="shared" si="0"/>
        <v>14</v>
      </c>
      <c r="AG15" s="29">
        <f t="shared" si="1"/>
        <v>69</v>
      </c>
      <c r="AH15" s="29">
        <f t="shared" si="2"/>
        <v>31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</row>
    <row r="16" spans="1:47" ht="21" customHeight="1">
      <c r="A16" s="67" t="s">
        <v>22</v>
      </c>
      <c r="B16" s="67"/>
      <c r="C16" s="67" t="s">
        <v>23</v>
      </c>
      <c r="D16" s="67"/>
      <c r="E16" s="67"/>
      <c r="F16" s="67"/>
      <c r="G16" s="29">
        <v>30</v>
      </c>
      <c r="H16" s="29">
        <v>1</v>
      </c>
      <c r="I16" s="29">
        <v>1</v>
      </c>
      <c r="J16" s="29">
        <v>0</v>
      </c>
      <c r="K16" s="29">
        <v>27.5</v>
      </c>
      <c r="L16" s="29">
        <v>0</v>
      </c>
      <c r="M16" s="29">
        <v>2</v>
      </c>
      <c r="N16" s="29">
        <v>0</v>
      </c>
      <c r="O16" s="29">
        <v>28.6</v>
      </c>
      <c r="P16" s="29">
        <v>0</v>
      </c>
      <c r="Q16" s="29">
        <v>3</v>
      </c>
      <c r="R16" s="29">
        <v>2</v>
      </c>
      <c r="S16" s="29">
        <v>28</v>
      </c>
      <c r="T16" s="29">
        <v>2</v>
      </c>
      <c r="U16" s="29">
        <v>0</v>
      </c>
      <c r="V16" s="29">
        <v>2</v>
      </c>
      <c r="W16" s="29">
        <v>19.329999999999998</v>
      </c>
      <c r="X16" s="29">
        <v>0</v>
      </c>
      <c r="Y16" s="29">
        <v>2</v>
      </c>
      <c r="Z16" s="29">
        <v>1</v>
      </c>
      <c r="AA16" s="29">
        <v>12</v>
      </c>
      <c r="AB16" s="29">
        <v>0</v>
      </c>
      <c r="AC16" s="29">
        <v>1</v>
      </c>
      <c r="AD16" s="29">
        <v>1</v>
      </c>
      <c r="AE16" s="29">
        <v>25.11</v>
      </c>
      <c r="AF16" s="29">
        <f t="shared" si="0"/>
        <v>3</v>
      </c>
      <c r="AG16" s="29">
        <f t="shared" si="1"/>
        <v>9</v>
      </c>
      <c r="AH16" s="29">
        <f t="shared" si="2"/>
        <v>6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6"/>
      <c r="AT16" s="6"/>
      <c r="AU16" s="6"/>
    </row>
    <row r="17" spans="1:47" ht="21" customHeight="1">
      <c r="A17" s="67"/>
      <c r="B17" s="67"/>
      <c r="C17" s="67" t="s">
        <v>24</v>
      </c>
      <c r="D17" s="67"/>
      <c r="E17" s="67"/>
      <c r="F17" s="67"/>
      <c r="G17" s="29">
        <v>0</v>
      </c>
      <c r="H17" s="29">
        <v>0</v>
      </c>
      <c r="I17" s="29">
        <v>0</v>
      </c>
      <c r="J17" s="29">
        <v>0</v>
      </c>
      <c r="K17" s="29">
        <v>28.25</v>
      </c>
      <c r="L17" s="29">
        <v>0</v>
      </c>
      <c r="M17" s="29">
        <v>4</v>
      </c>
      <c r="N17" s="29">
        <v>0</v>
      </c>
      <c r="O17" s="29">
        <v>30</v>
      </c>
      <c r="P17" s="29">
        <v>1</v>
      </c>
      <c r="Q17" s="29">
        <v>3</v>
      </c>
      <c r="R17" s="29">
        <v>0</v>
      </c>
      <c r="S17" s="29">
        <v>28.77</v>
      </c>
      <c r="T17" s="29">
        <v>0</v>
      </c>
      <c r="U17" s="29">
        <v>5</v>
      </c>
      <c r="V17" s="29">
        <v>8</v>
      </c>
      <c r="W17" s="29">
        <v>26.8</v>
      </c>
      <c r="X17" s="29">
        <v>1</v>
      </c>
      <c r="Y17" s="29">
        <v>7</v>
      </c>
      <c r="Z17" s="29">
        <v>2</v>
      </c>
      <c r="AA17" s="29">
        <v>24.57</v>
      </c>
      <c r="AB17" s="29">
        <v>3</v>
      </c>
      <c r="AC17" s="29">
        <v>3</v>
      </c>
      <c r="AD17" s="29">
        <v>8</v>
      </c>
      <c r="AE17" s="29">
        <v>27.09</v>
      </c>
      <c r="AF17" s="29">
        <f t="shared" si="0"/>
        <v>5</v>
      </c>
      <c r="AG17" s="29">
        <f t="shared" si="1"/>
        <v>22</v>
      </c>
      <c r="AH17" s="29">
        <f t="shared" si="2"/>
        <v>18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</row>
    <row r="18" spans="1:47" ht="21" customHeight="1">
      <c r="A18" s="67"/>
      <c r="B18" s="67"/>
      <c r="C18" s="67" t="s">
        <v>25</v>
      </c>
      <c r="D18" s="67"/>
      <c r="E18" s="67"/>
      <c r="F18" s="67"/>
      <c r="G18" s="29">
        <v>28</v>
      </c>
      <c r="H18" s="29">
        <v>8</v>
      </c>
      <c r="I18" s="29">
        <v>26</v>
      </c>
      <c r="J18" s="29">
        <v>0</v>
      </c>
      <c r="K18" s="29">
        <v>28.68</v>
      </c>
      <c r="L18" s="29">
        <v>4</v>
      </c>
      <c r="M18" s="29">
        <v>17</v>
      </c>
      <c r="N18" s="29">
        <v>7</v>
      </c>
      <c r="O18" s="29">
        <v>28.11</v>
      </c>
      <c r="P18" s="29">
        <v>3</v>
      </c>
      <c r="Q18" s="29">
        <v>22</v>
      </c>
      <c r="R18" s="29">
        <v>3</v>
      </c>
      <c r="S18" s="29">
        <v>28.09</v>
      </c>
      <c r="T18" s="29">
        <v>3</v>
      </c>
      <c r="U18" s="29">
        <v>14</v>
      </c>
      <c r="V18" s="29">
        <v>5</v>
      </c>
      <c r="W18" s="29">
        <v>27.37</v>
      </c>
      <c r="X18" s="29">
        <v>4</v>
      </c>
      <c r="Y18" s="29">
        <v>23</v>
      </c>
      <c r="Z18" s="29">
        <v>8</v>
      </c>
      <c r="AA18" s="29">
        <v>25.17</v>
      </c>
      <c r="AB18" s="29">
        <v>7</v>
      </c>
      <c r="AC18" s="29">
        <v>21</v>
      </c>
      <c r="AD18" s="29">
        <v>20</v>
      </c>
      <c r="AE18" s="29">
        <v>27.31</v>
      </c>
      <c r="AF18" s="29">
        <f t="shared" si="0"/>
        <v>29</v>
      </c>
      <c r="AG18" s="29">
        <f t="shared" si="1"/>
        <v>123</v>
      </c>
      <c r="AH18" s="29">
        <f t="shared" si="2"/>
        <v>43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</row>
    <row r="19" spans="1:47" ht="21" customHeight="1">
      <c r="A19" s="67" t="s">
        <v>26</v>
      </c>
      <c r="B19" s="67"/>
      <c r="C19" s="67" t="s">
        <v>19</v>
      </c>
      <c r="D19" s="67"/>
      <c r="E19" s="67"/>
      <c r="F19" s="67"/>
      <c r="G19" s="29">
        <v>27.55</v>
      </c>
      <c r="H19" s="29">
        <v>7</v>
      </c>
      <c r="I19" s="29">
        <v>15</v>
      </c>
      <c r="J19" s="29">
        <v>0</v>
      </c>
      <c r="K19" s="29">
        <v>28.5</v>
      </c>
      <c r="L19" s="29">
        <v>3</v>
      </c>
      <c r="M19" s="29">
        <v>15</v>
      </c>
      <c r="N19" s="29">
        <v>4</v>
      </c>
      <c r="O19" s="29">
        <v>28.27</v>
      </c>
      <c r="P19" s="29">
        <v>4</v>
      </c>
      <c r="Q19" s="29">
        <v>22</v>
      </c>
      <c r="R19" s="29">
        <v>4</v>
      </c>
      <c r="S19" s="29">
        <v>28</v>
      </c>
      <c r="T19" s="29">
        <v>3</v>
      </c>
      <c r="U19" s="29">
        <v>12</v>
      </c>
      <c r="V19" s="29">
        <v>7</v>
      </c>
      <c r="W19" s="29">
        <v>26.63</v>
      </c>
      <c r="X19" s="29">
        <v>4</v>
      </c>
      <c r="Y19" s="29">
        <v>29</v>
      </c>
      <c r="Z19" s="29">
        <v>10</v>
      </c>
      <c r="AA19" s="29">
        <v>24.22</v>
      </c>
      <c r="AB19" s="29">
        <v>9</v>
      </c>
      <c r="AC19" s="29">
        <v>22</v>
      </c>
      <c r="AD19" s="29">
        <v>23</v>
      </c>
      <c r="AE19" s="29">
        <v>26.68</v>
      </c>
      <c r="AF19" s="29">
        <f t="shared" si="0"/>
        <v>30</v>
      </c>
      <c r="AG19" s="29">
        <f t="shared" si="1"/>
        <v>115</v>
      </c>
      <c r="AH19" s="29">
        <f t="shared" si="2"/>
        <v>48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</row>
    <row r="20" spans="1:47" ht="21" customHeight="1">
      <c r="A20" s="67"/>
      <c r="B20" s="67"/>
      <c r="C20" s="67" t="s">
        <v>20</v>
      </c>
      <c r="D20" s="67"/>
      <c r="E20" s="67"/>
      <c r="F20" s="67"/>
      <c r="G20" s="29">
        <v>29</v>
      </c>
      <c r="H20" s="29">
        <v>2</v>
      </c>
      <c r="I20" s="29">
        <v>12</v>
      </c>
      <c r="J20" s="29">
        <v>0</v>
      </c>
      <c r="K20" s="29">
        <v>28.67</v>
      </c>
      <c r="L20" s="29">
        <v>1</v>
      </c>
      <c r="M20" s="29">
        <v>8</v>
      </c>
      <c r="N20" s="29">
        <v>3</v>
      </c>
      <c r="O20" s="29">
        <v>28.86</v>
      </c>
      <c r="P20" s="29">
        <v>0</v>
      </c>
      <c r="Q20" s="29">
        <v>6</v>
      </c>
      <c r="R20" s="29">
        <v>1</v>
      </c>
      <c r="S20" s="29">
        <v>28.71</v>
      </c>
      <c r="T20" s="29">
        <v>2</v>
      </c>
      <c r="U20" s="29">
        <v>7</v>
      </c>
      <c r="V20" s="29">
        <v>8</v>
      </c>
      <c r="W20" s="29">
        <v>27.75</v>
      </c>
      <c r="X20" s="29">
        <v>0</v>
      </c>
      <c r="Y20" s="29">
        <v>3</v>
      </c>
      <c r="Z20" s="29">
        <v>1</v>
      </c>
      <c r="AA20" s="29">
        <v>27</v>
      </c>
      <c r="AB20" s="29">
        <v>0</v>
      </c>
      <c r="AC20" s="29">
        <v>2</v>
      </c>
      <c r="AD20" s="29">
        <v>6</v>
      </c>
      <c r="AE20" s="29">
        <v>28.5</v>
      </c>
      <c r="AF20" s="29">
        <f t="shared" si="0"/>
        <v>5</v>
      </c>
      <c r="AG20" s="29">
        <f t="shared" si="1"/>
        <v>38</v>
      </c>
      <c r="AH20" s="29">
        <f t="shared" si="2"/>
        <v>19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</row>
    <row r="21" spans="1:47" ht="21" customHeight="1">
      <c r="A21" s="2"/>
      <c r="B21" s="2"/>
      <c r="C21" s="2"/>
      <c r="D21" s="2"/>
      <c r="E21" s="2"/>
      <c r="F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</row>
    <row r="22" spans="1:47" ht="21" customHeight="1">
      <c r="A22" s="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9" t="s">
        <v>28</v>
      </c>
      <c r="X22" s="109"/>
      <c r="AG22" s="2"/>
      <c r="AH22" s="2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</row>
    <row r="23" spans="1:47" ht="23.25" customHeight="1">
      <c r="A23" s="71" t="s">
        <v>1</v>
      </c>
      <c r="B23" s="71"/>
      <c r="C23" s="71"/>
      <c r="D23" s="71"/>
      <c r="E23" s="71"/>
      <c r="F23" s="71"/>
      <c r="G23" s="69" t="s">
        <v>29</v>
      </c>
      <c r="H23" s="70"/>
      <c r="I23" s="69" t="s">
        <v>30</v>
      </c>
      <c r="J23" s="72"/>
      <c r="K23" s="72"/>
      <c r="L23" s="72"/>
      <c r="M23" s="70"/>
      <c r="N23" s="69" t="s">
        <v>31</v>
      </c>
      <c r="O23" s="72"/>
      <c r="P23" s="70"/>
      <c r="Q23" s="69" t="s">
        <v>32</v>
      </c>
      <c r="R23" s="72"/>
      <c r="S23" s="70"/>
      <c r="T23" s="69" t="s">
        <v>33</v>
      </c>
      <c r="U23" s="72"/>
      <c r="V23" s="70"/>
      <c r="W23" s="69" t="s">
        <v>34</v>
      </c>
      <c r="X23" s="70"/>
      <c r="AG23" s="2"/>
      <c r="AH23" s="2"/>
      <c r="AS23" s="6"/>
      <c r="AT23" s="6"/>
      <c r="AU23" s="6"/>
    </row>
    <row r="24" spans="1:47" ht="21" customHeight="1">
      <c r="A24" s="67" t="s">
        <v>35</v>
      </c>
      <c r="B24" s="67"/>
      <c r="C24" s="67" t="s">
        <v>36</v>
      </c>
      <c r="D24" s="67"/>
      <c r="E24" s="67"/>
      <c r="F24" s="67"/>
      <c r="G24" s="69">
        <v>4</v>
      </c>
      <c r="H24" s="70"/>
      <c r="I24" s="69">
        <v>0</v>
      </c>
      <c r="J24" s="72"/>
      <c r="K24" s="72"/>
      <c r="L24" s="72"/>
      <c r="M24" s="70"/>
      <c r="N24" s="69">
        <v>0</v>
      </c>
      <c r="O24" s="72"/>
      <c r="P24" s="70"/>
      <c r="Q24" s="69">
        <v>0</v>
      </c>
      <c r="R24" s="72"/>
      <c r="S24" s="70"/>
      <c r="T24" s="69">
        <v>0</v>
      </c>
      <c r="U24" s="72"/>
      <c r="V24" s="70"/>
      <c r="W24" s="69">
        <v>4</v>
      </c>
      <c r="X24" s="70"/>
      <c r="AG24" s="2"/>
      <c r="AH24" s="2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6"/>
      <c r="AT24" s="6"/>
      <c r="AU24" s="6"/>
    </row>
    <row r="25" spans="1:47" ht="21" customHeight="1">
      <c r="A25" s="67"/>
      <c r="B25" s="67"/>
      <c r="C25" s="67" t="s">
        <v>37</v>
      </c>
      <c r="D25" s="67"/>
      <c r="E25" s="67"/>
      <c r="F25" s="67"/>
      <c r="G25" s="69">
        <v>6</v>
      </c>
      <c r="H25" s="70"/>
      <c r="I25" s="69">
        <v>1</v>
      </c>
      <c r="J25" s="72"/>
      <c r="K25" s="72"/>
      <c r="L25" s="72"/>
      <c r="M25" s="70"/>
      <c r="N25" s="69">
        <v>2</v>
      </c>
      <c r="O25" s="72"/>
      <c r="P25" s="70"/>
      <c r="Q25" s="69">
        <v>3</v>
      </c>
      <c r="R25" s="72"/>
      <c r="S25" s="70"/>
      <c r="T25" s="69">
        <v>2</v>
      </c>
      <c r="U25" s="72"/>
      <c r="V25" s="70"/>
      <c r="W25" s="69">
        <v>14</v>
      </c>
      <c r="X25" s="70"/>
      <c r="AG25" s="2"/>
      <c r="AH25" s="2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</row>
    <row r="26" spans="1:47" ht="21" customHeight="1">
      <c r="A26" s="67"/>
      <c r="B26" s="67"/>
      <c r="C26" s="67" t="s">
        <v>38</v>
      </c>
      <c r="D26" s="67"/>
      <c r="E26" s="67"/>
      <c r="F26" s="67"/>
      <c r="G26" s="69">
        <v>5</v>
      </c>
      <c r="H26" s="70"/>
      <c r="I26" s="69">
        <v>2</v>
      </c>
      <c r="J26" s="72"/>
      <c r="K26" s="72"/>
      <c r="L26" s="72"/>
      <c r="M26" s="70"/>
      <c r="N26" s="69">
        <v>2</v>
      </c>
      <c r="O26" s="72"/>
      <c r="P26" s="70"/>
      <c r="Q26" s="69">
        <v>0</v>
      </c>
      <c r="R26" s="72"/>
      <c r="S26" s="70"/>
      <c r="T26" s="69">
        <v>0</v>
      </c>
      <c r="U26" s="72"/>
      <c r="V26" s="70"/>
      <c r="W26" s="69">
        <v>6</v>
      </c>
      <c r="X26" s="70"/>
      <c r="AG26" s="2"/>
      <c r="AH26" s="2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</row>
  </sheetData>
  <mergeCells count="68">
    <mergeCell ref="AE1:AH1"/>
    <mergeCell ref="T23:V23"/>
    <mergeCell ref="T24:V24"/>
    <mergeCell ref="W23:X23"/>
    <mergeCell ref="AA2:AD2"/>
    <mergeCell ref="AE2:AH2"/>
    <mergeCell ref="AF3:AH3"/>
    <mergeCell ref="X3:Z3"/>
    <mergeCell ref="AB3:AD3"/>
    <mergeCell ref="T3:V3"/>
    <mergeCell ref="T25:V25"/>
    <mergeCell ref="T26:V26"/>
    <mergeCell ref="W24:X24"/>
    <mergeCell ref="W25:X25"/>
    <mergeCell ref="W26:X26"/>
    <mergeCell ref="W22:X22"/>
    <mergeCell ref="Q24:S24"/>
    <mergeCell ref="Q25:S25"/>
    <mergeCell ref="Q26:S26"/>
    <mergeCell ref="L3:N3"/>
    <mergeCell ref="P3:R3"/>
    <mergeCell ref="N23:P23"/>
    <mergeCell ref="N24:P24"/>
    <mergeCell ref="N25:P25"/>
    <mergeCell ref="N26:P26"/>
    <mergeCell ref="Q23:S23"/>
    <mergeCell ref="A24:B26"/>
    <mergeCell ref="C24:F24"/>
    <mergeCell ref="C25:F25"/>
    <mergeCell ref="C26:F26"/>
    <mergeCell ref="H3:J3"/>
    <mergeCell ref="G2:J2"/>
    <mergeCell ref="K2:N2"/>
    <mergeCell ref="O2:R2"/>
    <mergeCell ref="S2:V2"/>
    <mergeCell ref="W2:Z2"/>
    <mergeCell ref="G23:H23"/>
    <mergeCell ref="G24:H24"/>
    <mergeCell ref="G25:H25"/>
    <mergeCell ref="G26:H26"/>
    <mergeCell ref="I23:M23"/>
    <mergeCell ref="I24:M24"/>
    <mergeCell ref="I25:M25"/>
    <mergeCell ref="I26:M26"/>
    <mergeCell ref="A23:F23"/>
    <mergeCell ref="A16:B18"/>
    <mergeCell ref="C16:F16"/>
    <mergeCell ref="C17:F17"/>
    <mergeCell ref="C18:F18"/>
    <mergeCell ref="A19:B20"/>
    <mergeCell ref="C19:F19"/>
    <mergeCell ref="C20:F20"/>
    <mergeCell ref="A12:B13"/>
    <mergeCell ref="C12:F12"/>
    <mergeCell ref="C13:F13"/>
    <mergeCell ref="A14:B15"/>
    <mergeCell ref="C14:F14"/>
    <mergeCell ref="C15:F15"/>
    <mergeCell ref="A2:F4"/>
    <mergeCell ref="A9:B11"/>
    <mergeCell ref="C9:F9"/>
    <mergeCell ref="C10:F10"/>
    <mergeCell ref="C11:F11"/>
    <mergeCell ref="A5:B8"/>
    <mergeCell ref="C5:F5"/>
    <mergeCell ref="C6:F6"/>
    <mergeCell ref="C7:F7"/>
    <mergeCell ref="C8:F8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&amp;R&amp;12集計表２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A5049-52BA-4F9C-8EA7-798CF81B5032}">
  <sheetPr>
    <tabColor rgb="FFFFFF00"/>
    <pageSetUpPr fitToPage="1"/>
  </sheetPr>
  <dimension ref="A1:AU26"/>
  <sheetViews>
    <sheetView view="pageBreakPreview" zoomScale="80" zoomScaleNormal="60" zoomScaleSheetLayoutView="80" workbookViewId="0">
      <pane xSplit="6" ySplit="4" topLeftCell="G5" activePane="bottomRight" state="frozen"/>
      <selection activeCell="A24" sqref="A24:B26"/>
      <selection pane="topRight" activeCell="A24" sqref="A24:B26"/>
      <selection pane="bottomLeft" activeCell="A24" sqref="A24:B26"/>
      <selection pane="bottomRight" activeCell="A24" sqref="A24:B26"/>
    </sheetView>
  </sheetViews>
  <sheetFormatPr defaultColWidth="8.625" defaultRowHeight="13.5"/>
  <cols>
    <col min="1" max="6" width="7.625" style="3" customWidth="1"/>
    <col min="7" max="7" width="10.625" customWidth="1"/>
    <col min="8" max="10" width="5.125" customWidth="1"/>
    <col min="11" max="11" width="10.625" customWidth="1"/>
    <col min="12" max="14" width="5.125" customWidth="1"/>
    <col min="15" max="15" width="10.625" style="3" customWidth="1"/>
    <col min="16" max="18" width="5.125" style="3" customWidth="1"/>
    <col min="19" max="19" width="10.625" style="3" customWidth="1"/>
    <col min="20" max="22" width="5.125" style="3" customWidth="1"/>
    <col min="23" max="23" width="10.625" style="3" customWidth="1"/>
    <col min="24" max="26" width="5.125" style="3" customWidth="1"/>
    <col min="27" max="27" width="10.625" style="3" customWidth="1"/>
    <col min="28" max="30" width="5.125" style="3" customWidth="1"/>
    <col min="31" max="31" width="10.625" style="3" customWidth="1"/>
    <col min="32" max="34" width="5.125" style="3" customWidth="1"/>
    <col min="35" max="16384" width="8.625" style="3"/>
  </cols>
  <sheetData>
    <row r="1" spans="1:47" ht="24" customHeight="1">
      <c r="A1" s="1" t="s">
        <v>0</v>
      </c>
      <c r="B1" s="2"/>
      <c r="C1" s="2"/>
      <c r="D1" s="2"/>
      <c r="E1" s="2"/>
      <c r="F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12" t="s">
        <v>82</v>
      </c>
      <c r="AF1" s="112"/>
      <c r="AG1" s="112"/>
      <c r="AH1" s="112"/>
    </row>
    <row r="2" spans="1:47" ht="21" customHeight="1">
      <c r="A2" s="104" t="s">
        <v>1</v>
      </c>
      <c r="B2" s="105"/>
      <c r="C2" s="105"/>
      <c r="D2" s="105"/>
      <c r="E2" s="105"/>
      <c r="F2" s="106"/>
      <c r="G2" s="69" t="s">
        <v>87</v>
      </c>
      <c r="H2" s="72"/>
      <c r="I2" s="72"/>
      <c r="J2" s="70"/>
      <c r="K2" s="69" t="s">
        <v>88</v>
      </c>
      <c r="L2" s="72"/>
      <c r="M2" s="72"/>
      <c r="N2" s="70"/>
      <c r="O2" s="69" t="s">
        <v>2</v>
      </c>
      <c r="P2" s="72"/>
      <c r="Q2" s="72"/>
      <c r="R2" s="70"/>
      <c r="S2" s="69" t="s">
        <v>3</v>
      </c>
      <c r="T2" s="72"/>
      <c r="U2" s="72"/>
      <c r="V2" s="70"/>
      <c r="W2" s="69" t="s">
        <v>4</v>
      </c>
      <c r="X2" s="72"/>
      <c r="Y2" s="72"/>
      <c r="Z2" s="70"/>
      <c r="AA2" s="69" t="s">
        <v>5</v>
      </c>
      <c r="AB2" s="72"/>
      <c r="AC2" s="72"/>
      <c r="AD2" s="70"/>
      <c r="AE2" s="69" t="s">
        <v>6</v>
      </c>
      <c r="AF2" s="72"/>
      <c r="AG2" s="72"/>
      <c r="AH2" s="70"/>
    </row>
    <row r="3" spans="1:47" ht="54" customHeight="1">
      <c r="A3" s="107"/>
      <c r="B3" s="94"/>
      <c r="C3" s="94"/>
      <c r="D3" s="94"/>
      <c r="E3" s="94"/>
      <c r="F3" s="95"/>
      <c r="G3" s="10" t="s">
        <v>7</v>
      </c>
      <c r="H3" s="100" t="s">
        <v>8</v>
      </c>
      <c r="I3" s="101"/>
      <c r="J3" s="102"/>
      <c r="K3" s="10" t="s">
        <v>7</v>
      </c>
      <c r="L3" s="100" t="s">
        <v>8</v>
      </c>
      <c r="M3" s="101"/>
      <c r="N3" s="102"/>
      <c r="O3" s="10" t="s">
        <v>7</v>
      </c>
      <c r="P3" s="100" t="s">
        <v>8</v>
      </c>
      <c r="Q3" s="101"/>
      <c r="R3" s="102"/>
      <c r="S3" s="10" t="s">
        <v>7</v>
      </c>
      <c r="T3" s="100" t="s">
        <v>8</v>
      </c>
      <c r="U3" s="101"/>
      <c r="V3" s="102"/>
      <c r="W3" s="10" t="s">
        <v>7</v>
      </c>
      <c r="X3" s="100" t="s">
        <v>8</v>
      </c>
      <c r="Y3" s="101"/>
      <c r="Z3" s="102"/>
      <c r="AA3" s="10" t="s">
        <v>7</v>
      </c>
      <c r="AB3" s="100" t="s">
        <v>8</v>
      </c>
      <c r="AC3" s="101"/>
      <c r="AD3" s="102"/>
      <c r="AE3" s="10" t="s">
        <v>7</v>
      </c>
      <c r="AF3" s="100" t="s">
        <v>8</v>
      </c>
      <c r="AG3" s="101"/>
      <c r="AH3" s="102"/>
      <c r="AI3" s="4"/>
      <c r="AJ3" s="5"/>
      <c r="AK3" s="4"/>
      <c r="AL3" s="5"/>
      <c r="AM3" s="4"/>
      <c r="AN3" s="5"/>
      <c r="AO3" s="4"/>
      <c r="AP3" s="5"/>
      <c r="AQ3" s="4"/>
      <c r="AR3" s="5"/>
      <c r="AS3" s="6"/>
      <c r="AT3" s="6"/>
      <c r="AU3" s="6"/>
    </row>
    <row r="4" spans="1:47" ht="21" customHeight="1">
      <c r="A4" s="108"/>
      <c r="B4" s="109"/>
      <c r="C4" s="109"/>
      <c r="D4" s="109"/>
      <c r="E4" s="109"/>
      <c r="F4" s="110"/>
      <c r="G4" s="36"/>
      <c r="H4" s="15">
        <v>0</v>
      </c>
      <c r="I4" s="15">
        <v>1</v>
      </c>
      <c r="J4" s="15">
        <v>2</v>
      </c>
      <c r="K4" s="36"/>
      <c r="L4" s="15">
        <v>0</v>
      </c>
      <c r="M4" s="15">
        <v>1</v>
      </c>
      <c r="N4" s="15">
        <v>2</v>
      </c>
      <c r="O4" s="36"/>
      <c r="P4" s="15">
        <v>0</v>
      </c>
      <c r="Q4" s="15">
        <v>1</v>
      </c>
      <c r="R4" s="15">
        <v>2</v>
      </c>
      <c r="S4" s="36"/>
      <c r="T4" s="15">
        <v>0</v>
      </c>
      <c r="U4" s="15">
        <v>1</v>
      </c>
      <c r="V4" s="15">
        <v>2</v>
      </c>
      <c r="W4" s="36"/>
      <c r="X4" s="15">
        <v>0</v>
      </c>
      <c r="Y4" s="15">
        <v>1</v>
      </c>
      <c r="Z4" s="15">
        <v>2</v>
      </c>
      <c r="AA4" s="36"/>
      <c r="AB4" s="15">
        <v>0</v>
      </c>
      <c r="AC4" s="15">
        <v>1</v>
      </c>
      <c r="AD4" s="15">
        <v>2</v>
      </c>
      <c r="AE4" s="36"/>
      <c r="AF4" s="15">
        <v>0</v>
      </c>
      <c r="AG4" s="15">
        <v>1</v>
      </c>
      <c r="AH4" s="15">
        <v>2</v>
      </c>
      <c r="AI4" s="4"/>
      <c r="AJ4" s="5"/>
      <c r="AK4" s="4"/>
      <c r="AL4" s="5"/>
      <c r="AM4" s="4"/>
      <c r="AN4" s="5"/>
      <c r="AO4" s="4"/>
      <c r="AP4" s="5"/>
      <c r="AQ4" s="4"/>
      <c r="AR4" s="5"/>
      <c r="AS4" s="6"/>
      <c r="AT4" s="6"/>
      <c r="AU4" s="6"/>
    </row>
    <row r="5" spans="1:47" ht="21" customHeight="1">
      <c r="A5" s="67" t="s">
        <v>9</v>
      </c>
      <c r="B5" s="67"/>
      <c r="C5" s="67" t="s">
        <v>10</v>
      </c>
      <c r="D5" s="67"/>
      <c r="E5" s="67"/>
      <c r="F5" s="67"/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29">
        <v>0</v>
      </c>
      <c r="V5" s="29">
        <v>0</v>
      </c>
      <c r="W5" s="29">
        <v>0</v>
      </c>
      <c r="X5" s="29">
        <v>0</v>
      </c>
      <c r="Y5" s="29">
        <v>0</v>
      </c>
      <c r="Z5" s="29">
        <v>0</v>
      </c>
      <c r="AA5" s="29">
        <v>0</v>
      </c>
      <c r="AB5" s="29">
        <v>0</v>
      </c>
      <c r="AC5" s="29">
        <v>0</v>
      </c>
      <c r="AD5" s="29">
        <v>0</v>
      </c>
      <c r="AE5" s="29">
        <v>0</v>
      </c>
      <c r="AF5" s="29">
        <f t="shared" ref="AF5:AF20" si="0">SUM(H5,L5,P5,T5,X5,AB5)</f>
        <v>0</v>
      </c>
      <c r="AG5" s="29">
        <f t="shared" ref="AG5:AG20" si="1">SUM(I5,M5,Q5,U5,Y5,AC5)</f>
        <v>0</v>
      </c>
      <c r="AH5" s="29">
        <f t="shared" ref="AH5:AH20" si="2">SUM(J5,N5,R5,V5,Z5,AD5)</f>
        <v>0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6"/>
      <c r="AU5" s="6"/>
    </row>
    <row r="6" spans="1:47" ht="21" customHeight="1">
      <c r="A6" s="67"/>
      <c r="B6" s="67"/>
      <c r="C6" s="67" t="s">
        <v>11</v>
      </c>
      <c r="D6" s="67"/>
      <c r="E6" s="67"/>
      <c r="F6" s="67"/>
      <c r="G6" s="9">
        <v>29.333333333333332</v>
      </c>
      <c r="H6" s="29">
        <v>4</v>
      </c>
      <c r="I6" s="29">
        <v>2</v>
      </c>
      <c r="J6" s="29">
        <v>0</v>
      </c>
      <c r="K6" s="9">
        <v>28.923076923076923</v>
      </c>
      <c r="L6" s="29">
        <v>6</v>
      </c>
      <c r="M6" s="29">
        <v>7</v>
      </c>
      <c r="N6" s="29">
        <v>0</v>
      </c>
      <c r="O6" s="9">
        <v>28.428571428571427</v>
      </c>
      <c r="P6" s="29">
        <v>4</v>
      </c>
      <c r="Q6" s="29">
        <v>3</v>
      </c>
      <c r="R6" s="29">
        <v>0</v>
      </c>
      <c r="S6" s="9">
        <v>28.125</v>
      </c>
      <c r="T6" s="29">
        <v>3</v>
      </c>
      <c r="U6" s="29">
        <v>3</v>
      </c>
      <c r="V6" s="29">
        <v>2</v>
      </c>
      <c r="W6" s="9">
        <v>26.6</v>
      </c>
      <c r="X6" s="29">
        <v>0</v>
      </c>
      <c r="Y6" s="29">
        <v>3</v>
      </c>
      <c r="Z6" s="29">
        <v>2</v>
      </c>
      <c r="AA6" s="9">
        <v>24.416666666666668</v>
      </c>
      <c r="AB6" s="29">
        <v>4</v>
      </c>
      <c r="AC6" s="29">
        <v>14</v>
      </c>
      <c r="AD6" s="29">
        <v>6</v>
      </c>
      <c r="AE6" s="9">
        <v>26.904761904761905</v>
      </c>
      <c r="AF6" s="29">
        <f t="shared" si="0"/>
        <v>21</v>
      </c>
      <c r="AG6" s="29">
        <f t="shared" si="1"/>
        <v>32</v>
      </c>
      <c r="AH6" s="29">
        <f t="shared" si="2"/>
        <v>10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6"/>
      <c r="AU6" s="6"/>
    </row>
    <row r="7" spans="1:47" ht="21" customHeight="1">
      <c r="A7" s="67"/>
      <c r="B7" s="67"/>
      <c r="C7" s="67" t="s">
        <v>12</v>
      </c>
      <c r="D7" s="67"/>
      <c r="E7" s="67"/>
      <c r="F7" s="67"/>
      <c r="G7" s="9">
        <v>28.733333333333334</v>
      </c>
      <c r="H7" s="29">
        <v>33</v>
      </c>
      <c r="I7" s="29">
        <v>11</v>
      </c>
      <c r="J7" s="29">
        <v>1</v>
      </c>
      <c r="K7" s="9">
        <v>28.94736842105263</v>
      </c>
      <c r="L7" s="29">
        <v>33</v>
      </c>
      <c r="M7" s="29">
        <v>22</v>
      </c>
      <c r="N7" s="29">
        <v>2</v>
      </c>
      <c r="O7" s="9">
        <v>28.183333333333334</v>
      </c>
      <c r="P7" s="29">
        <v>31</v>
      </c>
      <c r="Q7" s="29">
        <v>26</v>
      </c>
      <c r="R7" s="29">
        <v>3</v>
      </c>
      <c r="S7" s="9">
        <v>28.3</v>
      </c>
      <c r="T7" s="29">
        <v>25</v>
      </c>
      <c r="U7" s="29">
        <v>17</v>
      </c>
      <c r="V7" s="29">
        <v>8</v>
      </c>
      <c r="W7" s="9">
        <v>28.057142857142857</v>
      </c>
      <c r="X7" s="29">
        <v>12</v>
      </c>
      <c r="Y7" s="29">
        <v>17</v>
      </c>
      <c r="Z7" s="29">
        <v>6</v>
      </c>
      <c r="AA7" s="9">
        <v>25.44</v>
      </c>
      <c r="AB7" s="29">
        <v>18</v>
      </c>
      <c r="AC7" s="29">
        <v>36</v>
      </c>
      <c r="AD7" s="29">
        <v>21</v>
      </c>
      <c r="AE7" s="9">
        <v>27.760869565217391</v>
      </c>
      <c r="AF7" s="29">
        <f t="shared" si="0"/>
        <v>152</v>
      </c>
      <c r="AG7" s="29">
        <f t="shared" si="1"/>
        <v>129</v>
      </c>
      <c r="AH7" s="29">
        <f t="shared" si="2"/>
        <v>41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6"/>
      <c r="AU7" s="6"/>
    </row>
    <row r="8" spans="1:47" ht="21" customHeight="1">
      <c r="A8" s="67"/>
      <c r="B8" s="67"/>
      <c r="C8" s="67" t="s">
        <v>13</v>
      </c>
      <c r="D8" s="67"/>
      <c r="E8" s="67"/>
      <c r="F8" s="67"/>
      <c r="G8" s="9">
        <v>28.545454545454547</v>
      </c>
      <c r="H8" s="29">
        <v>7</v>
      </c>
      <c r="I8" s="29">
        <v>4</v>
      </c>
      <c r="J8" s="29">
        <v>0</v>
      </c>
      <c r="K8" s="9">
        <v>28.037037037037038</v>
      </c>
      <c r="L8" s="29">
        <v>16</v>
      </c>
      <c r="M8" s="29">
        <v>9</v>
      </c>
      <c r="N8" s="29">
        <v>2</v>
      </c>
      <c r="O8" s="9">
        <v>28.578947368421051</v>
      </c>
      <c r="P8" s="29">
        <v>10</v>
      </c>
      <c r="Q8" s="29">
        <v>7</v>
      </c>
      <c r="R8" s="29">
        <v>2</v>
      </c>
      <c r="S8" s="9">
        <v>27.714285714285715</v>
      </c>
      <c r="T8" s="29">
        <v>12</v>
      </c>
      <c r="U8" s="29">
        <v>15</v>
      </c>
      <c r="V8" s="29">
        <v>1</v>
      </c>
      <c r="W8" s="9">
        <v>27</v>
      </c>
      <c r="X8" s="29">
        <v>10</v>
      </c>
      <c r="Y8" s="29">
        <v>10</v>
      </c>
      <c r="Z8" s="29">
        <v>2</v>
      </c>
      <c r="AA8" s="9">
        <v>25.88372093023256</v>
      </c>
      <c r="AB8" s="29">
        <v>17</v>
      </c>
      <c r="AC8" s="29">
        <v>21</v>
      </c>
      <c r="AD8" s="29">
        <v>5</v>
      </c>
      <c r="AE8" s="9">
        <v>27.313333333333333</v>
      </c>
      <c r="AF8" s="29">
        <f t="shared" si="0"/>
        <v>72</v>
      </c>
      <c r="AG8" s="29">
        <f t="shared" si="1"/>
        <v>66</v>
      </c>
      <c r="AH8" s="29">
        <f t="shared" si="2"/>
        <v>12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6"/>
      <c r="AT8" s="6"/>
      <c r="AU8" s="6"/>
    </row>
    <row r="9" spans="1:47" ht="21" customHeight="1">
      <c r="A9" s="85" t="s">
        <v>14</v>
      </c>
      <c r="B9" s="85"/>
      <c r="C9" s="67" t="s">
        <v>15</v>
      </c>
      <c r="D9" s="67"/>
      <c r="E9" s="67"/>
      <c r="F9" s="67"/>
      <c r="G9" s="9">
        <v>29.333333333333332</v>
      </c>
      <c r="H9" s="29">
        <v>5</v>
      </c>
      <c r="I9" s="29">
        <v>1</v>
      </c>
      <c r="J9" s="29">
        <v>0</v>
      </c>
      <c r="K9" s="9">
        <v>28.142857142857142</v>
      </c>
      <c r="L9" s="29">
        <v>12</v>
      </c>
      <c r="M9" s="29">
        <v>9</v>
      </c>
      <c r="N9" s="29">
        <v>0</v>
      </c>
      <c r="O9" s="9">
        <v>28.235294117647058</v>
      </c>
      <c r="P9" s="29">
        <v>12</v>
      </c>
      <c r="Q9" s="29">
        <v>4</v>
      </c>
      <c r="R9" s="29">
        <v>1</v>
      </c>
      <c r="S9" s="9">
        <v>27.55</v>
      </c>
      <c r="T9" s="29">
        <v>7</v>
      </c>
      <c r="U9" s="29">
        <v>11</v>
      </c>
      <c r="V9" s="29">
        <v>2</v>
      </c>
      <c r="W9" s="9">
        <v>27.294117647058822</v>
      </c>
      <c r="X9" s="29">
        <v>5</v>
      </c>
      <c r="Y9" s="29">
        <v>9</v>
      </c>
      <c r="Z9" s="29">
        <v>3</v>
      </c>
      <c r="AA9" s="9">
        <v>25.69811320754717</v>
      </c>
      <c r="AB9" s="29">
        <v>13</v>
      </c>
      <c r="AC9" s="29">
        <v>27</v>
      </c>
      <c r="AD9" s="29">
        <v>13</v>
      </c>
      <c r="AE9" s="39">
        <v>27.044776119402986</v>
      </c>
      <c r="AF9" s="29">
        <f t="shared" si="0"/>
        <v>54</v>
      </c>
      <c r="AG9" s="29">
        <f t="shared" si="1"/>
        <v>61</v>
      </c>
      <c r="AH9" s="29">
        <f t="shared" si="2"/>
        <v>19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6"/>
      <c r="AT9" s="6"/>
      <c r="AU9" s="6"/>
    </row>
    <row r="10" spans="1:47" ht="21" customHeight="1">
      <c r="A10" s="85"/>
      <c r="B10" s="85"/>
      <c r="C10" s="67" t="s">
        <v>16</v>
      </c>
      <c r="D10" s="67"/>
      <c r="E10" s="67"/>
      <c r="F10" s="67"/>
      <c r="G10" s="9">
        <v>28.888888888888889</v>
      </c>
      <c r="H10" s="29">
        <v>18</v>
      </c>
      <c r="I10" s="29">
        <v>8</v>
      </c>
      <c r="J10" s="29">
        <v>1</v>
      </c>
      <c r="K10" s="9">
        <v>28.775510204081634</v>
      </c>
      <c r="L10" s="29">
        <v>32</v>
      </c>
      <c r="M10" s="29">
        <v>16</v>
      </c>
      <c r="N10" s="29">
        <v>1</v>
      </c>
      <c r="O10" s="9">
        <v>28.020408163265305</v>
      </c>
      <c r="P10" s="29">
        <v>23</v>
      </c>
      <c r="Q10" s="29">
        <v>24</v>
      </c>
      <c r="R10" s="29">
        <v>2</v>
      </c>
      <c r="S10" s="9">
        <v>28.224489795918366</v>
      </c>
      <c r="T10" s="29">
        <v>25</v>
      </c>
      <c r="U10" s="29">
        <v>19</v>
      </c>
      <c r="V10" s="29">
        <v>5</v>
      </c>
      <c r="W10" s="9">
        <v>26.96551724137931</v>
      </c>
      <c r="X10" s="29">
        <v>11</v>
      </c>
      <c r="Y10" s="29">
        <v>14</v>
      </c>
      <c r="Z10" s="29">
        <v>4</v>
      </c>
      <c r="AA10" s="9">
        <v>25.42</v>
      </c>
      <c r="AB10" s="29">
        <v>17</v>
      </c>
      <c r="AC10" s="29">
        <v>24</v>
      </c>
      <c r="AD10" s="29">
        <v>9</v>
      </c>
      <c r="AE10" s="39">
        <v>27.664031620553359</v>
      </c>
      <c r="AF10" s="29">
        <f t="shared" si="0"/>
        <v>126</v>
      </c>
      <c r="AG10" s="29">
        <f t="shared" si="1"/>
        <v>105</v>
      </c>
      <c r="AH10" s="29">
        <f t="shared" si="2"/>
        <v>22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/>
      <c r="AT10" s="6"/>
      <c r="AU10" s="6"/>
    </row>
    <row r="11" spans="1:47" ht="21" customHeight="1">
      <c r="A11" s="85"/>
      <c r="B11" s="85"/>
      <c r="C11" s="67" t="s">
        <v>17</v>
      </c>
      <c r="D11" s="67"/>
      <c r="E11" s="67"/>
      <c r="F11" s="67"/>
      <c r="G11" s="9">
        <v>28.517241379310345</v>
      </c>
      <c r="H11" s="29">
        <v>21</v>
      </c>
      <c r="I11" s="29">
        <v>8</v>
      </c>
      <c r="J11" s="29">
        <v>0</v>
      </c>
      <c r="K11" s="9">
        <v>28.962962962962962</v>
      </c>
      <c r="L11" s="29">
        <v>11</v>
      </c>
      <c r="M11" s="29">
        <v>13</v>
      </c>
      <c r="N11" s="29">
        <v>3</v>
      </c>
      <c r="O11" s="9">
        <v>29</v>
      </c>
      <c r="P11" s="29">
        <v>10</v>
      </c>
      <c r="Q11" s="29">
        <v>8</v>
      </c>
      <c r="R11" s="29">
        <v>2</v>
      </c>
      <c r="S11" s="9">
        <v>28.352941176470587</v>
      </c>
      <c r="T11" s="29">
        <v>8</v>
      </c>
      <c r="U11" s="29">
        <v>5</v>
      </c>
      <c r="V11" s="29">
        <v>4</v>
      </c>
      <c r="W11" s="9">
        <v>28.9375</v>
      </c>
      <c r="X11" s="29">
        <v>6</v>
      </c>
      <c r="Y11" s="29">
        <v>7</v>
      </c>
      <c r="Z11" s="29">
        <v>3</v>
      </c>
      <c r="AA11" s="9">
        <v>24.974358974358974</v>
      </c>
      <c r="AB11" s="29">
        <v>9</v>
      </c>
      <c r="AC11" s="29">
        <v>20</v>
      </c>
      <c r="AD11" s="29">
        <v>10</v>
      </c>
      <c r="AE11" s="39">
        <v>27.756756756756758</v>
      </c>
      <c r="AF11" s="29">
        <f t="shared" si="0"/>
        <v>65</v>
      </c>
      <c r="AG11" s="29">
        <f t="shared" si="1"/>
        <v>61</v>
      </c>
      <c r="AH11" s="29">
        <f t="shared" si="2"/>
        <v>22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</row>
    <row r="12" spans="1:47" ht="21" customHeight="1">
      <c r="A12" s="67" t="s">
        <v>18</v>
      </c>
      <c r="B12" s="67"/>
      <c r="C12" s="67" t="s">
        <v>19</v>
      </c>
      <c r="D12" s="67"/>
      <c r="E12" s="67"/>
      <c r="F12" s="67"/>
      <c r="G12" s="9">
        <v>28.333333333333332</v>
      </c>
      <c r="H12" s="29">
        <v>12</v>
      </c>
      <c r="I12" s="29">
        <v>5</v>
      </c>
      <c r="J12" s="29">
        <v>1</v>
      </c>
      <c r="K12" s="9">
        <v>27.942857142857143</v>
      </c>
      <c r="L12" s="29">
        <v>20</v>
      </c>
      <c r="M12" s="29">
        <v>14</v>
      </c>
      <c r="N12" s="29">
        <v>1</v>
      </c>
      <c r="O12" s="9">
        <v>28.045454545454547</v>
      </c>
      <c r="P12" s="29">
        <v>25</v>
      </c>
      <c r="Q12" s="29">
        <v>17</v>
      </c>
      <c r="R12" s="29">
        <v>2</v>
      </c>
      <c r="S12" s="9">
        <v>27.611111111111111</v>
      </c>
      <c r="T12" s="29">
        <v>16</v>
      </c>
      <c r="U12" s="29">
        <v>13</v>
      </c>
      <c r="V12" s="29">
        <v>7</v>
      </c>
      <c r="W12" s="9">
        <v>26.633333333333333</v>
      </c>
      <c r="X12" s="29">
        <v>13</v>
      </c>
      <c r="Y12" s="29">
        <v>12</v>
      </c>
      <c r="Z12" s="29">
        <v>5</v>
      </c>
      <c r="AA12" s="9">
        <v>25.303370786516854</v>
      </c>
      <c r="AB12" s="29">
        <v>23</v>
      </c>
      <c r="AC12" s="29">
        <v>41</v>
      </c>
      <c r="AD12" s="29">
        <v>25</v>
      </c>
      <c r="AE12" s="39">
        <v>26.853174603174605</v>
      </c>
      <c r="AF12" s="29">
        <f t="shared" si="0"/>
        <v>109</v>
      </c>
      <c r="AG12" s="29">
        <f t="shared" si="1"/>
        <v>102</v>
      </c>
      <c r="AH12" s="29">
        <f t="shared" si="2"/>
        <v>41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</row>
    <row r="13" spans="1:47" ht="21" customHeight="1">
      <c r="A13" s="67"/>
      <c r="B13" s="67"/>
      <c r="C13" s="67" t="s">
        <v>20</v>
      </c>
      <c r="D13" s="67"/>
      <c r="E13" s="67"/>
      <c r="F13" s="67"/>
      <c r="G13" s="9">
        <v>28.931818181818183</v>
      </c>
      <c r="H13" s="29">
        <v>32</v>
      </c>
      <c r="I13" s="29">
        <v>12</v>
      </c>
      <c r="J13" s="29">
        <v>0</v>
      </c>
      <c r="K13" s="9">
        <v>29.112903225806452</v>
      </c>
      <c r="L13" s="29">
        <v>35</v>
      </c>
      <c r="M13" s="29">
        <v>24</v>
      </c>
      <c r="N13" s="29">
        <v>3</v>
      </c>
      <c r="O13" s="9">
        <v>28.547619047619047</v>
      </c>
      <c r="P13" s="29">
        <v>20</v>
      </c>
      <c r="Q13" s="29">
        <v>19</v>
      </c>
      <c r="R13" s="29">
        <v>3</v>
      </c>
      <c r="S13" s="9">
        <v>28.44</v>
      </c>
      <c r="T13" s="29">
        <v>24</v>
      </c>
      <c r="U13" s="29">
        <v>22</v>
      </c>
      <c r="V13" s="29">
        <v>4</v>
      </c>
      <c r="W13" s="9">
        <v>28.4375</v>
      </c>
      <c r="X13" s="29">
        <v>9</v>
      </c>
      <c r="Y13" s="29">
        <v>18</v>
      </c>
      <c r="Z13" s="29">
        <v>5</v>
      </c>
      <c r="AA13" s="9">
        <v>25.566037735849058</v>
      </c>
      <c r="AB13" s="29">
        <v>16</v>
      </c>
      <c r="AC13" s="29">
        <v>30</v>
      </c>
      <c r="AD13" s="29">
        <v>7</v>
      </c>
      <c r="AE13" s="39">
        <v>28.141342756183747</v>
      </c>
      <c r="AF13" s="29">
        <f t="shared" si="0"/>
        <v>136</v>
      </c>
      <c r="AG13" s="29">
        <f t="shared" si="1"/>
        <v>125</v>
      </c>
      <c r="AH13" s="29">
        <f t="shared" si="2"/>
        <v>22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</row>
    <row r="14" spans="1:47" ht="21" customHeight="1">
      <c r="A14" s="67" t="s">
        <v>21</v>
      </c>
      <c r="B14" s="67"/>
      <c r="C14" s="67" t="s">
        <v>19</v>
      </c>
      <c r="D14" s="67"/>
      <c r="E14" s="67"/>
      <c r="F14" s="67"/>
      <c r="G14" s="9">
        <v>28.315789473684209</v>
      </c>
      <c r="H14" s="29">
        <v>14</v>
      </c>
      <c r="I14" s="29">
        <v>4</v>
      </c>
      <c r="J14" s="29">
        <v>1</v>
      </c>
      <c r="K14" s="9">
        <v>28.2</v>
      </c>
      <c r="L14" s="29">
        <v>23</v>
      </c>
      <c r="M14" s="29">
        <v>12</v>
      </c>
      <c r="N14" s="29">
        <v>0</v>
      </c>
      <c r="O14" s="9">
        <v>28.131578947368421</v>
      </c>
      <c r="P14" s="29">
        <v>20</v>
      </c>
      <c r="Q14" s="29">
        <v>16</v>
      </c>
      <c r="R14" s="29">
        <v>2</v>
      </c>
      <c r="S14" s="9">
        <v>27.73170731707317</v>
      </c>
      <c r="T14" s="29">
        <v>18</v>
      </c>
      <c r="U14" s="29">
        <v>17</v>
      </c>
      <c r="V14" s="29">
        <v>6</v>
      </c>
      <c r="W14" s="9">
        <v>26.806451612903224</v>
      </c>
      <c r="X14" s="29">
        <v>13</v>
      </c>
      <c r="Y14" s="29">
        <v>13</v>
      </c>
      <c r="Z14" s="29">
        <v>5</v>
      </c>
      <c r="AA14" s="9">
        <v>25.176470588235293</v>
      </c>
      <c r="AB14" s="29">
        <v>22</v>
      </c>
      <c r="AC14" s="29">
        <v>41</v>
      </c>
      <c r="AD14" s="29">
        <v>22</v>
      </c>
      <c r="AE14" s="39">
        <v>26.91566265060241</v>
      </c>
      <c r="AF14" s="29">
        <f t="shared" si="0"/>
        <v>110</v>
      </c>
      <c r="AG14" s="29">
        <f t="shared" si="1"/>
        <v>103</v>
      </c>
      <c r="AH14" s="29">
        <f t="shared" si="2"/>
        <v>36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</row>
    <row r="15" spans="1:47" ht="21" customHeight="1">
      <c r="A15" s="67"/>
      <c r="B15" s="67"/>
      <c r="C15" s="67" t="s">
        <v>20</v>
      </c>
      <c r="D15" s="67"/>
      <c r="E15" s="67"/>
      <c r="F15" s="67"/>
      <c r="G15" s="9">
        <v>28.953488372093023</v>
      </c>
      <c r="H15" s="29">
        <v>30</v>
      </c>
      <c r="I15" s="29">
        <v>13</v>
      </c>
      <c r="J15" s="29">
        <v>0</v>
      </c>
      <c r="K15" s="9">
        <v>28.967741935483872</v>
      </c>
      <c r="L15" s="29">
        <v>32</v>
      </c>
      <c r="M15" s="29">
        <v>26</v>
      </c>
      <c r="N15" s="29">
        <v>4</v>
      </c>
      <c r="O15" s="9">
        <v>28.416666666666668</v>
      </c>
      <c r="P15" s="29">
        <v>25</v>
      </c>
      <c r="Q15" s="29">
        <v>20</v>
      </c>
      <c r="R15" s="29">
        <v>3</v>
      </c>
      <c r="S15" s="9">
        <v>28.422222222222221</v>
      </c>
      <c r="T15" s="29">
        <v>22</v>
      </c>
      <c r="U15" s="29">
        <v>18</v>
      </c>
      <c r="V15" s="29">
        <v>5</v>
      </c>
      <c r="W15" s="9">
        <v>28.322580645161292</v>
      </c>
      <c r="X15" s="29">
        <v>9</v>
      </c>
      <c r="Y15" s="29">
        <v>17</v>
      </c>
      <c r="Z15" s="29">
        <v>5</v>
      </c>
      <c r="AA15" s="9">
        <v>25.736842105263158</v>
      </c>
      <c r="AB15" s="29">
        <v>17</v>
      </c>
      <c r="AC15" s="29">
        <v>30</v>
      </c>
      <c r="AD15" s="29">
        <v>10</v>
      </c>
      <c r="AE15" s="39">
        <v>28.073426573426573</v>
      </c>
      <c r="AF15" s="29">
        <f t="shared" si="0"/>
        <v>135</v>
      </c>
      <c r="AG15" s="29">
        <f t="shared" si="1"/>
        <v>124</v>
      </c>
      <c r="AH15" s="29">
        <f t="shared" si="2"/>
        <v>27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</row>
    <row r="16" spans="1:47" ht="21" customHeight="1">
      <c r="A16" s="67" t="s">
        <v>22</v>
      </c>
      <c r="B16" s="67"/>
      <c r="C16" s="67" t="s">
        <v>23</v>
      </c>
      <c r="D16" s="67"/>
      <c r="E16" s="67"/>
      <c r="F16" s="67"/>
      <c r="G16" s="9">
        <v>26</v>
      </c>
      <c r="H16" s="29">
        <v>0</v>
      </c>
      <c r="I16" s="29">
        <v>1</v>
      </c>
      <c r="J16" s="29">
        <v>0</v>
      </c>
      <c r="K16" s="9">
        <v>26</v>
      </c>
      <c r="L16" s="29">
        <v>0</v>
      </c>
      <c r="M16" s="29">
        <v>1</v>
      </c>
      <c r="N16" s="29">
        <v>0</v>
      </c>
      <c r="O16" s="9">
        <v>28.4</v>
      </c>
      <c r="P16" s="29">
        <v>3</v>
      </c>
      <c r="Q16" s="29">
        <v>2</v>
      </c>
      <c r="R16" s="29">
        <v>0</v>
      </c>
      <c r="S16" s="9">
        <v>27.666666666666668</v>
      </c>
      <c r="T16" s="29">
        <v>3</v>
      </c>
      <c r="U16" s="29">
        <v>0</v>
      </c>
      <c r="V16" s="29">
        <v>0</v>
      </c>
      <c r="W16" s="9">
        <v>25.6</v>
      </c>
      <c r="X16" s="29">
        <v>0</v>
      </c>
      <c r="Y16" s="29">
        <v>2</v>
      </c>
      <c r="Z16" s="29">
        <v>3</v>
      </c>
      <c r="AA16" s="9">
        <v>21.333333333333332</v>
      </c>
      <c r="AB16" s="29">
        <v>0</v>
      </c>
      <c r="AC16" s="29">
        <v>4</v>
      </c>
      <c r="AD16" s="29">
        <v>2</v>
      </c>
      <c r="AE16" s="39">
        <v>25.38095238095238</v>
      </c>
      <c r="AF16" s="29">
        <f t="shared" si="0"/>
        <v>6</v>
      </c>
      <c r="AG16" s="29">
        <f t="shared" si="1"/>
        <v>10</v>
      </c>
      <c r="AH16" s="29">
        <f t="shared" si="2"/>
        <v>5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6"/>
      <c r="AT16" s="6"/>
      <c r="AU16" s="6"/>
    </row>
    <row r="17" spans="1:47" ht="21" customHeight="1">
      <c r="A17" s="67"/>
      <c r="B17" s="67"/>
      <c r="C17" s="67" t="s">
        <v>24</v>
      </c>
      <c r="D17" s="67"/>
      <c r="E17" s="67"/>
      <c r="F17" s="67"/>
      <c r="G17" s="9">
        <v>28</v>
      </c>
      <c r="H17" s="29">
        <v>1</v>
      </c>
      <c r="I17" s="29">
        <v>0</v>
      </c>
      <c r="J17" s="29">
        <v>0</v>
      </c>
      <c r="K17" s="9">
        <v>28.692307692307693</v>
      </c>
      <c r="L17" s="29">
        <v>9</v>
      </c>
      <c r="M17" s="29">
        <v>4</v>
      </c>
      <c r="N17" s="29">
        <v>0</v>
      </c>
      <c r="O17" s="9">
        <v>28.142857142857142</v>
      </c>
      <c r="P17" s="29">
        <v>6</v>
      </c>
      <c r="Q17" s="29">
        <v>7</v>
      </c>
      <c r="R17" s="29">
        <v>1</v>
      </c>
      <c r="S17" s="9">
        <v>27.777777777777779</v>
      </c>
      <c r="T17" s="29">
        <v>5</v>
      </c>
      <c r="U17" s="29">
        <v>8</v>
      </c>
      <c r="V17" s="29">
        <v>5</v>
      </c>
      <c r="W17" s="9">
        <v>29.222222222222221</v>
      </c>
      <c r="X17" s="29">
        <v>6</v>
      </c>
      <c r="Y17" s="29">
        <v>2</v>
      </c>
      <c r="Z17" s="29">
        <v>1</v>
      </c>
      <c r="AA17" s="9">
        <v>25.813953488372093</v>
      </c>
      <c r="AB17" s="29">
        <v>8</v>
      </c>
      <c r="AC17" s="29">
        <v>24</v>
      </c>
      <c r="AD17" s="29">
        <v>11</v>
      </c>
      <c r="AE17" s="39">
        <v>27.224489795918366</v>
      </c>
      <c r="AF17" s="29">
        <f t="shared" si="0"/>
        <v>35</v>
      </c>
      <c r="AG17" s="29">
        <f t="shared" si="1"/>
        <v>45</v>
      </c>
      <c r="AH17" s="29">
        <f t="shared" si="2"/>
        <v>18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</row>
    <row r="18" spans="1:47" ht="21" customHeight="1">
      <c r="A18" s="67"/>
      <c r="B18" s="67"/>
      <c r="C18" s="67" t="s">
        <v>25</v>
      </c>
      <c r="D18" s="67"/>
      <c r="E18" s="67"/>
      <c r="F18" s="67"/>
      <c r="G18" s="9">
        <v>28.816666666666666</v>
      </c>
      <c r="H18" s="29">
        <v>43</v>
      </c>
      <c r="I18" s="29">
        <v>16</v>
      </c>
      <c r="J18" s="29">
        <v>1</v>
      </c>
      <c r="K18" s="9">
        <v>28.722891566265059</v>
      </c>
      <c r="L18" s="29">
        <v>46</v>
      </c>
      <c r="M18" s="29">
        <v>33</v>
      </c>
      <c r="N18" s="29">
        <v>4</v>
      </c>
      <c r="O18" s="9">
        <v>28.313432835820894</v>
      </c>
      <c r="P18" s="29">
        <v>36</v>
      </c>
      <c r="Q18" s="29">
        <v>27</v>
      </c>
      <c r="R18" s="29">
        <v>4</v>
      </c>
      <c r="S18" s="9">
        <v>28.2</v>
      </c>
      <c r="T18" s="29">
        <v>32</v>
      </c>
      <c r="U18" s="29">
        <v>27</v>
      </c>
      <c r="V18" s="29">
        <v>6</v>
      </c>
      <c r="W18" s="9">
        <v>27.458333333333332</v>
      </c>
      <c r="X18" s="29">
        <v>16</v>
      </c>
      <c r="Y18" s="29">
        <v>26</v>
      </c>
      <c r="Z18" s="29">
        <v>6</v>
      </c>
      <c r="AA18" s="9">
        <v>25.473118279569892</v>
      </c>
      <c r="AB18" s="29">
        <v>31</v>
      </c>
      <c r="AC18" s="29">
        <v>43</v>
      </c>
      <c r="AD18" s="29">
        <v>19</v>
      </c>
      <c r="AE18" s="39">
        <v>27.716346153846153</v>
      </c>
      <c r="AF18" s="29">
        <f t="shared" si="0"/>
        <v>204</v>
      </c>
      <c r="AG18" s="29">
        <f t="shared" si="1"/>
        <v>172</v>
      </c>
      <c r="AH18" s="29">
        <f t="shared" si="2"/>
        <v>40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</row>
    <row r="19" spans="1:47" ht="21" customHeight="1">
      <c r="A19" s="67" t="s">
        <v>26</v>
      </c>
      <c r="B19" s="67"/>
      <c r="C19" s="67" t="s">
        <v>19</v>
      </c>
      <c r="D19" s="67"/>
      <c r="E19" s="67"/>
      <c r="F19" s="67"/>
      <c r="G19" s="9">
        <v>28.758620689655171</v>
      </c>
      <c r="H19" s="29">
        <v>22</v>
      </c>
      <c r="I19" s="29">
        <v>7</v>
      </c>
      <c r="J19" s="29">
        <v>0</v>
      </c>
      <c r="K19" s="9">
        <v>28.222222222222221</v>
      </c>
      <c r="L19" s="29">
        <v>25</v>
      </c>
      <c r="M19" s="29">
        <v>10</v>
      </c>
      <c r="N19" s="29">
        <v>1</v>
      </c>
      <c r="O19" s="9">
        <v>28.106382978723403</v>
      </c>
      <c r="P19" s="29">
        <v>27</v>
      </c>
      <c r="Q19" s="29">
        <v>19</v>
      </c>
      <c r="R19" s="29">
        <v>1</v>
      </c>
      <c r="S19" s="9">
        <v>27.981818181818181</v>
      </c>
      <c r="T19" s="29">
        <v>27</v>
      </c>
      <c r="U19" s="29">
        <v>22</v>
      </c>
      <c r="V19" s="29">
        <v>6</v>
      </c>
      <c r="W19" s="9">
        <v>27.3</v>
      </c>
      <c r="X19" s="29">
        <v>17</v>
      </c>
      <c r="Y19" s="29">
        <v>27</v>
      </c>
      <c r="Z19" s="29">
        <v>6</v>
      </c>
      <c r="AA19" s="9">
        <v>25.256198347107439</v>
      </c>
      <c r="AB19" s="29">
        <v>34</v>
      </c>
      <c r="AC19" s="29">
        <v>60</v>
      </c>
      <c r="AD19" s="29">
        <v>27</v>
      </c>
      <c r="AE19" s="39">
        <v>27.014792899408285</v>
      </c>
      <c r="AF19" s="29">
        <f t="shared" si="0"/>
        <v>152</v>
      </c>
      <c r="AG19" s="29">
        <f t="shared" si="1"/>
        <v>145</v>
      </c>
      <c r="AH19" s="29">
        <f t="shared" si="2"/>
        <v>41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</row>
    <row r="20" spans="1:47" ht="21" customHeight="1">
      <c r="A20" s="67"/>
      <c r="B20" s="67"/>
      <c r="C20" s="67" t="s">
        <v>20</v>
      </c>
      <c r="D20" s="67"/>
      <c r="E20" s="67"/>
      <c r="F20" s="67"/>
      <c r="G20" s="9">
        <v>28.757575757575758</v>
      </c>
      <c r="H20" s="29">
        <v>22</v>
      </c>
      <c r="I20" s="29">
        <v>10</v>
      </c>
      <c r="J20" s="29">
        <v>1</v>
      </c>
      <c r="K20" s="9">
        <v>28.967213114754099</v>
      </c>
      <c r="L20" s="29">
        <v>30</v>
      </c>
      <c r="M20" s="29">
        <v>28</v>
      </c>
      <c r="N20" s="29">
        <v>3</v>
      </c>
      <c r="O20" s="9">
        <v>28.512820512820515</v>
      </c>
      <c r="P20" s="29">
        <v>18</v>
      </c>
      <c r="Q20" s="29">
        <v>17</v>
      </c>
      <c r="R20" s="29">
        <v>4</v>
      </c>
      <c r="S20" s="9">
        <v>28.29032258064516</v>
      </c>
      <c r="T20" s="29">
        <v>13</v>
      </c>
      <c r="U20" s="29">
        <v>13</v>
      </c>
      <c r="V20" s="29">
        <v>5</v>
      </c>
      <c r="W20" s="9">
        <v>28.666666666666668</v>
      </c>
      <c r="X20" s="29">
        <v>5</v>
      </c>
      <c r="Y20" s="29">
        <v>3</v>
      </c>
      <c r="Z20" s="29">
        <v>4</v>
      </c>
      <c r="AA20" s="9">
        <v>26.238095238095237</v>
      </c>
      <c r="AB20" s="29">
        <v>5</v>
      </c>
      <c r="AC20" s="29">
        <v>11</v>
      </c>
      <c r="AD20" s="29">
        <v>5</v>
      </c>
      <c r="AE20" s="39">
        <v>28.426395939086294</v>
      </c>
      <c r="AF20" s="29">
        <f t="shared" si="0"/>
        <v>93</v>
      </c>
      <c r="AG20" s="29">
        <f t="shared" si="1"/>
        <v>82</v>
      </c>
      <c r="AH20" s="29">
        <f t="shared" si="2"/>
        <v>22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</row>
    <row r="21" spans="1:47" ht="21" customHeight="1">
      <c r="A21" s="2"/>
      <c r="B21" s="2"/>
      <c r="C21" s="2"/>
      <c r="D21" s="2"/>
      <c r="E21" s="2"/>
      <c r="F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</row>
    <row r="22" spans="1:47" ht="21" customHeight="1">
      <c r="A22" s="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9" t="s">
        <v>28</v>
      </c>
      <c r="X22" s="109"/>
      <c r="AG22" s="2"/>
      <c r="AH22" s="2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</row>
    <row r="23" spans="1:47" ht="23.25" customHeight="1">
      <c r="A23" s="71" t="s">
        <v>1</v>
      </c>
      <c r="B23" s="71"/>
      <c r="C23" s="71"/>
      <c r="D23" s="71"/>
      <c r="E23" s="71"/>
      <c r="F23" s="71"/>
      <c r="G23" s="69" t="s">
        <v>29</v>
      </c>
      <c r="H23" s="70"/>
      <c r="I23" s="69" t="s">
        <v>30</v>
      </c>
      <c r="J23" s="72"/>
      <c r="K23" s="72"/>
      <c r="L23" s="72"/>
      <c r="M23" s="70"/>
      <c r="N23" s="69" t="s">
        <v>31</v>
      </c>
      <c r="O23" s="72"/>
      <c r="P23" s="70"/>
      <c r="Q23" s="69" t="s">
        <v>32</v>
      </c>
      <c r="R23" s="72"/>
      <c r="S23" s="70"/>
      <c r="T23" s="69" t="s">
        <v>33</v>
      </c>
      <c r="U23" s="72"/>
      <c r="V23" s="70"/>
      <c r="W23" s="69" t="s">
        <v>34</v>
      </c>
      <c r="X23" s="70"/>
      <c r="AG23" s="2"/>
      <c r="AH23" s="2"/>
      <c r="AS23" s="6"/>
      <c r="AT23" s="6"/>
      <c r="AU23" s="6"/>
    </row>
    <row r="24" spans="1:47" ht="21" customHeight="1">
      <c r="A24" s="67" t="s">
        <v>35</v>
      </c>
      <c r="B24" s="67"/>
      <c r="C24" s="67" t="s">
        <v>36</v>
      </c>
      <c r="D24" s="67"/>
      <c r="E24" s="67"/>
      <c r="F24" s="67"/>
      <c r="G24" s="69">
        <v>8</v>
      </c>
      <c r="H24" s="70"/>
      <c r="I24" s="69">
        <v>3</v>
      </c>
      <c r="J24" s="72"/>
      <c r="K24" s="72"/>
      <c r="L24" s="72"/>
      <c r="M24" s="70"/>
      <c r="N24" s="69">
        <v>1</v>
      </c>
      <c r="O24" s="72"/>
      <c r="P24" s="70"/>
      <c r="Q24" s="69">
        <v>5</v>
      </c>
      <c r="R24" s="72"/>
      <c r="S24" s="70"/>
      <c r="T24" s="69">
        <v>1</v>
      </c>
      <c r="U24" s="72"/>
      <c r="V24" s="70"/>
      <c r="W24" s="69">
        <v>21</v>
      </c>
      <c r="X24" s="70"/>
      <c r="AG24" s="2"/>
      <c r="AH24" s="2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6"/>
      <c r="AT24" s="6"/>
      <c r="AU24" s="6"/>
    </row>
    <row r="25" spans="1:47" ht="21" customHeight="1">
      <c r="A25" s="67"/>
      <c r="B25" s="67"/>
      <c r="C25" s="67" t="s">
        <v>37</v>
      </c>
      <c r="D25" s="67"/>
      <c r="E25" s="67"/>
      <c r="F25" s="67"/>
      <c r="G25" s="69">
        <v>12</v>
      </c>
      <c r="H25" s="70"/>
      <c r="I25" s="69">
        <v>5</v>
      </c>
      <c r="J25" s="72"/>
      <c r="K25" s="72"/>
      <c r="L25" s="72"/>
      <c r="M25" s="70"/>
      <c r="N25" s="69">
        <v>1</v>
      </c>
      <c r="O25" s="72"/>
      <c r="P25" s="70"/>
      <c r="Q25" s="69">
        <v>2</v>
      </c>
      <c r="R25" s="72"/>
      <c r="S25" s="70"/>
      <c r="T25" s="69">
        <v>3</v>
      </c>
      <c r="U25" s="72"/>
      <c r="V25" s="70"/>
      <c r="W25" s="69">
        <v>33</v>
      </c>
      <c r="X25" s="70"/>
      <c r="AG25" s="2"/>
      <c r="AH25" s="2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</row>
    <row r="26" spans="1:47" ht="21" customHeight="1">
      <c r="A26" s="67"/>
      <c r="B26" s="67"/>
      <c r="C26" s="67" t="s">
        <v>38</v>
      </c>
      <c r="D26" s="67"/>
      <c r="E26" s="67"/>
      <c r="F26" s="67"/>
      <c r="G26" s="69">
        <v>9</v>
      </c>
      <c r="H26" s="70"/>
      <c r="I26" s="69">
        <v>2</v>
      </c>
      <c r="J26" s="72"/>
      <c r="K26" s="72"/>
      <c r="L26" s="72"/>
      <c r="M26" s="70"/>
      <c r="N26" s="69">
        <v>0</v>
      </c>
      <c r="O26" s="72"/>
      <c r="P26" s="70"/>
      <c r="Q26" s="69">
        <v>1</v>
      </c>
      <c r="R26" s="72"/>
      <c r="S26" s="70"/>
      <c r="T26" s="69">
        <v>0</v>
      </c>
      <c r="U26" s="72"/>
      <c r="V26" s="70"/>
      <c r="W26" s="69">
        <v>10</v>
      </c>
      <c r="X26" s="70"/>
      <c r="AG26" s="2"/>
      <c r="AH26" s="2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</row>
  </sheetData>
  <mergeCells count="68">
    <mergeCell ref="C9:F9"/>
    <mergeCell ref="C10:F10"/>
    <mergeCell ref="C11:F11"/>
    <mergeCell ref="A5:B8"/>
    <mergeCell ref="C5:F5"/>
    <mergeCell ref="C6:F6"/>
    <mergeCell ref="C7:F7"/>
    <mergeCell ref="C8:F8"/>
    <mergeCell ref="A19:B20"/>
    <mergeCell ref="C19:F19"/>
    <mergeCell ref="C20:F20"/>
    <mergeCell ref="A24:B26"/>
    <mergeCell ref="C24:F24"/>
    <mergeCell ref="C25:F25"/>
    <mergeCell ref="C26:F26"/>
    <mergeCell ref="A23:F23"/>
    <mergeCell ref="G23:H23"/>
    <mergeCell ref="G24:H24"/>
    <mergeCell ref="G25:H25"/>
    <mergeCell ref="G26:H26"/>
    <mergeCell ref="I23:M23"/>
    <mergeCell ref="I24:M24"/>
    <mergeCell ref="I25:M25"/>
    <mergeCell ref="I26:M26"/>
    <mergeCell ref="A16:B18"/>
    <mergeCell ref="C16:F16"/>
    <mergeCell ref="G2:J2"/>
    <mergeCell ref="K2:N2"/>
    <mergeCell ref="O2:R2"/>
    <mergeCell ref="H3:J3"/>
    <mergeCell ref="C17:F17"/>
    <mergeCell ref="C18:F18"/>
    <mergeCell ref="A12:B13"/>
    <mergeCell ref="C12:F12"/>
    <mergeCell ref="C13:F13"/>
    <mergeCell ref="A14:B15"/>
    <mergeCell ref="C14:F14"/>
    <mergeCell ref="C15:F15"/>
    <mergeCell ref="A2:F4"/>
    <mergeCell ref="A9:B11"/>
    <mergeCell ref="L3:N3"/>
    <mergeCell ref="P3:R3"/>
    <mergeCell ref="T3:V3"/>
    <mergeCell ref="X3:Z3"/>
    <mergeCell ref="AB3:AD3"/>
    <mergeCell ref="N23:P23"/>
    <mergeCell ref="N24:P24"/>
    <mergeCell ref="N25:P25"/>
    <mergeCell ref="N26:P26"/>
    <mergeCell ref="Q23:S23"/>
    <mergeCell ref="Q24:S24"/>
    <mergeCell ref="Q25:S25"/>
    <mergeCell ref="Q26:S26"/>
    <mergeCell ref="T25:V25"/>
    <mergeCell ref="T26:V26"/>
    <mergeCell ref="W24:X24"/>
    <mergeCell ref="W25:X25"/>
    <mergeCell ref="W26:X26"/>
    <mergeCell ref="AE1:AH1"/>
    <mergeCell ref="T23:V23"/>
    <mergeCell ref="T24:V24"/>
    <mergeCell ref="W23:X23"/>
    <mergeCell ref="AA2:AD2"/>
    <mergeCell ref="AE2:AH2"/>
    <mergeCell ref="AF3:AH3"/>
    <mergeCell ref="W22:X22"/>
    <mergeCell ref="W2:Z2"/>
    <mergeCell ref="S2:V2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&amp;R&amp;12集計表２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0C27F-856F-4EDB-9623-89F01157E10C}">
  <sheetPr>
    <tabColor rgb="FFFFFF00"/>
    <pageSetUpPr fitToPage="1"/>
  </sheetPr>
  <dimension ref="A1:AU26"/>
  <sheetViews>
    <sheetView view="pageBreakPreview" zoomScale="80" zoomScaleNormal="60" zoomScaleSheetLayoutView="80" workbookViewId="0">
      <selection activeCell="A24" sqref="A24:B26"/>
    </sheetView>
  </sheetViews>
  <sheetFormatPr defaultColWidth="8.625" defaultRowHeight="13.5"/>
  <cols>
    <col min="1" max="6" width="7.625" style="40" customWidth="1"/>
    <col min="7" max="7" width="10.625" style="40" customWidth="1"/>
    <col min="8" max="10" width="5.125" style="40" customWidth="1"/>
    <col min="11" max="11" width="10.625" style="40" customWidth="1"/>
    <col min="12" max="14" width="5.125" style="40" customWidth="1"/>
    <col min="15" max="15" width="10.625" style="40" customWidth="1"/>
    <col min="16" max="18" width="5.125" style="40" customWidth="1"/>
    <col min="19" max="19" width="10.625" style="40" customWidth="1"/>
    <col min="20" max="22" width="5.125" style="40" customWidth="1"/>
    <col min="23" max="23" width="10.625" style="40" customWidth="1"/>
    <col min="24" max="26" width="5.125" style="40" customWidth="1"/>
    <col min="27" max="27" width="10.625" style="40" customWidth="1"/>
    <col min="28" max="30" width="5.125" style="40" customWidth="1"/>
    <col min="31" max="31" width="10.625" style="40" customWidth="1"/>
    <col min="32" max="34" width="5.125" style="40" customWidth="1"/>
    <col min="35" max="16384" width="8.625" style="40"/>
  </cols>
  <sheetData>
    <row r="1" spans="1:47" ht="24" customHeight="1">
      <c r="A1" s="43" t="s">
        <v>39</v>
      </c>
      <c r="B1" s="43"/>
      <c r="C1" s="43"/>
      <c r="D1" s="43"/>
      <c r="E1" s="43"/>
      <c r="F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113" t="s">
        <v>100</v>
      </c>
      <c r="AF1" s="113"/>
      <c r="AG1" s="113"/>
      <c r="AH1" s="113"/>
    </row>
    <row r="2" spans="1:47" ht="21" customHeight="1">
      <c r="A2" s="123" t="s">
        <v>40</v>
      </c>
      <c r="B2" s="124"/>
      <c r="C2" s="124"/>
      <c r="D2" s="124"/>
      <c r="E2" s="124"/>
      <c r="F2" s="125"/>
      <c r="G2" s="114" t="s">
        <v>99</v>
      </c>
      <c r="H2" s="115"/>
      <c r="I2" s="115"/>
      <c r="J2" s="116"/>
      <c r="K2" s="114" t="s">
        <v>98</v>
      </c>
      <c r="L2" s="115"/>
      <c r="M2" s="115"/>
      <c r="N2" s="116"/>
      <c r="O2" s="114" t="s">
        <v>41</v>
      </c>
      <c r="P2" s="115"/>
      <c r="Q2" s="115"/>
      <c r="R2" s="116"/>
      <c r="S2" s="114" t="s">
        <v>42</v>
      </c>
      <c r="T2" s="115"/>
      <c r="U2" s="115"/>
      <c r="V2" s="116"/>
      <c r="W2" s="114" t="s">
        <v>43</v>
      </c>
      <c r="X2" s="115"/>
      <c r="Y2" s="115"/>
      <c r="Z2" s="116"/>
      <c r="AA2" s="114" t="s">
        <v>44</v>
      </c>
      <c r="AB2" s="115"/>
      <c r="AC2" s="115"/>
      <c r="AD2" s="116"/>
      <c r="AE2" s="114" t="s">
        <v>45</v>
      </c>
      <c r="AF2" s="115"/>
      <c r="AG2" s="115"/>
      <c r="AH2" s="116"/>
    </row>
    <row r="3" spans="1:47" ht="54" customHeight="1">
      <c r="A3" s="126"/>
      <c r="B3" s="127"/>
      <c r="C3" s="127"/>
      <c r="D3" s="127"/>
      <c r="E3" s="127"/>
      <c r="F3" s="128"/>
      <c r="G3" s="47" t="s">
        <v>46</v>
      </c>
      <c r="H3" s="117" t="s">
        <v>47</v>
      </c>
      <c r="I3" s="118"/>
      <c r="J3" s="119"/>
      <c r="K3" s="47" t="s">
        <v>46</v>
      </c>
      <c r="L3" s="117" t="s">
        <v>47</v>
      </c>
      <c r="M3" s="118"/>
      <c r="N3" s="119"/>
      <c r="O3" s="47" t="s">
        <v>46</v>
      </c>
      <c r="P3" s="117" t="s">
        <v>47</v>
      </c>
      <c r="Q3" s="118"/>
      <c r="R3" s="119"/>
      <c r="S3" s="47" t="s">
        <v>46</v>
      </c>
      <c r="T3" s="117" t="s">
        <v>47</v>
      </c>
      <c r="U3" s="118"/>
      <c r="V3" s="119"/>
      <c r="W3" s="47" t="s">
        <v>46</v>
      </c>
      <c r="X3" s="117" t="s">
        <v>47</v>
      </c>
      <c r="Y3" s="118"/>
      <c r="Z3" s="119"/>
      <c r="AA3" s="47" t="s">
        <v>46</v>
      </c>
      <c r="AB3" s="117" t="s">
        <v>47</v>
      </c>
      <c r="AC3" s="118"/>
      <c r="AD3" s="119"/>
      <c r="AE3" s="47" t="s">
        <v>46</v>
      </c>
      <c r="AF3" s="117" t="s">
        <v>47</v>
      </c>
      <c r="AG3" s="118"/>
      <c r="AH3" s="119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1"/>
      <c r="AT3" s="41"/>
      <c r="AU3" s="41"/>
    </row>
    <row r="4" spans="1:47" ht="21" customHeight="1">
      <c r="A4" s="129"/>
      <c r="B4" s="121"/>
      <c r="C4" s="121"/>
      <c r="D4" s="121"/>
      <c r="E4" s="121"/>
      <c r="F4" s="130"/>
      <c r="G4" s="46"/>
      <c r="H4" s="45">
        <v>0</v>
      </c>
      <c r="I4" s="45">
        <v>1</v>
      </c>
      <c r="J4" s="45">
        <v>2</v>
      </c>
      <c r="K4" s="46"/>
      <c r="L4" s="45">
        <v>0</v>
      </c>
      <c r="M4" s="45">
        <v>1</v>
      </c>
      <c r="N4" s="45">
        <v>2</v>
      </c>
      <c r="O4" s="46"/>
      <c r="P4" s="45">
        <v>0</v>
      </c>
      <c r="Q4" s="45">
        <v>1</v>
      </c>
      <c r="R4" s="45">
        <v>2</v>
      </c>
      <c r="S4" s="46"/>
      <c r="T4" s="45">
        <v>0</v>
      </c>
      <c r="U4" s="45">
        <v>1</v>
      </c>
      <c r="V4" s="45">
        <v>2</v>
      </c>
      <c r="W4" s="46"/>
      <c r="X4" s="45">
        <v>0</v>
      </c>
      <c r="Y4" s="45">
        <v>1</v>
      </c>
      <c r="Z4" s="45">
        <v>2</v>
      </c>
      <c r="AA4" s="46"/>
      <c r="AB4" s="45">
        <v>0</v>
      </c>
      <c r="AC4" s="45">
        <v>1</v>
      </c>
      <c r="AD4" s="45">
        <v>2</v>
      </c>
      <c r="AE4" s="46"/>
      <c r="AF4" s="45">
        <v>0</v>
      </c>
      <c r="AG4" s="45">
        <v>1</v>
      </c>
      <c r="AH4" s="45">
        <v>2</v>
      </c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1"/>
      <c r="AT4" s="41"/>
      <c r="AU4" s="41"/>
    </row>
    <row r="5" spans="1:47" ht="21" customHeight="1">
      <c r="A5" s="120" t="s">
        <v>48</v>
      </c>
      <c r="B5" s="120"/>
      <c r="C5" s="120" t="s">
        <v>49</v>
      </c>
      <c r="D5" s="120"/>
      <c r="E5" s="120"/>
      <c r="F5" s="120"/>
      <c r="G5" s="44">
        <v>0</v>
      </c>
      <c r="H5" s="44">
        <v>0</v>
      </c>
      <c r="I5" s="44">
        <v>0</v>
      </c>
      <c r="J5" s="44">
        <v>0</v>
      </c>
      <c r="K5" s="44">
        <v>31</v>
      </c>
      <c r="L5" s="44">
        <v>0</v>
      </c>
      <c r="M5" s="44">
        <v>0</v>
      </c>
      <c r="N5" s="44">
        <v>1</v>
      </c>
      <c r="O5" s="44">
        <v>0</v>
      </c>
      <c r="P5" s="44">
        <v>0</v>
      </c>
      <c r="Q5" s="44">
        <v>0</v>
      </c>
      <c r="R5" s="44">
        <v>0</v>
      </c>
      <c r="S5" s="44">
        <v>0</v>
      </c>
      <c r="T5" s="44">
        <v>0</v>
      </c>
      <c r="U5" s="44">
        <v>0</v>
      </c>
      <c r="V5" s="44">
        <v>0</v>
      </c>
      <c r="W5" s="44">
        <v>0</v>
      </c>
      <c r="X5" s="44">
        <v>0</v>
      </c>
      <c r="Y5" s="44">
        <v>0</v>
      </c>
      <c r="Z5" s="44">
        <v>0</v>
      </c>
      <c r="AA5" s="44">
        <v>0</v>
      </c>
      <c r="AB5" s="44">
        <v>0</v>
      </c>
      <c r="AC5" s="44">
        <v>0</v>
      </c>
      <c r="AD5" s="44">
        <v>0</v>
      </c>
      <c r="AE5" s="44">
        <v>31</v>
      </c>
      <c r="AF5" s="44">
        <f t="shared" ref="AF5:AF20" si="0">SUM(H5,L5,P5,T5,X5,AB5)</f>
        <v>0</v>
      </c>
      <c r="AG5" s="44">
        <f t="shared" ref="AG5:AG20" si="1">SUM(I5,M5,Q5,U5,Y5,AC5)</f>
        <v>0</v>
      </c>
      <c r="AH5" s="44">
        <f t="shared" ref="AH5:AH20" si="2">SUM(J5,N5,R5,V5,Z5,AD5)</f>
        <v>1</v>
      </c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1"/>
      <c r="AT5" s="41"/>
      <c r="AU5" s="41"/>
    </row>
    <row r="6" spans="1:47" ht="21" customHeight="1">
      <c r="A6" s="120"/>
      <c r="B6" s="120"/>
      <c r="C6" s="120" t="s">
        <v>50</v>
      </c>
      <c r="D6" s="120"/>
      <c r="E6" s="120"/>
      <c r="F6" s="120"/>
      <c r="G6" s="44">
        <v>30</v>
      </c>
      <c r="H6" s="44">
        <v>5</v>
      </c>
      <c r="I6" s="44">
        <v>3</v>
      </c>
      <c r="J6" s="44">
        <v>0</v>
      </c>
      <c r="K6" s="44">
        <v>28.67</v>
      </c>
      <c r="L6" s="44">
        <v>4</v>
      </c>
      <c r="M6" s="44">
        <v>5</v>
      </c>
      <c r="N6" s="44">
        <v>0</v>
      </c>
      <c r="O6" s="44">
        <v>28.38</v>
      </c>
      <c r="P6" s="44">
        <v>4</v>
      </c>
      <c r="Q6" s="44">
        <v>4</v>
      </c>
      <c r="R6" s="44">
        <v>0</v>
      </c>
      <c r="S6" s="44">
        <v>26.14</v>
      </c>
      <c r="T6" s="44">
        <v>2</v>
      </c>
      <c r="U6" s="44">
        <v>5</v>
      </c>
      <c r="V6" s="44">
        <v>0</v>
      </c>
      <c r="W6" s="44">
        <v>27.17</v>
      </c>
      <c r="X6" s="44">
        <v>3</v>
      </c>
      <c r="Y6" s="44">
        <v>5</v>
      </c>
      <c r="Z6" s="44">
        <v>4</v>
      </c>
      <c r="AA6" s="44">
        <v>25.57</v>
      </c>
      <c r="AB6" s="44">
        <v>8</v>
      </c>
      <c r="AC6" s="44">
        <v>10</v>
      </c>
      <c r="AD6" s="44">
        <v>2</v>
      </c>
      <c r="AE6" s="44">
        <v>27.25</v>
      </c>
      <c r="AF6" s="44">
        <f t="shared" si="0"/>
        <v>26</v>
      </c>
      <c r="AG6" s="44">
        <f t="shared" si="1"/>
        <v>32</v>
      </c>
      <c r="AH6" s="44">
        <f t="shared" si="2"/>
        <v>6</v>
      </c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1"/>
      <c r="AT6" s="41"/>
      <c r="AU6" s="41"/>
    </row>
    <row r="7" spans="1:47" ht="21" customHeight="1">
      <c r="A7" s="120"/>
      <c r="B7" s="120"/>
      <c r="C7" s="120" t="s">
        <v>51</v>
      </c>
      <c r="D7" s="120"/>
      <c r="E7" s="120"/>
      <c r="F7" s="120"/>
      <c r="G7" s="44">
        <v>28.45</v>
      </c>
      <c r="H7" s="44">
        <v>23</v>
      </c>
      <c r="I7" s="44">
        <v>13</v>
      </c>
      <c r="J7" s="44">
        <v>1</v>
      </c>
      <c r="K7" s="44">
        <v>28.22</v>
      </c>
      <c r="L7" s="44">
        <v>7</v>
      </c>
      <c r="M7" s="44">
        <v>23</v>
      </c>
      <c r="N7" s="44">
        <v>2</v>
      </c>
      <c r="O7" s="44">
        <v>28.25</v>
      </c>
      <c r="P7" s="44">
        <v>24</v>
      </c>
      <c r="Q7" s="44">
        <v>26</v>
      </c>
      <c r="R7" s="44">
        <v>7</v>
      </c>
      <c r="S7" s="44">
        <v>27.46</v>
      </c>
      <c r="T7" s="44">
        <v>21</v>
      </c>
      <c r="U7" s="44">
        <v>28</v>
      </c>
      <c r="V7" s="44">
        <v>6</v>
      </c>
      <c r="W7" s="44">
        <v>27.06</v>
      </c>
      <c r="X7" s="44">
        <v>17</v>
      </c>
      <c r="Y7" s="44">
        <v>18</v>
      </c>
      <c r="Z7" s="44">
        <v>14</v>
      </c>
      <c r="AA7" s="44">
        <v>25.31</v>
      </c>
      <c r="AB7" s="44">
        <v>21</v>
      </c>
      <c r="AC7" s="44">
        <v>24</v>
      </c>
      <c r="AD7" s="44">
        <v>14</v>
      </c>
      <c r="AE7" s="44">
        <v>27.32</v>
      </c>
      <c r="AF7" s="44">
        <f t="shared" si="0"/>
        <v>113</v>
      </c>
      <c r="AG7" s="44">
        <f t="shared" si="1"/>
        <v>132</v>
      </c>
      <c r="AH7" s="44">
        <f t="shared" si="2"/>
        <v>44</v>
      </c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1"/>
      <c r="AT7" s="41"/>
      <c r="AU7" s="41"/>
    </row>
    <row r="8" spans="1:47" ht="21" customHeight="1">
      <c r="A8" s="120"/>
      <c r="B8" s="120"/>
      <c r="C8" s="120" t="s">
        <v>52</v>
      </c>
      <c r="D8" s="120"/>
      <c r="E8" s="120"/>
      <c r="F8" s="120"/>
      <c r="G8" s="44">
        <v>28.4</v>
      </c>
      <c r="H8" s="44">
        <v>3</v>
      </c>
      <c r="I8" s="44">
        <v>2</v>
      </c>
      <c r="J8" s="44">
        <v>0</v>
      </c>
      <c r="K8" s="44">
        <v>28.27</v>
      </c>
      <c r="L8" s="44">
        <v>4</v>
      </c>
      <c r="M8" s="44">
        <v>11</v>
      </c>
      <c r="N8" s="44">
        <v>0</v>
      </c>
      <c r="O8" s="44">
        <v>28.27</v>
      </c>
      <c r="P8" s="44">
        <v>11</v>
      </c>
      <c r="Q8" s="44">
        <v>9</v>
      </c>
      <c r="R8" s="44">
        <v>2</v>
      </c>
      <c r="S8" s="44">
        <v>28.42</v>
      </c>
      <c r="T8" s="44">
        <v>21</v>
      </c>
      <c r="U8" s="44">
        <v>15</v>
      </c>
      <c r="V8" s="44">
        <v>2</v>
      </c>
      <c r="W8" s="44">
        <v>27.3</v>
      </c>
      <c r="X8" s="44">
        <v>10</v>
      </c>
      <c r="Y8" s="44">
        <v>9</v>
      </c>
      <c r="Z8" s="44">
        <v>8</v>
      </c>
      <c r="AA8" s="44">
        <v>25.28</v>
      </c>
      <c r="AB8" s="44">
        <v>8</v>
      </c>
      <c r="AC8" s="44">
        <v>19</v>
      </c>
      <c r="AD8" s="44">
        <v>7</v>
      </c>
      <c r="AE8" s="44">
        <v>27.38</v>
      </c>
      <c r="AF8" s="44">
        <f t="shared" si="0"/>
        <v>57</v>
      </c>
      <c r="AG8" s="44">
        <f t="shared" si="1"/>
        <v>65</v>
      </c>
      <c r="AH8" s="44">
        <f t="shared" si="2"/>
        <v>19</v>
      </c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1"/>
      <c r="AT8" s="41"/>
      <c r="AU8" s="41"/>
    </row>
    <row r="9" spans="1:47" ht="21" customHeight="1">
      <c r="A9" s="131" t="s">
        <v>53</v>
      </c>
      <c r="B9" s="131"/>
      <c r="C9" s="120" t="s">
        <v>54</v>
      </c>
      <c r="D9" s="120"/>
      <c r="E9" s="120"/>
      <c r="F9" s="120"/>
      <c r="G9" s="44">
        <v>28</v>
      </c>
      <c r="H9" s="44">
        <v>1</v>
      </c>
      <c r="I9" s="44">
        <v>2</v>
      </c>
      <c r="J9" s="44">
        <v>0</v>
      </c>
      <c r="K9" s="44">
        <v>28.4</v>
      </c>
      <c r="L9" s="44">
        <v>2</v>
      </c>
      <c r="M9" s="44">
        <v>3</v>
      </c>
      <c r="N9" s="44">
        <v>0</v>
      </c>
      <c r="O9" s="44">
        <v>27.83</v>
      </c>
      <c r="P9" s="44">
        <v>11</v>
      </c>
      <c r="Q9" s="44">
        <v>4</v>
      </c>
      <c r="R9" s="44">
        <v>3</v>
      </c>
      <c r="S9" s="44">
        <v>27.73</v>
      </c>
      <c r="T9" s="44">
        <v>14</v>
      </c>
      <c r="U9" s="44">
        <v>15</v>
      </c>
      <c r="V9" s="44">
        <v>4</v>
      </c>
      <c r="W9" s="44">
        <v>26.94</v>
      </c>
      <c r="X9" s="44">
        <v>7</v>
      </c>
      <c r="Y9" s="44">
        <v>12</v>
      </c>
      <c r="Z9" s="44">
        <v>12</v>
      </c>
      <c r="AA9" s="44">
        <v>25.71</v>
      </c>
      <c r="AB9" s="44">
        <v>14</v>
      </c>
      <c r="AC9" s="44">
        <v>16</v>
      </c>
      <c r="AD9" s="44">
        <v>8</v>
      </c>
      <c r="AE9" s="44">
        <v>26.98</v>
      </c>
      <c r="AF9" s="44">
        <f t="shared" si="0"/>
        <v>49</v>
      </c>
      <c r="AG9" s="44">
        <f t="shared" si="1"/>
        <v>52</v>
      </c>
      <c r="AH9" s="44">
        <f t="shared" si="2"/>
        <v>27</v>
      </c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1"/>
      <c r="AT9" s="41"/>
      <c r="AU9" s="41"/>
    </row>
    <row r="10" spans="1:47" ht="21" customHeight="1">
      <c r="A10" s="131"/>
      <c r="B10" s="131"/>
      <c r="C10" s="120" t="s">
        <v>55</v>
      </c>
      <c r="D10" s="120"/>
      <c r="E10" s="120"/>
      <c r="F10" s="120"/>
      <c r="G10" s="44">
        <v>28.83</v>
      </c>
      <c r="H10" s="44">
        <v>17</v>
      </c>
      <c r="I10" s="44">
        <v>7</v>
      </c>
      <c r="J10" s="44">
        <v>0</v>
      </c>
      <c r="K10" s="44">
        <v>27.97</v>
      </c>
      <c r="L10" s="44">
        <v>9</v>
      </c>
      <c r="M10" s="44">
        <v>22</v>
      </c>
      <c r="N10" s="44">
        <v>1</v>
      </c>
      <c r="O10" s="44">
        <v>28.29</v>
      </c>
      <c r="P10" s="44">
        <v>21</v>
      </c>
      <c r="Q10" s="44">
        <v>30</v>
      </c>
      <c r="R10" s="44">
        <v>4</v>
      </c>
      <c r="S10" s="44">
        <v>27.77</v>
      </c>
      <c r="T10" s="44">
        <v>23</v>
      </c>
      <c r="U10" s="44">
        <v>26</v>
      </c>
      <c r="V10" s="44">
        <v>3</v>
      </c>
      <c r="W10" s="44">
        <v>27.56</v>
      </c>
      <c r="X10" s="44">
        <v>14</v>
      </c>
      <c r="Y10" s="44">
        <v>12</v>
      </c>
      <c r="Z10" s="44">
        <v>8</v>
      </c>
      <c r="AA10" s="44">
        <v>25.12</v>
      </c>
      <c r="AB10" s="44">
        <v>11</v>
      </c>
      <c r="AC10" s="44">
        <v>25</v>
      </c>
      <c r="AD10" s="44">
        <v>11</v>
      </c>
      <c r="AE10" s="44">
        <v>27.48</v>
      </c>
      <c r="AF10" s="44">
        <f t="shared" si="0"/>
        <v>95</v>
      </c>
      <c r="AG10" s="44">
        <f t="shared" si="1"/>
        <v>122</v>
      </c>
      <c r="AH10" s="44">
        <f t="shared" si="2"/>
        <v>27</v>
      </c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1"/>
      <c r="AT10" s="41"/>
      <c r="AU10" s="41"/>
    </row>
    <row r="11" spans="1:47" ht="21" customHeight="1">
      <c r="A11" s="131"/>
      <c r="B11" s="131"/>
      <c r="C11" s="120" t="s">
        <v>56</v>
      </c>
      <c r="D11" s="120"/>
      <c r="E11" s="120"/>
      <c r="F11" s="120"/>
      <c r="G11" s="44">
        <v>28.63</v>
      </c>
      <c r="H11" s="44">
        <v>13</v>
      </c>
      <c r="I11" s="44">
        <v>9</v>
      </c>
      <c r="J11" s="44">
        <v>1</v>
      </c>
      <c r="K11" s="44">
        <v>28.95</v>
      </c>
      <c r="L11" s="44">
        <v>4</v>
      </c>
      <c r="M11" s="44">
        <v>14</v>
      </c>
      <c r="N11" s="44">
        <v>2</v>
      </c>
      <c r="O11" s="44">
        <v>28.71</v>
      </c>
      <c r="P11" s="44">
        <v>7</v>
      </c>
      <c r="Q11" s="44">
        <v>5</v>
      </c>
      <c r="R11" s="44">
        <v>2</v>
      </c>
      <c r="S11" s="44">
        <v>27.63</v>
      </c>
      <c r="T11" s="44">
        <v>7</v>
      </c>
      <c r="U11" s="44">
        <v>7</v>
      </c>
      <c r="V11" s="44">
        <v>1</v>
      </c>
      <c r="W11" s="44">
        <v>26.83</v>
      </c>
      <c r="X11" s="44">
        <v>9</v>
      </c>
      <c r="Y11" s="44">
        <v>8</v>
      </c>
      <c r="Z11" s="44">
        <v>6</v>
      </c>
      <c r="AA11" s="44">
        <v>25.41</v>
      </c>
      <c r="AB11" s="44">
        <v>12</v>
      </c>
      <c r="AC11" s="44">
        <v>11</v>
      </c>
      <c r="AD11" s="44">
        <v>4</v>
      </c>
      <c r="AE11" s="44">
        <v>27.49</v>
      </c>
      <c r="AF11" s="44">
        <f t="shared" si="0"/>
        <v>52</v>
      </c>
      <c r="AG11" s="44">
        <f t="shared" si="1"/>
        <v>54</v>
      </c>
      <c r="AH11" s="44">
        <f t="shared" si="2"/>
        <v>16</v>
      </c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1"/>
      <c r="AT11" s="41"/>
      <c r="AU11" s="41"/>
    </row>
    <row r="12" spans="1:47" ht="21" customHeight="1">
      <c r="A12" s="120" t="s">
        <v>57</v>
      </c>
      <c r="B12" s="120"/>
      <c r="C12" s="120" t="s">
        <v>58</v>
      </c>
      <c r="D12" s="120"/>
      <c r="E12" s="120"/>
      <c r="F12" s="120"/>
      <c r="G12" s="44">
        <v>28.35</v>
      </c>
      <c r="H12" s="44">
        <v>14</v>
      </c>
      <c r="I12" s="44">
        <v>3</v>
      </c>
      <c r="J12" s="44">
        <v>0</v>
      </c>
      <c r="K12" s="44">
        <v>28.47</v>
      </c>
      <c r="L12" s="44">
        <v>6</v>
      </c>
      <c r="M12" s="44">
        <v>11</v>
      </c>
      <c r="N12" s="44">
        <v>0</v>
      </c>
      <c r="O12" s="44">
        <v>28.31</v>
      </c>
      <c r="P12" s="44">
        <v>24</v>
      </c>
      <c r="Q12" s="44">
        <v>17</v>
      </c>
      <c r="R12" s="44">
        <v>4</v>
      </c>
      <c r="S12" s="44">
        <v>27.59</v>
      </c>
      <c r="T12" s="44">
        <v>22</v>
      </c>
      <c r="U12" s="44">
        <v>20</v>
      </c>
      <c r="V12" s="44">
        <v>4</v>
      </c>
      <c r="W12" s="44">
        <v>27.34</v>
      </c>
      <c r="X12" s="44">
        <v>9</v>
      </c>
      <c r="Y12" s="44">
        <v>14</v>
      </c>
      <c r="Z12" s="44">
        <v>14</v>
      </c>
      <c r="AA12" s="44">
        <v>24.86</v>
      </c>
      <c r="AB12" s="44">
        <v>12</v>
      </c>
      <c r="AC12" s="44">
        <v>28</v>
      </c>
      <c r="AD12" s="44">
        <v>9</v>
      </c>
      <c r="AE12" s="44">
        <v>27.19</v>
      </c>
      <c r="AF12" s="44">
        <f t="shared" si="0"/>
        <v>87</v>
      </c>
      <c r="AG12" s="44">
        <f t="shared" si="1"/>
        <v>93</v>
      </c>
      <c r="AH12" s="44">
        <f t="shared" si="2"/>
        <v>31</v>
      </c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1"/>
      <c r="AT12" s="41"/>
      <c r="AU12" s="41"/>
    </row>
    <row r="13" spans="1:47" ht="21" customHeight="1">
      <c r="A13" s="120"/>
      <c r="B13" s="120"/>
      <c r="C13" s="120" t="s">
        <v>59</v>
      </c>
      <c r="D13" s="120"/>
      <c r="E13" s="120"/>
      <c r="F13" s="120"/>
      <c r="G13" s="44">
        <v>38.79</v>
      </c>
      <c r="H13" s="44">
        <v>17</v>
      </c>
      <c r="I13" s="44">
        <v>14</v>
      </c>
      <c r="J13" s="44">
        <v>1</v>
      </c>
      <c r="K13" s="44">
        <v>28.32</v>
      </c>
      <c r="L13" s="44">
        <v>8</v>
      </c>
      <c r="M13" s="44">
        <v>27</v>
      </c>
      <c r="N13" s="44">
        <v>3</v>
      </c>
      <c r="O13" s="44">
        <v>28.24</v>
      </c>
      <c r="P13" s="44">
        <v>15</v>
      </c>
      <c r="Q13" s="44">
        <v>21</v>
      </c>
      <c r="R13" s="44">
        <v>5</v>
      </c>
      <c r="S13" s="44">
        <v>27.83</v>
      </c>
      <c r="T13" s="44">
        <v>21</v>
      </c>
      <c r="U13" s="44">
        <v>27</v>
      </c>
      <c r="V13" s="44">
        <v>4</v>
      </c>
      <c r="W13" s="44">
        <v>27</v>
      </c>
      <c r="X13" s="44">
        <v>21</v>
      </c>
      <c r="Y13" s="44">
        <v>18</v>
      </c>
      <c r="Z13" s="44">
        <v>12</v>
      </c>
      <c r="AA13" s="44">
        <v>25.71</v>
      </c>
      <c r="AB13" s="44">
        <v>24</v>
      </c>
      <c r="AC13" s="44">
        <v>25</v>
      </c>
      <c r="AD13" s="44">
        <v>14</v>
      </c>
      <c r="AE13" s="44">
        <v>27.43</v>
      </c>
      <c r="AF13" s="44">
        <f t="shared" si="0"/>
        <v>106</v>
      </c>
      <c r="AG13" s="44">
        <f t="shared" si="1"/>
        <v>132</v>
      </c>
      <c r="AH13" s="44">
        <f t="shared" si="2"/>
        <v>39</v>
      </c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1"/>
      <c r="AT13" s="41"/>
      <c r="AU13" s="41"/>
    </row>
    <row r="14" spans="1:47" ht="21" customHeight="1">
      <c r="A14" s="120" t="s">
        <v>60</v>
      </c>
      <c r="B14" s="120"/>
      <c r="C14" s="120" t="s">
        <v>58</v>
      </c>
      <c r="D14" s="120"/>
      <c r="E14" s="120"/>
      <c r="F14" s="120"/>
      <c r="G14" s="44">
        <v>27.94</v>
      </c>
      <c r="H14" s="44">
        <v>12</v>
      </c>
      <c r="I14" s="44">
        <v>4</v>
      </c>
      <c r="J14" s="44">
        <v>0</v>
      </c>
      <c r="K14" s="44">
        <v>28.3</v>
      </c>
      <c r="L14" s="44">
        <v>5</v>
      </c>
      <c r="M14" s="44">
        <v>15</v>
      </c>
      <c r="N14" s="44">
        <v>0</v>
      </c>
      <c r="O14" s="44">
        <v>28.45</v>
      </c>
      <c r="P14" s="44">
        <v>24</v>
      </c>
      <c r="Q14" s="44">
        <v>20</v>
      </c>
      <c r="R14" s="44">
        <v>3</v>
      </c>
      <c r="S14" s="44">
        <v>27.63</v>
      </c>
      <c r="T14" s="44">
        <v>19</v>
      </c>
      <c r="U14" s="44">
        <v>20</v>
      </c>
      <c r="V14" s="44">
        <v>4</v>
      </c>
      <c r="W14" s="44">
        <v>27.32</v>
      </c>
      <c r="X14" s="44">
        <v>12</v>
      </c>
      <c r="Y14" s="44">
        <v>15</v>
      </c>
      <c r="Z14" s="44">
        <v>16</v>
      </c>
      <c r="AA14" s="44">
        <v>24.52</v>
      </c>
      <c r="AB14" s="44">
        <v>14</v>
      </c>
      <c r="AC14" s="44">
        <v>28</v>
      </c>
      <c r="AD14" s="44">
        <v>10</v>
      </c>
      <c r="AE14" s="44">
        <v>27.07</v>
      </c>
      <c r="AF14" s="44">
        <f t="shared" si="0"/>
        <v>86</v>
      </c>
      <c r="AG14" s="44">
        <f t="shared" si="1"/>
        <v>102</v>
      </c>
      <c r="AH14" s="44">
        <f t="shared" si="2"/>
        <v>33</v>
      </c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1"/>
      <c r="AT14" s="41"/>
      <c r="AU14" s="41"/>
    </row>
    <row r="15" spans="1:47" ht="21" customHeight="1">
      <c r="A15" s="120"/>
      <c r="B15" s="120"/>
      <c r="C15" s="120" t="s">
        <v>59</v>
      </c>
      <c r="D15" s="120"/>
      <c r="E15" s="120"/>
      <c r="F15" s="120"/>
      <c r="G15" s="44">
        <v>29.09</v>
      </c>
      <c r="H15" s="44">
        <v>19</v>
      </c>
      <c r="I15" s="44">
        <v>12</v>
      </c>
      <c r="J15" s="44">
        <v>1</v>
      </c>
      <c r="K15" s="44">
        <v>28.38</v>
      </c>
      <c r="L15" s="44">
        <v>10</v>
      </c>
      <c r="M15" s="44">
        <v>24</v>
      </c>
      <c r="N15" s="44">
        <v>3</v>
      </c>
      <c r="O15" s="44">
        <v>28.05</v>
      </c>
      <c r="P15" s="44">
        <v>15</v>
      </c>
      <c r="Q15" s="44">
        <v>19</v>
      </c>
      <c r="R15" s="44">
        <v>6</v>
      </c>
      <c r="S15" s="44">
        <v>27.79</v>
      </c>
      <c r="T15" s="44">
        <v>24</v>
      </c>
      <c r="U15" s="44">
        <v>27</v>
      </c>
      <c r="V15" s="44">
        <v>4</v>
      </c>
      <c r="W15" s="44">
        <v>26.98</v>
      </c>
      <c r="X15" s="44">
        <v>18</v>
      </c>
      <c r="Y15" s="44">
        <v>17</v>
      </c>
      <c r="Z15" s="44">
        <v>10</v>
      </c>
      <c r="AA15" s="44">
        <v>25.98</v>
      </c>
      <c r="AB15" s="44">
        <v>20</v>
      </c>
      <c r="AC15" s="44">
        <v>25</v>
      </c>
      <c r="AD15" s="44">
        <v>13</v>
      </c>
      <c r="AE15" s="44">
        <v>27.54</v>
      </c>
      <c r="AF15" s="44">
        <f t="shared" si="0"/>
        <v>106</v>
      </c>
      <c r="AG15" s="44">
        <f t="shared" si="1"/>
        <v>124</v>
      </c>
      <c r="AH15" s="44">
        <f t="shared" si="2"/>
        <v>37</v>
      </c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1"/>
      <c r="AT15" s="41"/>
      <c r="AU15" s="41"/>
    </row>
    <row r="16" spans="1:47" ht="21" customHeight="1">
      <c r="A16" s="120" t="s">
        <v>61</v>
      </c>
      <c r="B16" s="120"/>
      <c r="C16" s="120" t="s">
        <v>62</v>
      </c>
      <c r="D16" s="120"/>
      <c r="E16" s="120"/>
      <c r="F16" s="120"/>
      <c r="G16" s="44">
        <v>28.75</v>
      </c>
      <c r="H16" s="44">
        <v>1</v>
      </c>
      <c r="I16" s="44">
        <v>1</v>
      </c>
      <c r="J16" s="44">
        <v>1</v>
      </c>
      <c r="K16" s="44">
        <v>30</v>
      </c>
      <c r="L16" s="44">
        <v>0</v>
      </c>
      <c r="M16" s="44">
        <v>1</v>
      </c>
      <c r="N16" s="44">
        <v>0</v>
      </c>
      <c r="O16" s="44">
        <v>27.92</v>
      </c>
      <c r="P16" s="44">
        <v>4</v>
      </c>
      <c r="Q16" s="44">
        <v>7</v>
      </c>
      <c r="R16" s="44">
        <v>1</v>
      </c>
      <c r="S16" s="44">
        <v>27.25</v>
      </c>
      <c r="T16" s="44">
        <v>2</v>
      </c>
      <c r="U16" s="44">
        <v>1</v>
      </c>
      <c r="V16" s="44">
        <v>1</v>
      </c>
      <c r="W16" s="44">
        <v>25.4</v>
      </c>
      <c r="X16" s="44">
        <v>2</v>
      </c>
      <c r="Y16" s="44">
        <v>2</v>
      </c>
      <c r="Z16" s="44">
        <v>5</v>
      </c>
      <c r="AA16" s="44">
        <v>21.86</v>
      </c>
      <c r="AB16" s="44">
        <v>3</v>
      </c>
      <c r="AC16" s="44">
        <v>1</v>
      </c>
      <c r="AD16" s="44">
        <v>3</v>
      </c>
      <c r="AE16" s="44">
        <v>26.21</v>
      </c>
      <c r="AF16" s="44">
        <f t="shared" si="0"/>
        <v>12</v>
      </c>
      <c r="AG16" s="44">
        <f t="shared" si="1"/>
        <v>13</v>
      </c>
      <c r="AH16" s="44">
        <f t="shared" si="2"/>
        <v>11</v>
      </c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1"/>
      <c r="AT16" s="41"/>
      <c r="AU16" s="41"/>
    </row>
    <row r="17" spans="1:47" ht="21" customHeight="1">
      <c r="A17" s="120"/>
      <c r="B17" s="120"/>
      <c r="C17" s="120" t="s">
        <v>63</v>
      </c>
      <c r="D17" s="120"/>
      <c r="E17" s="120"/>
      <c r="F17" s="120"/>
      <c r="G17" s="44">
        <v>28</v>
      </c>
      <c r="H17" s="44">
        <v>0</v>
      </c>
      <c r="I17" s="44">
        <v>1</v>
      </c>
      <c r="J17" s="44">
        <v>0</v>
      </c>
      <c r="K17" s="44">
        <v>28.29</v>
      </c>
      <c r="L17" s="44">
        <v>3</v>
      </c>
      <c r="M17" s="44">
        <v>4</v>
      </c>
      <c r="N17" s="44">
        <v>0</v>
      </c>
      <c r="O17" s="44">
        <v>28.6</v>
      </c>
      <c r="P17" s="44">
        <v>4</v>
      </c>
      <c r="Q17" s="44">
        <v>8</v>
      </c>
      <c r="R17" s="44">
        <v>3</v>
      </c>
      <c r="S17" s="44">
        <v>28.24</v>
      </c>
      <c r="T17" s="44">
        <v>12</v>
      </c>
      <c r="U17" s="44">
        <v>10</v>
      </c>
      <c r="V17" s="44">
        <v>3</v>
      </c>
      <c r="W17" s="44">
        <v>26.73</v>
      </c>
      <c r="X17" s="44">
        <v>3</v>
      </c>
      <c r="Y17" s="44">
        <v>8</v>
      </c>
      <c r="Z17" s="44">
        <v>4</v>
      </c>
      <c r="AA17" s="44">
        <v>25.86</v>
      </c>
      <c r="AB17" s="44">
        <v>6</v>
      </c>
      <c r="AC17" s="44">
        <v>19</v>
      </c>
      <c r="AD17" s="44">
        <v>11</v>
      </c>
      <c r="AE17" s="44">
        <v>27.19</v>
      </c>
      <c r="AF17" s="44">
        <f t="shared" si="0"/>
        <v>28</v>
      </c>
      <c r="AG17" s="44">
        <f t="shared" si="1"/>
        <v>50</v>
      </c>
      <c r="AH17" s="44">
        <f t="shared" si="2"/>
        <v>21</v>
      </c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1"/>
      <c r="AT17" s="41"/>
      <c r="AU17" s="41"/>
    </row>
    <row r="18" spans="1:47" ht="21" customHeight="1">
      <c r="A18" s="120"/>
      <c r="B18" s="120"/>
      <c r="C18" s="120" t="s">
        <v>64</v>
      </c>
      <c r="D18" s="120"/>
      <c r="E18" s="120"/>
      <c r="F18" s="120"/>
      <c r="G18" s="44">
        <v>28.7</v>
      </c>
      <c r="H18" s="44">
        <v>30</v>
      </c>
      <c r="I18" s="44">
        <v>16</v>
      </c>
      <c r="J18" s="44">
        <v>0</v>
      </c>
      <c r="K18" s="44">
        <v>28.33</v>
      </c>
      <c r="L18" s="44">
        <v>12</v>
      </c>
      <c r="M18" s="44">
        <v>34</v>
      </c>
      <c r="N18" s="44">
        <v>3</v>
      </c>
      <c r="O18" s="44">
        <v>28.25</v>
      </c>
      <c r="P18" s="44">
        <v>31</v>
      </c>
      <c r="Q18" s="44">
        <v>24</v>
      </c>
      <c r="R18" s="44">
        <v>5</v>
      </c>
      <c r="S18" s="44">
        <v>27.54</v>
      </c>
      <c r="T18" s="44">
        <v>29</v>
      </c>
      <c r="U18" s="44">
        <v>37</v>
      </c>
      <c r="V18" s="44">
        <v>4</v>
      </c>
      <c r="W18" s="44">
        <v>27.52</v>
      </c>
      <c r="X18" s="44">
        <v>25</v>
      </c>
      <c r="Y18" s="44">
        <v>22</v>
      </c>
      <c r="Z18" s="44">
        <v>17</v>
      </c>
      <c r="AA18" s="44">
        <v>25.42</v>
      </c>
      <c r="AB18" s="44">
        <v>28</v>
      </c>
      <c r="AC18" s="44">
        <v>33</v>
      </c>
      <c r="AD18" s="44">
        <v>9</v>
      </c>
      <c r="AE18" s="44">
        <v>27.48</v>
      </c>
      <c r="AF18" s="44">
        <f t="shared" si="0"/>
        <v>155</v>
      </c>
      <c r="AG18" s="44">
        <f t="shared" si="1"/>
        <v>166</v>
      </c>
      <c r="AH18" s="44">
        <f t="shared" si="2"/>
        <v>38</v>
      </c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1"/>
      <c r="AT18" s="41"/>
      <c r="AU18" s="41"/>
    </row>
    <row r="19" spans="1:47" ht="21" customHeight="1">
      <c r="A19" s="120" t="s">
        <v>65</v>
      </c>
      <c r="B19" s="120"/>
      <c r="C19" s="120" t="s">
        <v>58</v>
      </c>
      <c r="D19" s="120"/>
      <c r="E19" s="120"/>
      <c r="F19" s="120"/>
      <c r="G19" s="44">
        <v>28.83</v>
      </c>
      <c r="H19" s="44">
        <v>15</v>
      </c>
      <c r="I19" s="44">
        <v>9</v>
      </c>
      <c r="J19" s="44">
        <v>0</v>
      </c>
      <c r="K19" s="44">
        <v>28.12</v>
      </c>
      <c r="L19" s="44">
        <v>8</v>
      </c>
      <c r="M19" s="44">
        <v>18</v>
      </c>
      <c r="N19" s="44">
        <v>0</v>
      </c>
      <c r="O19" s="44">
        <v>28.24</v>
      </c>
      <c r="P19" s="44">
        <v>25</v>
      </c>
      <c r="Q19" s="44">
        <v>26</v>
      </c>
      <c r="R19" s="44">
        <v>7</v>
      </c>
      <c r="S19" s="44">
        <v>27.69</v>
      </c>
      <c r="T19" s="44">
        <v>33</v>
      </c>
      <c r="U19" s="44">
        <v>27</v>
      </c>
      <c r="V19" s="44">
        <v>7</v>
      </c>
      <c r="W19" s="44">
        <v>26.92</v>
      </c>
      <c r="X19" s="44">
        <v>17</v>
      </c>
      <c r="Y19" s="44">
        <v>25</v>
      </c>
      <c r="Z19" s="44">
        <v>20</v>
      </c>
      <c r="AA19" s="44">
        <v>25.07</v>
      </c>
      <c r="AB19" s="44">
        <v>27</v>
      </c>
      <c r="AC19" s="44">
        <v>43</v>
      </c>
      <c r="AD19" s="44">
        <v>19</v>
      </c>
      <c r="AE19" s="44">
        <v>27.04</v>
      </c>
      <c r="AF19" s="44">
        <f t="shared" si="0"/>
        <v>125</v>
      </c>
      <c r="AG19" s="44">
        <f t="shared" si="1"/>
        <v>148</v>
      </c>
      <c r="AH19" s="44">
        <f t="shared" si="2"/>
        <v>53</v>
      </c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1"/>
      <c r="AT19" s="41"/>
      <c r="AU19" s="41"/>
    </row>
    <row r="20" spans="1:47" ht="21" customHeight="1">
      <c r="A20" s="120"/>
      <c r="B20" s="120"/>
      <c r="C20" s="120" t="s">
        <v>59</v>
      </c>
      <c r="D20" s="120"/>
      <c r="E20" s="120"/>
      <c r="F20" s="120"/>
      <c r="G20" s="44">
        <v>28.6</v>
      </c>
      <c r="H20" s="44">
        <v>15</v>
      </c>
      <c r="I20" s="44">
        <v>8</v>
      </c>
      <c r="J20" s="44">
        <v>1</v>
      </c>
      <c r="K20" s="44">
        <v>28.59</v>
      </c>
      <c r="L20" s="44">
        <v>6</v>
      </c>
      <c r="M20" s="44">
        <v>20</v>
      </c>
      <c r="N20" s="44">
        <v>3</v>
      </c>
      <c r="O20" s="44">
        <v>28.18</v>
      </c>
      <c r="P20" s="44">
        <v>14</v>
      </c>
      <c r="Q20" s="44">
        <v>12</v>
      </c>
      <c r="R20" s="44">
        <v>2</v>
      </c>
      <c r="S20" s="44">
        <v>27.6</v>
      </c>
      <c r="T20" s="44">
        <v>9</v>
      </c>
      <c r="U20" s="44">
        <v>19</v>
      </c>
      <c r="V20" s="44">
        <v>1</v>
      </c>
      <c r="W20" s="44">
        <v>27.75</v>
      </c>
      <c r="X20" s="44">
        <v>12</v>
      </c>
      <c r="Y20" s="44">
        <v>7</v>
      </c>
      <c r="Z20" s="44">
        <v>5</v>
      </c>
      <c r="AA20" s="44">
        <v>26.27</v>
      </c>
      <c r="AB20" s="44">
        <v>9</v>
      </c>
      <c r="AC20" s="44">
        <v>8</v>
      </c>
      <c r="AD20" s="44">
        <v>3</v>
      </c>
      <c r="AE20" s="44">
        <v>27.88</v>
      </c>
      <c r="AF20" s="44">
        <f t="shared" si="0"/>
        <v>65</v>
      </c>
      <c r="AG20" s="44">
        <f t="shared" si="1"/>
        <v>74</v>
      </c>
      <c r="AH20" s="44">
        <f t="shared" si="2"/>
        <v>15</v>
      </c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1"/>
      <c r="AT20" s="41"/>
      <c r="AU20" s="41"/>
    </row>
    <row r="21" spans="1:47" ht="21" customHeight="1">
      <c r="A21" s="43"/>
      <c r="B21" s="43"/>
      <c r="C21" s="43"/>
      <c r="D21" s="43"/>
      <c r="E21" s="43"/>
      <c r="F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1"/>
      <c r="AT21" s="41"/>
      <c r="AU21" s="41"/>
    </row>
    <row r="22" spans="1:47" ht="21" customHeight="1">
      <c r="A22" s="43" t="s">
        <v>66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121" t="s">
        <v>67</v>
      </c>
      <c r="X22" s="121"/>
      <c r="AG22" s="43"/>
      <c r="AH22" s="43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1"/>
      <c r="AT22" s="41"/>
      <c r="AU22" s="41"/>
    </row>
    <row r="23" spans="1:47" ht="23.25" customHeight="1">
      <c r="A23" s="122" t="s">
        <v>40</v>
      </c>
      <c r="B23" s="122"/>
      <c r="C23" s="122"/>
      <c r="D23" s="122"/>
      <c r="E23" s="122"/>
      <c r="F23" s="122"/>
      <c r="G23" s="114" t="s">
        <v>68</v>
      </c>
      <c r="H23" s="116"/>
      <c r="I23" s="114" t="s">
        <v>69</v>
      </c>
      <c r="J23" s="115"/>
      <c r="K23" s="115"/>
      <c r="L23" s="115"/>
      <c r="M23" s="116"/>
      <c r="N23" s="114" t="s">
        <v>70</v>
      </c>
      <c r="O23" s="115"/>
      <c r="P23" s="116"/>
      <c r="Q23" s="114" t="s">
        <v>71</v>
      </c>
      <c r="R23" s="115"/>
      <c r="S23" s="116"/>
      <c r="T23" s="114" t="s">
        <v>72</v>
      </c>
      <c r="U23" s="115"/>
      <c r="V23" s="116"/>
      <c r="W23" s="114" t="s">
        <v>73</v>
      </c>
      <c r="X23" s="116"/>
      <c r="AG23" s="43"/>
      <c r="AH23" s="43"/>
      <c r="AS23" s="41"/>
      <c r="AT23" s="41"/>
      <c r="AU23" s="41"/>
    </row>
    <row r="24" spans="1:47" ht="21" customHeight="1">
      <c r="A24" s="120" t="s">
        <v>74</v>
      </c>
      <c r="B24" s="120"/>
      <c r="C24" s="120" t="s">
        <v>75</v>
      </c>
      <c r="D24" s="120"/>
      <c r="E24" s="120"/>
      <c r="F24" s="120"/>
      <c r="G24" s="114">
        <v>7</v>
      </c>
      <c r="H24" s="116"/>
      <c r="I24" s="114">
        <v>2</v>
      </c>
      <c r="J24" s="115"/>
      <c r="K24" s="115"/>
      <c r="L24" s="115"/>
      <c r="M24" s="116"/>
      <c r="N24" s="114">
        <v>0</v>
      </c>
      <c r="O24" s="115"/>
      <c r="P24" s="116"/>
      <c r="Q24" s="114">
        <v>2</v>
      </c>
      <c r="R24" s="115"/>
      <c r="S24" s="116"/>
      <c r="T24" s="114">
        <v>0</v>
      </c>
      <c r="U24" s="115"/>
      <c r="V24" s="116"/>
      <c r="W24" s="114">
        <v>22</v>
      </c>
      <c r="X24" s="116"/>
      <c r="AG24" s="43"/>
      <c r="AH24" s="43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1"/>
      <c r="AT24" s="41"/>
      <c r="AU24" s="41"/>
    </row>
    <row r="25" spans="1:47" ht="21" customHeight="1">
      <c r="A25" s="120"/>
      <c r="B25" s="120"/>
      <c r="C25" s="120" t="s">
        <v>76</v>
      </c>
      <c r="D25" s="120"/>
      <c r="E25" s="120"/>
      <c r="F25" s="120"/>
      <c r="G25" s="114">
        <v>5</v>
      </c>
      <c r="H25" s="116"/>
      <c r="I25" s="114">
        <v>3</v>
      </c>
      <c r="J25" s="115"/>
      <c r="K25" s="115"/>
      <c r="L25" s="115"/>
      <c r="M25" s="116"/>
      <c r="N25" s="114">
        <v>2</v>
      </c>
      <c r="O25" s="115"/>
      <c r="P25" s="116"/>
      <c r="Q25" s="114">
        <v>3</v>
      </c>
      <c r="R25" s="115"/>
      <c r="S25" s="116"/>
      <c r="T25" s="114">
        <v>2</v>
      </c>
      <c r="U25" s="115"/>
      <c r="V25" s="116"/>
      <c r="W25" s="114">
        <v>24</v>
      </c>
      <c r="X25" s="116"/>
      <c r="AG25" s="43"/>
      <c r="AH25" s="43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1"/>
      <c r="AT25" s="41"/>
      <c r="AU25" s="41"/>
    </row>
    <row r="26" spans="1:47" ht="21" customHeight="1">
      <c r="A26" s="120"/>
      <c r="B26" s="120"/>
      <c r="C26" s="120" t="s">
        <v>77</v>
      </c>
      <c r="D26" s="120"/>
      <c r="E26" s="120"/>
      <c r="F26" s="120"/>
      <c r="G26" s="114">
        <v>4</v>
      </c>
      <c r="H26" s="116"/>
      <c r="I26" s="114">
        <v>2</v>
      </c>
      <c r="J26" s="115"/>
      <c r="K26" s="115"/>
      <c r="L26" s="115"/>
      <c r="M26" s="116"/>
      <c r="N26" s="114">
        <v>0</v>
      </c>
      <c r="O26" s="115"/>
      <c r="P26" s="116"/>
      <c r="Q26" s="114">
        <v>4</v>
      </c>
      <c r="R26" s="115"/>
      <c r="S26" s="116"/>
      <c r="T26" s="114">
        <v>0</v>
      </c>
      <c r="U26" s="115"/>
      <c r="V26" s="116"/>
      <c r="W26" s="114">
        <v>13</v>
      </c>
      <c r="X26" s="116"/>
      <c r="AG26" s="43"/>
      <c r="AH26" s="43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1"/>
      <c r="AT26" s="41"/>
      <c r="AU26" s="41"/>
    </row>
  </sheetData>
  <mergeCells count="68">
    <mergeCell ref="T26:V26"/>
    <mergeCell ref="W26:X26"/>
    <mergeCell ref="A2:F4"/>
    <mergeCell ref="A5:B8"/>
    <mergeCell ref="A9:B11"/>
    <mergeCell ref="A12:B13"/>
    <mergeCell ref="A14:B15"/>
    <mergeCell ref="A16:B18"/>
    <mergeCell ref="A19:B20"/>
    <mergeCell ref="A24:B26"/>
    <mergeCell ref="C26:F26"/>
    <mergeCell ref="G26:H26"/>
    <mergeCell ref="I26:M26"/>
    <mergeCell ref="N26:P26"/>
    <mergeCell ref="Q26:S26"/>
    <mergeCell ref="W24:X24"/>
    <mergeCell ref="C25:F25"/>
    <mergeCell ref="G25:H25"/>
    <mergeCell ref="I25:M25"/>
    <mergeCell ref="N25:P25"/>
    <mergeCell ref="Q25:S25"/>
    <mergeCell ref="T25:V25"/>
    <mergeCell ref="W25:X25"/>
    <mergeCell ref="C24:F24"/>
    <mergeCell ref="G24:H24"/>
    <mergeCell ref="T24:V24"/>
    <mergeCell ref="I24:M24"/>
    <mergeCell ref="N24:P24"/>
    <mergeCell ref="Q24:S24"/>
    <mergeCell ref="W23:X23"/>
    <mergeCell ref="C13:F13"/>
    <mergeCell ref="C14:F14"/>
    <mergeCell ref="C15:F15"/>
    <mergeCell ref="C16:F16"/>
    <mergeCell ref="C17:F17"/>
    <mergeCell ref="C18:F18"/>
    <mergeCell ref="C19:F19"/>
    <mergeCell ref="C20:F20"/>
    <mergeCell ref="W22:X22"/>
    <mergeCell ref="A23:F23"/>
    <mergeCell ref="G23:H23"/>
    <mergeCell ref="I23:M23"/>
    <mergeCell ref="N23:P23"/>
    <mergeCell ref="Q23:S23"/>
    <mergeCell ref="T23:V23"/>
    <mergeCell ref="C8:F8"/>
    <mergeCell ref="C9:F9"/>
    <mergeCell ref="C10:F10"/>
    <mergeCell ref="C11:F11"/>
    <mergeCell ref="C12:F12"/>
    <mergeCell ref="AF3:AH3"/>
    <mergeCell ref="C5:F5"/>
    <mergeCell ref="C6:F6"/>
    <mergeCell ref="C7:F7"/>
    <mergeCell ref="H3:J3"/>
    <mergeCell ref="L3:N3"/>
    <mergeCell ref="P3:R3"/>
    <mergeCell ref="T3:V3"/>
    <mergeCell ref="X3:Z3"/>
    <mergeCell ref="AB3:AD3"/>
    <mergeCell ref="AE1:AH1"/>
    <mergeCell ref="G2:J2"/>
    <mergeCell ref="K2:N2"/>
    <mergeCell ref="O2:R2"/>
    <mergeCell ref="S2:V2"/>
    <mergeCell ref="W2:Z2"/>
    <mergeCell ref="AA2:AD2"/>
    <mergeCell ref="AE2:AH2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&amp;R&amp;12集計表２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E9B4B-A2D5-4267-A32C-483681F65A01}">
  <sheetPr>
    <tabColor rgb="FFFFFF00"/>
    <pageSetUpPr fitToPage="1"/>
  </sheetPr>
  <dimension ref="A1:AU26"/>
  <sheetViews>
    <sheetView view="pageBreakPreview" zoomScale="80" zoomScaleNormal="60" zoomScaleSheetLayoutView="80" workbookViewId="0">
      <selection activeCell="AE6" sqref="AE6"/>
    </sheetView>
  </sheetViews>
  <sheetFormatPr defaultColWidth="8.625" defaultRowHeight="13.5"/>
  <cols>
    <col min="1" max="6" width="7.625" style="3" customWidth="1"/>
    <col min="7" max="7" width="10.625" customWidth="1"/>
    <col min="8" max="10" width="5.125" customWidth="1"/>
    <col min="11" max="11" width="10.625" customWidth="1"/>
    <col min="12" max="14" width="5.125" customWidth="1"/>
    <col min="15" max="15" width="10.625" style="3" customWidth="1"/>
    <col min="16" max="18" width="5.125" style="3" customWidth="1"/>
    <col min="19" max="19" width="10.625" style="3" customWidth="1"/>
    <col min="20" max="22" width="5.125" style="3" customWidth="1"/>
    <col min="23" max="23" width="10.625" style="3" customWidth="1"/>
    <col min="24" max="26" width="5.125" style="3" customWidth="1"/>
    <col min="27" max="27" width="10.625" style="3" customWidth="1"/>
    <col min="28" max="30" width="5.125" style="3" customWidth="1"/>
    <col min="31" max="31" width="10.625" style="3" customWidth="1"/>
    <col min="32" max="34" width="5.125" style="3" customWidth="1"/>
    <col min="35" max="16384" width="8.625" style="3"/>
  </cols>
  <sheetData>
    <row r="1" spans="1:47" ht="24" customHeight="1">
      <c r="A1" s="1" t="s">
        <v>0</v>
      </c>
      <c r="B1" s="2"/>
      <c r="C1" s="2"/>
      <c r="D1" s="2"/>
      <c r="E1" s="2"/>
      <c r="F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11" t="s">
        <v>86</v>
      </c>
      <c r="AF1" s="111"/>
      <c r="AG1" s="111"/>
      <c r="AH1" s="111"/>
    </row>
    <row r="2" spans="1:47" ht="21" customHeight="1">
      <c r="A2" s="104" t="s">
        <v>1</v>
      </c>
      <c r="B2" s="105"/>
      <c r="C2" s="105"/>
      <c r="D2" s="105"/>
      <c r="E2" s="105"/>
      <c r="F2" s="106"/>
      <c r="G2" s="69" t="s">
        <v>87</v>
      </c>
      <c r="H2" s="72"/>
      <c r="I2" s="72"/>
      <c r="J2" s="70"/>
      <c r="K2" s="69" t="s">
        <v>88</v>
      </c>
      <c r="L2" s="72"/>
      <c r="M2" s="72"/>
      <c r="N2" s="70"/>
      <c r="O2" s="69" t="s">
        <v>2</v>
      </c>
      <c r="P2" s="72"/>
      <c r="Q2" s="72"/>
      <c r="R2" s="70"/>
      <c r="S2" s="69" t="s">
        <v>3</v>
      </c>
      <c r="T2" s="72"/>
      <c r="U2" s="72"/>
      <c r="V2" s="70"/>
      <c r="W2" s="69" t="s">
        <v>4</v>
      </c>
      <c r="X2" s="72"/>
      <c r="Y2" s="72"/>
      <c r="Z2" s="70"/>
      <c r="AA2" s="69" t="s">
        <v>5</v>
      </c>
      <c r="AB2" s="72"/>
      <c r="AC2" s="72"/>
      <c r="AD2" s="70"/>
      <c r="AE2" s="69" t="s">
        <v>6</v>
      </c>
      <c r="AF2" s="72"/>
      <c r="AG2" s="72"/>
      <c r="AH2" s="70"/>
    </row>
    <row r="3" spans="1:47" ht="54" customHeight="1">
      <c r="A3" s="107"/>
      <c r="B3" s="94"/>
      <c r="C3" s="94"/>
      <c r="D3" s="94"/>
      <c r="E3" s="94"/>
      <c r="F3" s="95"/>
      <c r="G3" s="10" t="s">
        <v>7</v>
      </c>
      <c r="H3" s="100" t="s">
        <v>8</v>
      </c>
      <c r="I3" s="101"/>
      <c r="J3" s="102"/>
      <c r="K3" s="10" t="s">
        <v>7</v>
      </c>
      <c r="L3" s="100" t="s">
        <v>8</v>
      </c>
      <c r="M3" s="101"/>
      <c r="N3" s="102"/>
      <c r="O3" s="10" t="s">
        <v>7</v>
      </c>
      <c r="P3" s="100" t="s">
        <v>8</v>
      </c>
      <c r="Q3" s="101"/>
      <c r="R3" s="102"/>
      <c r="S3" s="10" t="s">
        <v>7</v>
      </c>
      <c r="T3" s="100" t="s">
        <v>8</v>
      </c>
      <c r="U3" s="101"/>
      <c r="V3" s="102"/>
      <c r="W3" s="10" t="s">
        <v>7</v>
      </c>
      <c r="X3" s="100" t="s">
        <v>8</v>
      </c>
      <c r="Y3" s="101"/>
      <c r="Z3" s="102"/>
      <c r="AA3" s="10" t="s">
        <v>7</v>
      </c>
      <c r="AB3" s="100" t="s">
        <v>8</v>
      </c>
      <c r="AC3" s="101"/>
      <c r="AD3" s="102"/>
      <c r="AE3" s="10" t="s">
        <v>7</v>
      </c>
      <c r="AF3" s="100" t="s">
        <v>8</v>
      </c>
      <c r="AG3" s="101"/>
      <c r="AH3" s="102"/>
      <c r="AI3" s="4"/>
      <c r="AJ3" s="5"/>
      <c r="AK3" s="4"/>
      <c r="AL3" s="5"/>
      <c r="AM3" s="4"/>
      <c r="AN3" s="5"/>
      <c r="AO3" s="4"/>
      <c r="AP3" s="5"/>
      <c r="AQ3" s="4"/>
      <c r="AR3" s="5"/>
      <c r="AS3" s="6"/>
      <c r="AT3" s="6"/>
      <c r="AU3" s="6"/>
    </row>
    <row r="4" spans="1:47" ht="21" customHeight="1">
      <c r="A4" s="108"/>
      <c r="B4" s="109"/>
      <c r="C4" s="109"/>
      <c r="D4" s="109"/>
      <c r="E4" s="109"/>
      <c r="F4" s="110"/>
      <c r="G4" s="36">
        <v>28.25</v>
      </c>
      <c r="H4" s="15">
        <v>0</v>
      </c>
      <c r="I4" s="15">
        <v>1</v>
      </c>
      <c r="J4" s="15">
        <v>2</v>
      </c>
      <c r="K4" s="36">
        <v>28.47</v>
      </c>
      <c r="L4" s="15">
        <v>0</v>
      </c>
      <c r="M4" s="15">
        <v>1</v>
      </c>
      <c r="N4" s="15">
        <v>2</v>
      </c>
      <c r="O4" s="36">
        <v>28.45</v>
      </c>
      <c r="P4" s="15">
        <v>0</v>
      </c>
      <c r="Q4" s="15">
        <v>1</v>
      </c>
      <c r="R4" s="15">
        <v>2</v>
      </c>
      <c r="S4" s="48">
        <v>27.6</v>
      </c>
      <c r="T4" s="15">
        <v>0</v>
      </c>
      <c r="U4" s="15">
        <v>1</v>
      </c>
      <c r="V4" s="15">
        <v>2</v>
      </c>
      <c r="W4" s="36">
        <v>26.76</v>
      </c>
      <c r="X4" s="15">
        <v>0</v>
      </c>
      <c r="Y4" s="15">
        <v>1</v>
      </c>
      <c r="Z4" s="15">
        <v>2</v>
      </c>
      <c r="AA4" s="36">
        <v>24.45</v>
      </c>
      <c r="AB4" s="15">
        <v>0</v>
      </c>
      <c r="AC4" s="15">
        <v>1</v>
      </c>
      <c r="AD4" s="15">
        <v>2</v>
      </c>
      <c r="AE4" s="36">
        <v>26.42</v>
      </c>
      <c r="AF4" s="15">
        <v>0</v>
      </c>
      <c r="AG4" s="15">
        <v>1</v>
      </c>
      <c r="AH4" s="15">
        <v>2</v>
      </c>
      <c r="AI4" s="4"/>
      <c r="AJ4" s="5"/>
      <c r="AK4" s="4"/>
      <c r="AL4" s="5"/>
      <c r="AM4" s="4"/>
      <c r="AN4" s="5"/>
      <c r="AO4" s="4"/>
      <c r="AP4" s="5"/>
      <c r="AQ4" s="4"/>
      <c r="AR4" s="5"/>
      <c r="AS4" s="6"/>
      <c r="AT4" s="6"/>
      <c r="AU4" s="6"/>
    </row>
    <row r="5" spans="1:47" ht="21" customHeight="1">
      <c r="A5" s="67" t="s">
        <v>9</v>
      </c>
      <c r="B5" s="67"/>
      <c r="C5" s="67" t="s">
        <v>10</v>
      </c>
      <c r="D5" s="67"/>
      <c r="E5" s="67"/>
      <c r="F5" s="67"/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29">
        <v>0</v>
      </c>
      <c r="V5" s="29">
        <v>0</v>
      </c>
      <c r="W5" s="29">
        <v>0</v>
      </c>
      <c r="X5" s="29">
        <v>0</v>
      </c>
      <c r="Y5" s="29">
        <v>0</v>
      </c>
      <c r="Z5" s="29">
        <v>0</v>
      </c>
      <c r="AA5" s="29">
        <v>0</v>
      </c>
      <c r="AB5" s="29">
        <v>0</v>
      </c>
      <c r="AC5" s="29">
        <v>0</v>
      </c>
      <c r="AD5" s="29">
        <v>0</v>
      </c>
      <c r="AE5" s="29">
        <v>0</v>
      </c>
      <c r="AF5" s="29">
        <f t="shared" ref="AF5:AF20" si="0">SUM(H5,L5,P5,T5,X5,AB5)</f>
        <v>0</v>
      </c>
      <c r="AG5" s="29">
        <f t="shared" ref="AG5:AG20" si="1">SUM(I5,M5,Q5,U5,Y5,AC5)</f>
        <v>0</v>
      </c>
      <c r="AH5" s="29">
        <f t="shared" ref="AH5:AH20" si="2">SUM(J5,N5,R5,V5,Z5,AD5)</f>
        <v>0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6"/>
      <c r="AU5" s="6"/>
    </row>
    <row r="6" spans="1:47" ht="21" customHeight="1">
      <c r="A6" s="67"/>
      <c r="B6" s="67"/>
      <c r="C6" s="67" t="s">
        <v>11</v>
      </c>
      <c r="D6" s="67"/>
      <c r="E6" s="67"/>
      <c r="F6" s="67"/>
      <c r="G6" s="29">
        <v>29.33</v>
      </c>
      <c r="H6" s="29">
        <v>3</v>
      </c>
      <c r="I6" s="29">
        <v>0</v>
      </c>
      <c r="J6" s="29">
        <v>0</v>
      </c>
      <c r="K6" s="29">
        <v>29.33</v>
      </c>
      <c r="L6" s="29">
        <v>2</v>
      </c>
      <c r="M6" s="29">
        <v>0</v>
      </c>
      <c r="N6" s="29">
        <v>1</v>
      </c>
      <c r="O6" s="9">
        <v>28</v>
      </c>
      <c r="P6" s="29">
        <v>0</v>
      </c>
      <c r="Q6" s="29">
        <v>0</v>
      </c>
      <c r="R6" s="29">
        <v>1</v>
      </c>
      <c r="S6" s="9">
        <v>28</v>
      </c>
      <c r="T6" s="29">
        <v>0</v>
      </c>
      <c r="U6" s="29">
        <v>2</v>
      </c>
      <c r="V6" s="29">
        <v>1</v>
      </c>
      <c r="W6" s="9">
        <v>27</v>
      </c>
      <c r="X6" s="29">
        <v>1</v>
      </c>
      <c r="Y6" s="29">
        <v>6</v>
      </c>
      <c r="Z6" s="29">
        <v>2</v>
      </c>
      <c r="AA6" s="9">
        <v>20.8</v>
      </c>
      <c r="AB6" s="29">
        <v>5</v>
      </c>
      <c r="AC6" s="29">
        <v>4</v>
      </c>
      <c r="AD6" s="29">
        <v>1</v>
      </c>
      <c r="AE6" s="29">
        <v>25.48</v>
      </c>
      <c r="AF6" s="29">
        <f t="shared" si="0"/>
        <v>11</v>
      </c>
      <c r="AG6" s="29">
        <f t="shared" si="1"/>
        <v>12</v>
      </c>
      <c r="AH6" s="29">
        <f t="shared" si="2"/>
        <v>6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6"/>
      <c r="AU6" s="6"/>
    </row>
    <row r="7" spans="1:47" ht="21" customHeight="1">
      <c r="A7" s="67"/>
      <c r="B7" s="67"/>
      <c r="C7" s="67" t="s">
        <v>12</v>
      </c>
      <c r="D7" s="67"/>
      <c r="E7" s="67"/>
      <c r="F7" s="67"/>
      <c r="G7" s="29">
        <v>28.27</v>
      </c>
      <c r="H7" s="29">
        <v>8</v>
      </c>
      <c r="I7" s="29">
        <v>2</v>
      </c>
      <c r="J7" s="29">
        <v>1</v>
      </c>
      <c r="K7" s="9">
        <v>28.4</v>
      </c>
      <c r="L7" s="29">
        <v>5</v>
      </c>
      <c r="M7" s="29">
        <v>4</v>
      </c>
      <c r="N7" s="29">
        <v>1</v>
      </c>
      <c r="O7" s="9">
        <v>28.5</v>
      </c>
      <c r="P7" s="29">
        <v>10</v>
      </c>
      <c r="Q7" s="29">
        <v>2</v>
      </c>
      <c r="R7" s="29">
        <v>0</v>
      </c>
      <c r="S7" s="29">
        <v>27.21</v>
      </c>
      <c r="T7" s="29">
        <v>16</v>
      </c>
      <c r="U7" s="29">
        <v>8</v>
      </c>
      <c r="V7" s="29">
        <v>4</v>
      </c>
      <c r="W7" s="29">
        <v>26.42</v>
      </c>
      <c r="X7" s="29">
        <v>8</v>
      </c>
      <c r="Y7" s="29">
        <v>19</v>
      </c>
      <c r="Z7" s="29">
        <v>4</v>
      </c>
      <c r="AA7" s="29">
        <v>24.96</v>
      </c>
      <c r="AB7" s="29">
        <v>20</v>
      </c>
      <c r="AC7" s="29">
        <v>20</v>
      </c>
      <c r="AD7" s="29">
        <v>14</v>
      </c>
      <c r="AE7" s="29">
        <v>26.48</v>
      </c>
      <c r="AF7" s="29">
        <f t="shared" si="0"/>
        <v>67</v>
      </c>
      <c r="AG7" s="29">
        <f t="shared" si="1"/>
        <v>55</v>
      </c>
      <c r="AH7" s="29">
        <f t="shared" si="2"/>
        <v>24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6"/>
      <c r="AU7" s="6"/>
    </row>
    <row r="8" spans="1:47" ht="21" customHeight="1">
      <c r="A8" s="67"/>
      <c r="B8" s="67"/>
      <c r="C8" s="67" t="s">
        <v>13</v>
      </c>
      <c r="D8" s="67"/>
      <c r="E8" s="67"/>
      <c r="F8" s="67"/>
      <c r="G8" s="29">
        <v>27.67</v>
      </c>
      <c r="H8" s="29">
        <v>6</v>
      </c>
      <c r="I8" s="29">
        <v>0</v>
      </c>
      <c r="J8" s="29">
        <v>0</v>
      </c>
      <c r="K8" s="9">
        <v>27.5</v>
      </c>
      <c r="L8" s="29">
        <v>2</v>
      </c>
      <c r="M8" s="29">
        <v>0</v>
      </c>
      <c r="N8" s="29">
        <v>0</v>
      </c>
      <c r="O8" s="29">
        <v>28.44</v>
      </c>
      <c r="P8" s="29">
        <v>9</v>
      </c>
      <c r="Q8" s="29">
        <v>0</v>
      </c>
      <c r="R8" s="29">
        <v>0</v>
      </c>
      <c r="S8" s="29">
        <v>28.19</v>
      </c>
      <c r="T8" s="29">
        <v>8</v>
      </c>
      <c r="U8" s="29">
        <v>4</v>
      </c>
      <c r="V8" s="29">
        <v>4</v>
      </c>
      <c r="W8" s="29">
        <v>27.07</v>
      </c>
      <c r="X8" s="29">
        <v>16</v>
      </c>
      <c r="Y8" s="29">
        <v>7</v>
      </c>
      <c r="Z8" s="29">
        <v>4</v>
      </c>
      <c r="AA8" s="29">
        <v>24.71</v>
      </c>
      <c r="AB8" s="29">
        <v>16</v>
      </c>
      <c r="AC8" s="29">
        <v>12</v>
      </c>
      <c r="AD8" s="29">
        <v>3</v>
      </c>
      <c r="AE8" s="29">
        <v>26.65</v>
      </c>
      <c r="AF8" s="29">
        <f t="shared" si="0"/>
        <v>57</v>
      </c>
      <c r="AG8" s="29">
        <f t="shared" si="1"/>
        <v>23</v>
      </c>
      <c r="AH8" s="29">
        <f t="shared" si="2"/>
        <v>11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6"/>
      <c r="AT8" s="6"/>
      <c r="AU8" s="6"/>
    </row>
    <row r="9" spans="1:47" ht="21" customHeight="1">
      <c r="A9" s="85" t="s">
        <v>14</v>
      </c>
      <c r="B9" s="85"/>
      <c r="C9" s="67" t="s">
        <v>15</v>
      </c>
      <c r="D9" s="67"/>
      <c r="E9" s="67"/>
      <c r="F9" s="67"/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29.67</v>
      </c>
      <c r="P9" s="29">
        <v>6</v>
      </c>
      <c r="Q9" s="29">
        <v>0</v>
      </c>
      <c r="R9" s="29">
        <v>0</v>
      </c>
      <c r="S9" s="29">
        <v>28.07</v>
      </c>
      <c r="T9" s="29">
        <v>9</v>
      </c>
      <c r="U9" s="29">
        <v>3</v>
      </c>
      <c r="V9" s="29">
        <v>2</v>
      </c>
      <c r="W9" s="29">
        <v>27.81</v>
      </c>
      <c r="X9" s="29">
        <v>8</v>
      </c>
      <c r="Y9" s="29">
        <v>12</v>
      </c>
      <c r="Z9" s="29">
        <v>1</v>
      </c>
      <c r="AA9" s="29">
        <v>24.06</v>
      </c>
      <c r="AB9" s="29">
        <v>27</v>
      </c>
      <c r="AC9" s="29">
        <v>15</v>
      </c>
      <c r="AD9" s="29">
        <v>6</v>
      </c>
      <c r="AE9" s="29">
        <v>25.96</v>
      </c>
      <c r="AF9" s="29">
        <f t="shared" si="0"/>
        <v>50</v>
      </c>
      <c r="AG9" s="29">
        <f t="shared" si="1"/>
        <v>30</v>
      </c>
      <c r="AH9" s="29">
        <f t="shared" si="2"/>
        <v>9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6"/>
      <c r="AT9" s="6"/>
      <c r="AU9" s="6"/>
    </row>
    <row r="10" spans="1:47" ht="21" customHeight="1">
      <c r="A10" s="85"/>
      <c r="B10" s="85"/>
      <c r="C10" s="67" t="s">
        <v>16</v>
      </c>
      <c r="D10" s="67"/>
      <c r="E10" s="67"/>
      <c r="F10" s="67"/>
      <c r="G10" s="9">
        <v>23</v>
      </c>
      <c r="H10" s="29">
        <v>4</v>
      </c>
      <c r="I10" s="29">
        <v>1</v>
      </c>
      <c r="J10" s="29">
        <v>1</v>
      </c>
      <c r="K10" s="29">
        <v>28.25</v>
      </c>
      <c r="L10" s="29">
        <v>7</v>
      </c>
      <c r="M10" s="29">
        <v>1</v>
      </c>
      <c r="N10" s="29">
        <v>0</v>
      </c>
      <c r="O10" s="29">
        <v>27.55</v>
      </c>
      <c r="P10" s="29">
        <v>9</v>
      </c>
      <c r="Q10" s="29">
        <v>1</v>
      </c>
      <c r="R10" s="29">
        <v>1</v>
      </c>
      <c r="S10" s="29">
        <v>27.88</v>
      </c>
      <c r="T10" s="29">
        <v>8</v>
      </c>
      <c r="U10" s="29">
        <v>5</v>
      </c>
      <c r="V10" s="29">
        <v>4</v>
      </c>
      <c r="W10" s="9">
        <v>26</v>
      </c>
      <c r="X10" s="29">
        <v>12</v>
      </c>
      <c r="Y10" s="29">
        <v>9</v>
      </c>
      <c r="Z10" s="29">
        <v>3</v>
      </c>
      <c r="AA10" s="9">
        <v>24.5</v>
      </c>
      <c r="AB10" s="29">
        <v>5</v>
      </c>
      <c r="AC10" s="29">
        <v>12</v>
      </c>
      <c r="AD10" s="29">
        <v>7</v>
      </c>
      <c r="AE10" s="29">
        <v>26.48</v>
      </c>
      <c r="AF10" s="29">
        <f t="shared" si="0"/>
        <v>45</v>
      </c>
      <c r="AG10" s="29">
        <f t="shared" si="1"/>
        <v>29</v>
      </c>
      <c r="AH10" s="29">
        <f t="shared" si="2"/>
        <v>16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/>
      <c r="AT10" s="6"/>
      <c r="AU10" s="6"/>
    </row>
    <row r="11" spans="1:47" ht="21" customHeight="1">
      <c r="A11" s="85"/>
      <c r="B11" s="85"/>
      <c r="C11" s="67" t="s">
        <v>17</v>
      </c>
      <c r="D11" s="67"/>
      <c r="E11" s="67"/>
      <c r="F11" s="67"/>
      <c r="G11" s="29">
        <v>28.36</v>
      </c>
      <c r="H11" s="29">
        <v>13</v>
      </c>
      <c r="I11" s="29">
        <v>1</v>
      </c>
      <c r="J11" s="29">
        <v>0</v>
      </c>
      <c r="K11" s="29">
        <v>28.71</v>
      </c>
      <c r="L11" s="29">
        <v>2</v>
      </c>
      <c r="M11" s="29">
        <v>3</v>
      </c>
      <c r="N11" s="29">
        <v>2</v>
      </c>
      <c r="O11" s="9">
        <v>29</v>
      </c>
      <c r="P11" s="29">
        <v>4</v>
      </c>
      <c r="Q11" s="29">
        <v>1</v>
      </c>
      <c r="R11" s="29">
        <v>0</v>
      </c>
      <c r="S11" s="29">
        <v>26.88</v>
      </c>
      <c r="T11" s="29">
        <v>7</v>
      </c>
      <c r="U11" s="29">
        <v>6</v>
      </c>
      <c r="V11" s="29">
        <v>3</v>
      </c>
      <c r="W11" s="29">
        <v>26.52</v>
      </c>
      <c r="X11" s="29">
        <v>5</v>
      </c>
      <c r="Y11" s="29">
        <v>10</v>
      </c>
      <c r="Z11" s="29">
        <v>6</v>
      </c>
      <c r="AA11" s="29">
        <v>25.61</v>
      </c>
      <c r="AB11" s="29">
        <v>10</v>
      </c>
      <c r="AC11" s="29">
        <v>8</v>
      </c>
      <c r="AD11" s="29">
        <v>5</v>
      </c>
      <c r="AE11" s="29">
        <v>26.97</v>
      </c>
      <c r="AF11" s="29">
        <f t="shared" si="0"/>
        <v>41</v>
      </c>
      <c r="AG11" s="29">
        <f t="shared" si="1"/>
        <v>29</v>
      </c>
      <c r="AH11" s="29">
        <f t="shared" si="2"/>
        <v>16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</row>
    <row r="12" spans="1:47" ht="21" customHeight="1">
      <c r="A12" s="67" t="s">
        <v>18</v>
      </c>
      <c r="B12" s="67"/>
      <c r="C12" s="67" t="s">
        <v>19</v>
      </c>
      <c r="D12" s="67"/>
      <c r="E12" s="67"/>
      <c r="F12" s="67"/>
      <c r="G12" s="9">
        <v>28</v>
      </c>
      <c r="H12" s="29">
        <v>3</v>
      </c>
      <c r="I12" s="29">
        <v>1</v>
      </c>
      <c r="J12" s="29">
        <v>0</v>
      </c>
      <c r="K12" s="9">
        <v>27.5</v>
      </c>
      <c r="L12" s="29">
        <v>6</v>
      </c>
      <c r="M12" s="29">
        <v>2</v>
      </c>
      <c r="N12" s="29">
        <v>0</v>
      </c>
      <c r="O12" s="9">
        <v>28.2</v>
      </c>
      <c r="P12" s="29">
        <v>5</v>
      </c>
      <c r="Q12" s="29">
        <v>0</v>
      </c>
      <c r="R12" s="29">
        <v>0</v>
      </c>
      <c r="S12" s="29">
        <v>27.94</v>
      </c>
      <c r="T12" s="29">
        <v>8</v>
      </c>
      <c r="U12" s="29">
        <v>4</v>
      </c>
      <c r="V12" s="29">
        <v>5</v>
      </c>
      <c r="W12" s="29">
        <v>27.15</v>
      </c>
      <c r="X12" s="29">
        <v>13</v>
      </c>
      <c r="Y12" s="29">
        <v>9</v>
      </c>
      <c r="Z12" s="29">
        <v>4</v>
      </c>
      <c r="AA12" s="29">
        <v>23.85</v>
      </c>
      <c r="AB12" s="29">
        <v>25</v>
      </c>
      <c r="AC12" s="29">
        <v>22</v>
      </c>
      <c r="AD12" s="29">
        <v>6</v>
      </c>
      <c r="AE12" s="29">
        <v>25.82</v>
      </c>
      <c r="AF12" s="29">
        <f t="shared" si="0"/>
        <v>60</v>
      </c>
      <c r="AG12" s="29">
        <f t="shared" si="1"/>
        <v>38</v>
      </c>
      <c r="AH12" s="29">
        <f t="shared" si="2"/>
        <v>15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</row>
    <row r="13" spans="1:47" ht="21" customHeight="1">
      <c r="A13" s="67"/>
      <c r="B13" s="67"/>
      <c r="C13" s="67" t="s">
        <v>20</v>
      </c>
      <c r="D13" s="67"/>
      <c r="E13" s="67"/>
      <c r="F13" s="67"/>
      <c r="G13" s="29">
        <v>28.31</v>
      </c>
      <c r="H13" s="29">
        <v>14</v>
      </c>
      <c r="I13" s="29">
        <v>1</v>
      </c>
      <c r="J13" s="29">
        <v>1</v>
      </c>
      <c r="K13" s="29">
        <v>29.57</v>
      </c>
      <c r="L13" s="29">
        <v>3</v>
      </c>
      <c r="M13" s="29">
        <v>2</v>
      </c>
      <c r="N13" s="29">
        <v>2</v>
      </c>
      <c r="O13" s="29">
        <v>28.53</v>
      </c>
      <c r="P13" s="29">
        <v>14</v>
      </c>
      <c r="Q13" s="29">
        <v>2</v>
      </c>
      <c r="R13" s="29">
        <v>1</v>
      </c>
      <c r="S13" s="9">
        <v>27.4</v>
      </c>
      <c r="T13" s="29">
        <v>16</v>
      </c>
      <c r="U13" s="29">
        <v>10</v>
      </c>
      <c r="V13" s="29">
        <v>4</v>
      </c>
      <c r="W13" s="29">
        <v>26.48</v>
      </c>
      <c r="X13" s="29">
        <v>11</v>
      </c>
      <c r="Y13" s="29">
        <v>23</v>
      </c>
      <c r="Z13" s="29">
        <v>6</v>
      </c>
      <c r="AA13" s="29">
        <v>25.19</v>
      </c>
      <c r="AB13" s="29">
        <v>17</v>
      </c>
      <c r="AC13" s="29">
        <v>14</v>
      </c>
      <c r="AD13" s="29">
        <v>12</v>
      </c>
      <c r="AE13" s="29">
        <v>26.86</v>
      </c>
      <c r="AF13" s="29">
        <f t="shared" si="0"/>
        <v>75</v>
      </c>
      <c r="AG13" s="29">
        <f t="shared" si="1"/>
        <v>52</v>
      </c>
      <c r="AH13" s="29">
        <f t="shared" si="2"/>
        <v>26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</row>
    <row r="14" spans="1:47" ht="21" customHeight="1">
      <c r="A14" s="67" t="s">
        <v>21</v>
      </c>
      <c r="B14" s="67"/>
      <c r="C14" s="67" t="s">
        <v>19</v>
      </c>
      <c r="D14" s="67"/>
      <c r="E14" s="67"/>
      <c r="F14" s="67"/>
      <c r="G14" s="29">
        <v>0</v>
      </c>
      <c r="H14" s="29">
        <v>0</v>
      </c>
      <c r="I14" s="29">
        <v>0</v>
      </c>
      <c r="J14" s="29">
        <v>0</v>
      </c>
      <c r="K14" s="9">
        <v>28</v>
      </c>
      <c r="L14" s="29">
        <v>2</v>
      </c>
      <c r="M14" s="29">
        <v>0</v>
      </c>
      <c r="N14" s="29">
        <v>0</v>
      </c>
      <c r="O14" s="29">
        <v>28.22</v>
      </c>
      <c r="P14" s="29">
        <v>9</v>
      </c>
      <c r="Q14" s="29">
        <v>0</v>
      </c>
      <c r="R14" s="29">
        <v>0</v>
      </c>
      <c r="S14" s="29">
        <v>28.21</v>
      </c>
      <c r="T14" s="29">
        <v>9</v>
      </c>
      <c r="U14" s="29">
        <v>5</v>
      </c>
      <c r="V14" s="29">
        <v>5</v>
      </c>
      <c r="W14" s="29">
        <v>27.39</v>
      </c>
      <c r="X14" s="29">
        <v>15</v>
      </c>
      <c r="Y14" s="29">
        <v>11</v>
      </c>
      <c r="Z14" s="29">
        <v>2</v>
      </c>
      <c r="AA14" s="29">
        <v>23.82</v>
      </c>
      <c r="AB14" s="29">
        <v>23</v>
      </c>
      <c r="AC14" s="29">
        <v>20</v>
      </c>
      <c r="AD14" s="29">
        <v>6</v>
      </c>
      <c r="AE14" s="29">
        <v>25.98</v>
      </c>
      <c r="AF14" s="29">
        <f t="shared" si="0"/>
        <v>58</v>
      </c>
      <c r="AG14" s="29">
        <f t="shared" si="1"/>
        <v>36</v>
      </c>
      <c r="AH14" s="29">
        <f t="shared" si="2"/>
        <v>13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</row>
    <row r="15" spans="1:47" ht="21" customHeight="1">
      <c r="A15" s="67"/>
      <c r="B15" s="67"/>
      <c r="C15" s="67" t="s">
        <v>20</v>
      </c>
      <c r="D15" s="67"/>
      <c r="E15" s="67"/>
      <c r="F15" s="67"/>
      <c r="G15" s="29">
        <v>28.25</v>
      </c>
      <c r="H15" s="29">
        <v>17</v>
      </c>
      <c r="I15" s="29">
        <v>2</v>
      </c>
      <c r="J15" s="29">
        <v>1</v>
      </c>
      <c r="K15" s="29">
        <v>28.67</v>
      </c>
      <c r="L15" s="29">
        <v>6</v>
      </c>
      <c r="M15" s="29">
        <v>4</v>
      </c>
      <c r="N15" s="29">
        <v>2</v>
      </c>
      <c r="O15" s="29">
        <v>28.62</v>
      </c>
      <c r="P15" s="29">
        <v>10</v>
      </c>
      <c r="Q15" s="29">
        <v>2</v>
      </c>
      <c r="R15" s="29">
        <v>1</v>
      </c>
      <c r="S15" s="29">
        <v>27.18</v>
      </c>
      <c r="T15" s="29">
        <v>15</v>
      </c>
      <c r="U15" s="29">
        <v>9</v>
      </c>
      <c r="V15" s="29">
        <v>4</v>
      </c>
      <c r="W15" s="29">
        <v>26.31</v>
      </c>
      <c r="X15" s="29">
        <v>10</v>
      </c>
      <c r="Y15" s="29">
        <v>21</v>
      </c>
      <c r="Z15" s="29">
        <v>8</v>
      </c>
      <c r="AA15" s="9">
        <v>25.24</v>
      </c>
      <c r="AB15" s="29">
        <v>18</v>
      </c>
      <c r="AC15" s="29">
        <v>16</v>
      </c>
      <c r="AD15" s="29">
        <v>12</v>
      </c>
      <c r="AE15" s="29">
        <v>26.77</v>
      </c>
      <c r="AF15" s="29">
        <f t="shared" si="0"/>
        <v>76</v>
      </c>
      <c r="AG15" s="29">
        <f t="shared" si="1"/>
        <v>54</v>
      </c>
      <c r="AH15" s="29">
        <f t="shared" si="2"/>
        <v>28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</row>
    <row r="16" spans="1:47" ht="21" customHeight="1">
      <c r="A16" s="67" t="s">
        <v>22</v>
      </c>
      <c r="B16" s="67"/>
      <c r="C16" s="67" t="s">
        <v>23</v>
      </c>
      <c r="D16" s="67"/>
      <c r="E16" s="67"/>
      <c r="F16" s="67"/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29.25</v>
      </c>
      <c r="P16" s="29">
        <v>3</v>
      </c>
      <c r="Q16" s="29">
        <v>1</v>
      </c>
      <c r="R16" s="29">
        <v>0</v>
      </c>
      <c r="S16" s="29">
        <v>28.56</v>
      </c>
      <c r="T16" s="29">
        <v>3</v>
      </c>
      <c r="U16" s="29">
        <v>5</v>
      </c>
      <c r="V16" s="29">
        <v>1</v>
      </c>
      <c r="W16" s="9">
        <v>29</v>
      </c>
      <c r="X16" s="29">
        <v>0</v>
      </c>
      <c r="Y16" s="29">
        <v>4</v>
      </c>
      <c r="Z16" s="29">
        <v>2</v>
      </c>
      <c r="AA16" s="9">
        <v>25.2</v>
      </c>
      <c r="AB16" s="29">
        <v>1</v>
      </c>
      <c r="AC16" s="29">
        <v>2</v>
      </c>
      <c r="AD16" s="29">
        <v>2</v>
      </c>
      <c r="AE16" s="29">
        <v>28.08</v>
      </c>
      <c r="AF16" s="29">
        <f t="shared" si="0"/>
        <v>7</v>
      </c>
      <c r="AG16" s="29">
        <f t="shared" si="1"/>
        <v>12</v>
      </c>
      <c r="AH16" s="29">
        <f t="shared" si="2"/>
        <v>5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6"/>
      <c r="AT16" s="6"/>
      <c r="AU16" s="6"/>
    </row>
    <row r="17" spans="1:47" ht="21" customHeight="1">
      <c r="A17" s="67"/>
      <c r="B17" s="67"/>
      <c r="C17" s="67" t="s">
        <v>24</v>
      </c>
      <c r="D17" s="67"/>
      <c r="E17" s="67"/>
      <c r="F17" s="67"/>
      <c r="G17" s="9">
        <v>28</v>
      </c>
      <c r="H17" s="29">
        <v>1</v>
      </c>
      <c r="I17" s="29">
        <v>0</v>
      </c>
      <c r="J17" s="29">
        <v>1</v>
      </c>
      <c r="K17" s="29">
        <v>0</v>
      </c>
      <c r="L17" s="29">
        <v>0</v>
      </c>
      <c r="M17" s="29">
        <v>0</v>
      </c>
      <c r="N17" s="29">
        <v>0</v>
      </c>
      <c r="O17" s="29">
        <v>28.33</v>
      </c>
      <c r="P17" s="29">
        <v>3</v>
      </c>
      <c r="Q17" s="29">
        <v>0</v>
      </c>
      <c r="R17" s="29">
        <v>0</v>
      </c>
      <c r="S17" s="29">
        <v>27.75</v>
      </c>
      <c r="T17" s="29">
        <v>3</v>
      </c>
      <c r="U17" s="29">
        <v>3</v>
      </c>
      <c r="V17" s="29">
        <v>2</v>
      </c>
      <c r="W17" s="29">
        <v>26.54</v>
      </c>
      <c r="X17" s="29">
        <v>6</v>
      </c>
      <c r="Y17" s="29">
        <v>5</v>
      </c>
      <c r="Z17" s="29">
        <v>2</v>
      </c>
      <c r="AA17" s="29">
        <v>23.21</v>
      </c>
      <c r="AB17" s="29">
        <v>15</v>
      </c>
      <c r="AC17" s="29">
        <v>12</v>
      </c>
      <c r="AD17" s="29">
        <v>6</v>
      </c>
      <c r="AE17" s="29">
        <v>24.98</v>
      </c>
      <c r="AF17" s="29">
        <f t="shared" si="0"/>
        <v>28</v>
      </c>
      <c r="AG17" s="29">
        <f t="shared" si="1"/>
        <v>20</v>
      </c>
      <c r="AH17" s="29">
        <f t="shared" si="2"/>
        <v>11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</row>
    <row r="18" spans="1:47" ht="21" customHeight="1">
      <c r="A18" s="67"/>
      <c r="B18" s="67"/>
      <c r="C18" s="67" t="s">
        <v>25</v>
      </c>
      <c r="D18" s="67"/>
      <c r="E18" s="67"/>
      <c r="F18" s="67"/>
      <c r="G18" s="29">
        <v>28.28</v>
      </c>
      <c r="H18" s="29">
        <v>16</v>
      </c>
      <c r="I18" s="29">
        <v>2</v>
      </c>
      <c r="J18" s="29">
        <v>0</v>
      </c>
      <c r="K18" s="29">
        <v>28.47</v>
      </c>
      <c r="L18" s="29">
        <v>9</v>
      </c>
      <c r="M18" s="29">
        <v>4</v>
      </c>
      <c r="N18" s="29">
        <v>2</v>
      </c>
      <c r="O18" s="29">
        <v>28.27</v>
      </c>
      <c r="P18" s="29">
        <v>13</v>
      </c>
      <c r="Q18" s="29">
        <v>1</v>
      </c>
      <c r="R18" s="29">
        <v>1</v>
      </c>
      <c r="S18" s="29">
        <v>27.27</v>
      </c>
      <c r="T18" s="29">
        <v>18</v>
      </c>
      <c r="U18" s="29">
        <v>6</v>
      </c>
      <c r="V18" s="29">
        <v>6</v>
      </c>
      <c r="W18" s="29">
        <v>26.51</v>
      </c>
      <c r="X18" s="29">
        <v>19</v>
      </c>
      <c r="Y18" s="29">
        <v>22</v>
      </c>
      <c r="Z18" s="29">
        <v>6</v>
      </c>
      <c r="AA18" s="29">
        <v>25.16</v>
      </c>
      <c r="AB18" s="29">
        <v>26</v>
      </c>
      <c r="AC18" s="29">
        <v>21</v>
      </c>
      <c r="AD18" s="29">
        <v>10</v>
      </c>
      <c r="AE18" s="29">
        <v>26.69</v>
      </c>
      <c r="AF18" s="29">
        <f t="shared" si="0"/>
        <v>101</v>
      </c>
      <c r="AG18" s="29">
        <f t="shared" si="1"/>
        <v>56</v>
      </c>
      <c r="AH18" s="29">
        <f t="shared" si="2"/>
        <v>25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</row>
    <row r="19" spans="1:47" ht="21" customHeight="1">
      <c r="A19" s="67" t="s">
        <v>26</v>
      </c>
      <c r="B19" s="67"/>
      <c r="C19" s="67" t="s">
        <v>19</v>
      </c>
      <c r="D19" s="67"/>
      <c r="E19" s="67"/>
      <c r="F19" s="67"/>
      <c r="G19" s="9">
        <v>28.3</v>
      </c>
      <c r="H19" s="29">
        <v>9</v>
      </c>
      <c r="I19" s="29">
        <v>1</v>
      </c>
      <c r="J19" s="29">
        <v>0</v>
      </c>
      <c r="K19" s="29">
        <v>27.88</v>
      </c>
      <c r="L19" s="29">
        <v>5</v>
      </c>
      <c r="M19" s="29">
        <v>2</v>
      </c>
      <c r="N19" s="29">
        <v>1</v>
      </c>
      <c r="O19" s="29">
        <v>28.64</v>
      </c>
      <c r="P19" s="29">
        <v>10</v>
      </c>
      <c r="Q19" s="29">
        <v>1</v>
      </c>
      <c r="R19" s="29">
        <v>0</v>
      </c>
      <c r="S19" s="29">
        <v>27.49</v>
      </c>
      <c r="T19" s="29">
        <v>20</v>
      </c>
      <c r="U19" s="29">
        <v>11</v>
      </c>
      <c r="V19" s="29">
        <v>8</v>
      </c>
      <c r="W19" s="9">
        <v>27.1</v>
      </c>
      <c r="X19" s="29">
        <v>19</v>
      </c>
      <c r="Y19" s="29">
        <v>23</v>
      </c>
      <c r="Z19" s="29">
        <v>8</v>
      </c>
      <c r="AA19" s="29">
        <v>24.37</v>
      </c>
      <c r="AB19" s="29">
        <v>35</v>
      </c>
      <c r="AC19" s="29">
        <v>35</v>
      </c>
      <c r="AD19" s="29">
        <v>14</v>
      </c>
      <c r="AE19" s="29">
        <v>26.21</v>
      </c>
      <c r="AF19" s="29">
        <f t="shared" si="0"/>
        <v>98</v>
      </c>
      <c r="AG19" s="29">
        <f t="shared" si="1"/>
        <v>73</v>
      </c>
      <c r="AH19" s="29">
        <f t="shared" si="2"/>
        <v>31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</row>
    <row r="20" spans="1:47" ht="21" customHeight="1">
      <c r="A20" s="67"/>
      <c r="B20" s="67"/>
      <c r="C20" s="67" t="s">
        <v>20</v>
      </c>
      <c r="D20" s="67"/>
      <c r="E20" s="67"/>
      <c r="F20" s="67"/>
      <c r="G20" s="29">
        <v>28.44</v>
      </c>
      <c r="H20" s="29">
        <v>7</v>
      </c>
      <c r="I20" s="29">
        <v>1</v>
      </c>
      <c r="J20" s="29">
        <v>1</v>
      </c>
      <c r="K20" s="29">
        <v>29.14</v>
      </c>
      <c r="L20" s="29">
        <v>4</v>
      </c>
      <c r="M20" s="29">
        <v>2</v>
      </c>
      <c r="N20" s="29">
        <v>1</v>
      </c>
      <c r="O20" s="29">
        <v>28.27</v>
      </c>
      <c r="P20" s="29">
        <v>9</v>
      </c>
      <c r="Q20" s="29">
        <v>1</v>
      </c>
      <c r="R20" s="29">
        <v>1</v>
      </c>
      <c r="S20" s="29">
        <v>28.14</v>
      </c>
      <c r="T20" s="29">
        <v>4</v>
      </c>
      <c r="U20" s="29">
        <v>2</v>
      </c>
      <c r="V20" s="29">
        <v>1</v>
      </c>
      <c r="W20" s="29">
        <v>25.08</v>
      </c>
      <c r="X20" s="29">
        <v>5</v>
      </c>
      <c r="Y20" s="29">
        <v>6</v>
      </c>
      <c r="Z20" s="29">
        <v>2</v>
      </c>
      <c r="AA20" s="9">
        <v>25</v>
      </c>
      <c r="AB20" s="29">
        <v>5</v>
      </c>
      <c r="AC20" s="29">
        <v>1</v>
      </c>
      <c r="AD20" s="29">
        <v>4</v>
      </c>
      <c r="AE20" s="29">
        <v>27.09</v>
      </c>
      <c r="AF20" s="29">
        <f t="shared" si="0"/>
        <v>34</v>
      </c>
      <c r="AG20" s="29">
        <f t="shared" si="1"/>
        <v>13</v>
      </c>
      <c r="AH20" s="29">
        <f t="shared" si="2"/>
        <v>10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</row>
    <row r="21" spans="1:47" ht="21" customHeight="1">
      <c r="A21" s="2"/>
      <c r="B21" s="2"/>
      <c r="C21" s="2"/>
      <c r="D21" s="2"/>
      <c r="E21" s="2"/>
      <c r="F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</row>
    <row r="22" spans="1:47" ht="21" customHeight="1">
      <c r="A22" s="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9" t="s">
        <v>28</v>
      </c>
      <c r="X22" s="109"/>
      <c r="AG22" s="2"/>
      <c r="AH22" s="2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</row>
    <row r="23" spans="1:47" ht="23.25" customHeight="1">
      <c r="A23" s="71" t="s">
        <v>1</v>
      </c>
      <c r="B23" s="71"/>
      <c r="C23" s="71"/>
      <c r="D23" s="71"/>
      <c r="E23" s="71"/>
      <c r="F23" s="71"/>
      <c r="G23" s="69" t="s">
        <v>29</v>
      </c>
      <c r="H23" s="70"/>
      <c r="I23" s="69" t="s">
        <v>30</v>
      </c>
      <c r="J23" s="72"/>
      <c r="K23" s="72"/>
      <c r="L23" s="72"/>
      <c r="M23" s="70"/>
      <c r="N23" s="69" t="s">
        <v>31</v>
      </c>
      <c r="O23" s="72"/>
      <c r="P23" s="70"/>
      <c r="Q23" s="69" t="s">
        <v>101</v>
      </c>
      <c r="R23" s="72"/>
      <c r="S23" s="70"/>
      <c r="T23" s="69" t="s">
        <v>33</v>
      </c>
      <c r="U23" s="72"/>
      <c r="V23" s="70"/>
      <c r="W23" s="69" t="s">
        <v>34</v>
      </c>
      <c r="X23" s="70"/>
      <c r="AG23" s="2"/>
      <c r="AH23" s="2"/>
      <c r="AS23" s="6"/>
      <c r="AT23" s="6"/>
      <c r="AU23" s="6"/>
    </row>
    <row r="24" spans="1:47" ht="21" customHeight="1">
      <c r="A24" s="67" t="s">
        <v>35</v>
      </c>
      <c r="B24" s="67"/>
      <c r="C24" s="67" t="s">
        <v>36</v>
      </c>
      <c r="D24" s="67"/>
      <c r="E24" s="67"/>
      <c r="F24" s="67"/>
      <c r="G24" s="69">
        <v>7</v>
      </c>
      <c r="H24" s="70"/>
      <c r="I24" s="69">
        <v>4</v>
      </c>
      <c r="J24" s="72"/>
      <c r="K24" s="72"/>
      <c r="L24" s="72"/>
      <c r="M24" s="70"/>
      <c r="N24" s="69">
        <v>0</v>
      </c>
      <c r="O24" s="72"/>
      <c r="P24" s="70"/>
      <c r="Q24" s="69">
        <v>4</v>
      </c>
      <c r="R24" s="72"/>
      <c r="S24" s="70"/>
      <c r="T24" s="69">
        <v>1</v>
      </c>
      <c r="U24" s="72"/>
      <c r="V24" s="70"/>
      <c r="W24" s="69">
        <v>9</v>
      </c>
      <c r="X24" s="70"/>
      <c r="AG24" s="2"/>
      <c r="AH24" s="2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6"/>
      <c r="AT24" s="6"/>
      <c r="AU24" s="6"/>
    </row>
    <row r="25" spans="1:47" ht="21" customHeight="1">
      <c r="A25" s="67"/>
      <c r="B25" s="67"/>
      <c r="C25" s="67" t="s">
        <v>37</v>
      </c>
      <c r="D25" s="67"/>
      <c r="E25" s="67"/>
      <c r="F25" s="67"/>
      <c r="G25" s="69">
        <v>6</v>
      </c>
      <c r="H25" s="70"/>
      <c r="I25" s="69">
        <v>4</v>
      </c>
      <c r="J25" s="72"/>
      <c r="K25" s="72"/>
      <c r="L25" s="72"/>
      <c r="M25" s="70"/>
      <c r="N25" s="69">
        <v>0</v>
      </c>
      <c r="O25" s="72"/>
      <c r="P25" s="70"/>
      <c r="Q25" s="69">
        <v>1</v>
      </c>
      <c r="R25" s="72"/>
      <c r="S25" s="70"/>
      <c r="T25" s="69">
        <v>0</v>
      </c>
      <c r="U25" s="72"/>
      <c r="V25" s="70"/>
      <c r="W25" s="69">
        <v>15</v>
      </c>
      <c r="X25" s="70"/>
      <c r="AG25" s="2"/>
      <c r="AH25" s="2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</row>
    <row r="26" spans="1:47" ht="21" customHeight="1">
      <c r="A26" s="67"/>
      <c r="B26" s="67"/>
      <c r="C26" s="67" t="s">
        <v>38</v>
      </c>
      <c r="D26" s="67"/>
      <c r="E26" s="67"/>
      <c r="F26" s="67"/>
      <c r="G26" s="69">
        <v>10</v>
      </c>
      <c r="H26" s="70"/>
      <c r="I26" s="69">
        <v>3</v>
      </c>
      <c r="J26" s="72"/>
      <c r="K26" s="72"/>
      <c r="L26" s="72"/>
      <c r="M26" s="70"/>
      <c r="N26" s="69">
        <v>2</v>
      </c>
      <c r="O26" s="72"/>
      <c r="P26" s="70"/>
      <c r="Q26" s="69">
        <v>5</v>
      </c>
      <c r="R26" s="72"/>
      <c r="S26" s="70"/>
      <c r="T26" s="69">
        <v>0</v>
      </c>
      <c r="U26" s="72"/>
      <c r="V26" s="70"/>
      <c r="W26" s="69">
        <v>9</v>
      </c>
      <c r="X26" s="70"/>
      <c r="AG26" s="2"/>
      <c r="AH26" s="2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</row>
  </sheetData>
  <mergeCells count="68">
    <mergeCell ref="C9:F9"/>
    <mergeCell ref="C10:F10"/>
    <mergeCell ref="C11:F11"/>
    <mergeCell ref="A5:B8"/>
    <mergeCell ref="C5:F5"/>
    <mergeCell ref="C6:F6"/>
    <mergeCell ref="C7:F7"/>
    <mergeCell ref="C8:F8"/>
    <mergeCell ref="A19:B20"/>
    <mergeCell ref="C19:F19"/>
    <mergeCell ref="C20:F20"/>
    <mergeCell ref="A24:B26"/>
    <mergeCell ref="C24:F24"/>
    <mergeCell ref="C25:F25"/>
    <mergeCell ref="C26:F26"/>
    <mergeCell ref="A23:F23"/>
    <mergeCell ref="G23:H23"/>
    <mergeCell ref="G24:H24"/>
    <mergeCell ref="G25:H25"/>
    <mergeCell ref="G26:H26"/>
    <mergeCell ref="I23:M23"/>
    <mergeCell ref="I24:M24"/>
    <mergeCell ref="I25:M25"/>
    <mergeCell ref="I26:M26"/>
    <mergeCell ref="A16:B18"/>
    <mergeCell ref="C16:F16"/>
    <mergeCell ref="G2:J2"/>
    <mergeCell ref="K2:N2"/>
    <mergeCell ref="O2:R2"/>
    <mergeCell ref="H3:J3"/>
    <mergeCell ref="C17:F17"/>
    <mergeCell ref="C18:F18"/>
    <mergeCell ref="A12:B13"/>
    <mergeCell ref="C12:F12"/>
    <mergeCell ref="C13:F13"/>
    <mergeCell ref="A14:B15"/>
    <mergeCell ref="C14:F14"/>
    <mergeCell ref="C15:F15"/>
    <mergeCell ref="A2:F4"/>
    <mergeCell ref="A9:B11"/>
    <mergeCell ref="L3:N3"/>
    <mergeCell ref="P3:R3"/>
    <mergeCell ref="T3:V3"/>
    <mergeCell ref="X3:Z3"/>
    <mergeCell ref="AB3:AD3"/>
    <mergeCell ref="N23:P23"/>
    <mergeCell ref="N24:P24"/>
    <mergeCell ref="N25:P25"/>
    <mergeCell ref="N26:P26"/>
    <mergeCell ref="Q23:S23"/>
    <mergeCell ref="Q24:S24"/>
    <mergeCell ref="Q25:S25"/>
    <mergeCell ref="Q26:S26"/>
    <mergeCell ref="T25:V25"/>
    <mergeCell ref="T26:V26"/>
    <mergeCell ref="W24:X24"/>
    <mergeCell ref="W25:X25"/>
    <mergeCell ref="W26:X26"/>
    <mergeCell ref="AE1:AH1"/>
    <mergeCell ref="T23:V23"/>
    <mergeCell ref="T24:V24"/>
    <mergeCell ref="W23:X23"/>
    <mergeCell ref="AA2:AD2"/>
    <mergeCell ref="AE2:AH2"/>
    <mergeCell ref="AF3:AH3"/>
    <mergeCell ref="W22:X22"/>
    <mergeCell ref="W2:Z2"/>
    <mergeCell ref="S2:V2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&amp;R&amp;12集計表２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2B256-4D09-43A3-A3A8-2181AF31FB57}">
  <sheetPr>
    <tabColor rgb="FFFFFF00"/>
    <pageSetUpPr fitToPage="1"/>
  </sheetPr>
  <dimension ref="A1:AU26"/>
  <sheetViews>
    <sheetView view="pageBreakPreview" zoomScale="80" zoomScaleNormal="60" zoomScaleSheetLayoutView="80" workbookViewId="0">
      <selection activeCell="A24" sqref="A24:B26"/>
    </sheetView>
  </sheetViews>
  <sheetFormatPr defaultColWidth="8.625" defaultRowHeight="13.5"/>
  <cols>
    <col min="1" max="6" width="7.625" style="3" customWidth="1"/>
    <col min="7" max="7" width="10.625" customWidth="1"/>
    <col min="8" max="10" width="5.125" customWidth="1"/>
    <col min="11" max="11" width="10.625" customWidth="1"/>
    <col min="12" max="14" width="5.125" customWidth="1"/>
    <col min="15" max="15" width="10.625" style="3" customWidth="1"/>
    <col min="16" max="18" width="5.125" style="3" customWidth="1"/>
    <col min="19" max="19" width="10.625" style="3" customWidth="1"/>
    <col min="20" max="22" width="5.125" style="3" customWidth="1"/>
    <col min="23" max="23" width="10.625" style="3" customWidth="1"/>
    <col min="24" max="26" width="5.125" style="3" customWidth="1"/>
    <col min="27" max="27" width="10.625" style="3" customWidth="1"/>
    <col min="28" max="30" width="5.125" style="3" customWidth="1"/>
    <col min="31" max="31" width="10.625" style="3" customWidth="1"/>
    <col min="32" max="34" width="5.125" style="3" customWidth="1"/>
    <col min="35" max="16384" width="8.625" style="3"/>
  </cols>
  <sheetData>
    <row r="1" spans="1:47" ht="24" customHeight="1">
      <c r="A1" s="1" t="s">
        <v>0</v>
      </c>
      <c r="B1" s="2"/>
      <c r="C1" s="2"/>
      <c r="D1" s="2"/>
      <c r="E1" s="2"/>
      <c r="F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11" t="s">
        <v>83</v>
      </c>
      <c r="AF1" s="111"/>
      <c r="AG1" s="111"/>
      <c r="AH1" s="111"/>
    </row>
    <row r="2" spans="1:47" ht="21" customHeight="1">
      <c r="A2" s="104" t="s">
        <v>1</v>
      </c>
      <c r="B2" s="105"/>
      <c r="C2" s="105"/>
      <c r="D2" s="105"/>
      <c r="E2" s="105"/>
      <c r="F2" s="106"/>
      <c r="G2" s="69" t="s">
        <v>87</v>
      </c>
      <c r="H2" s="72"/>
      <c r="I2" s="72"/>
      <c r="J2" s="70"/>
      <c r="K2" s="69" t="s">
        <v>88</v>
      </c>
      <c r="L2" s="72"/>
      <c r="M2" s="72"/>
      <c r="N2" s="70"/>
      <c r="O2" s="69" t="s">
        <v>2</v>
      </c>
      <c r="P2" s="72"/>
      <c r="Q2" s="72"/>
      <c r="R2" s="70"/>
      <c r="S2" s="69" t="s">
        <v>3</v>
      </c>
      <c r="T2" s="72"/>
      <c r="U2" s="72"/>
      <c r="V2" s="70"/>
      <c r="W2" s="69" t="s">
        <v>4</v>
      </c>
      <c r="X2" s="72"/>
      <c r="Y2" s="72"/>
      <c r="Z2" s="70"/>
      <c r="AA2" s="69" t="s">
        <v>5</v>
      </c>
      <c r="AB2" s="72"/>
      <c r="AC2" s="72"/>
      <c r="AD2" s="70"/>
      <c r="AE2" s="69" t="s">
        <v>6</v>
      </c>
      <c r="AF2" s="72"/>
      <c r="AG2" s="72"/>
      <c r="AH2" s="70"/>
    </row>
    <row r="3" spans="1:47" ht="54" customHeight="1">
      <c r="A3" s="107"/>
      <c r="B3" s="94"/>
      <c r="C3" s="94"/>
      <c r="D3" s="94"/>
      <c r="E3" s="94"/>
      <c r="F3" s="95"/>
      <c r="G3" s="10" t="s">
        <v>7</v>
      </c>
      <c r="H3" s="100" t="s">
        <v>8</v>
      </c>
      <c r="I3" s="101"/>
      <c r="J3" s="102"/>
      <c r="K3" s="10" t="s">
        <v>7</v>
      </c>
      <c r="L3" s="100" t="s">
        <v>8</v>
      </c>
      <c r="M3" s="101"/>
      <c r="N3" s="102"/>
      <c r="O3" s="10" t="s">
        <v>7</v>
      </c>
      <c r="P3" s="100" t="s">
        <v>8</v>
      </c>
      <c r="Q3" s="101"/>
      <c r="R3" s="102"/>
      <c r="S3" s="10" t="s">
        <v>7</v>
      </c>
      <c r="T3" s="100" t="s">
        <v>8</v>
      </c>
      <c r="U3" s="101"/>
      <c r="V3" s="102"/>
      <c r="W3" s="10" t="s">
        <v>7</v>
      </c>
      <c r="X3" s="100" t="s">
        <v>8</v>
      </c>
      <c r="Y3" s="101"/>
      <c r="Z3" s="102"/>
      <c r="AA3" s="10" t="s">
        <v>7</v>
      </c>
      <c r="AB3" s="100" t="s">
        <v>8</v>
      </c>
      <c r="AC3" s="101"/>
      <c r="AD3" s="102"/>
      <c r="AE3" s="10" t="s">
        <v>7</v>
      </c>
      <c r="AF3" s="100" t="s">
        <v>8</v>
      </c>
      <c r="AG3" s="101"/>
      <c r="AH3" s="102"/>
      <c r="AI3" s="4"/>
      <c r="AJ3" s="5"/>
      <c r="AK3" s="4"/>
      <c r="AL3" s="5"/>
      <c r="AM3" s="4"/>
      <c r="AN3" s="5"/>
      <c r="AO3" s="4"/>
      <c r="AP3" s="5"/>
      <c r="AQ3" s="4"/>
      <c r="AR3" s="5"/>
      <c r="AS3" s="6"/>
      <c r="AT3" s="6"/>
      <c r="AU3" s="6"/>
    </row>
    <row r="4" spans="1:47" ht="21" customHeight="1">
      <c r="A4" s="108"/>
      <c r="B4" s="109"/>
      <c r="C4" s="109"/>
      <c r="D4" s="109"/>
      <c r="E4" s="109"/>
      <c r="F4" s="110"/>
      <c r="G4" s="36"/>
      <c r="H4" s="15">
        <v>0</v>
      </c>
      <c r="I4" s="15">
        <v>1</v>
      </c>
      <c r="J4" s="15">
        <v>2</v>
      </c>
      <c r="K4" s="36"/>
      <c r="L4" s="15">
        <v>0</v>
      </c>
      <c r="M4" s="15">
        <v>1</v>
      </c>
      <c r="N4" s="15">
        <v>2</v>
      </c>
      <c r="O4" s="36"/>
      <c r="P4" s="15">
        <v>0</v>
      </c>
      <c r="Q4" s="15">
        <v>1</v>
      </c>
      <c r="R4" s="15">
        <v>2</v>
      </c>
      <c r="S4" s="36"/>
      <c r="T4" s="15">
        <v>0</v>
      </c>
      <c r="U4" s="15">
        <v>1</v>
      </c>
      <c r="V4" s="15">
        <v>2</v>
      </c>
      <c r="W4" s="36"/>
      <c r="X4" s="15">
        <v>0</v>
      </c>
      <c r="Y4" s="15">
        <v>1</v>
      </c>
      <c r="Z4" s="15">
        <v>2</v>
      </c>
      <c r="AA4" s="36"/>
      <c r="AB4" s="15">
        <v>0</v>
      </c>
      <c r="AC4" s="15">
        <v>1</v>
      </c>
      <c r="AD4" s="15">
        <v>2</v>
      </c>
      <c r="AE4" s="36"/>
      <c r="AF4" s="15">
        <v>0</v>
      </c>
      <c r="AG4" s="15">
        <v>1</v>
      </c>
      <c r="AH4" s="15">
        <v>2</v>
      </c>
      <c r="AI4" s="4"/>
      <c r="AJ4" s="5"/>
      <c r="AK4" s="4"/>
      <c r="AL4" s="5"/>
      <c r="AM4" s="4"/>
      <c r="AN4" s="5"/>
      <c r="AO4" s="4"/>
      <c r="AP4" s="5"/>
      <c r="AQ4" s="4"/>
      <c r="AR4" s="5"/>
      <c r="AS4" s="6"/>
      <c r="AT4" s="6"/>
      <c r="AU4" s="6"/>
    </row>
    <row r="5" spans="1:47" ht="21" customHeight="1">
      <c r="A5" s="67" t="s">
        <v>9</v>
      </c>
      <c r="B5" s="67"/>
      <c r="C5" s="67" t="s">
        <v>10</v>
      </c>
      <c r="D5" s="67"/>
      <c r="E5" s="67"/>
      <c r="F5" s="67"/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34">
        <v>0</v>
      </c>
      <c r="P5" s="31">
        <v>0</v>
      </c>
      <c r="Q5" s="31">
        <v>0</v>
      </c>
      <c r="R5" s="31">
        <v>0</v>
      </c>
      <c r="S5" s="55">
        <v>0</v>
      </c>
      <c r="T5" s="31">
        <v>0</v>
      </c>
      <c r="U5" s="31">
        <v>0</v>
      </c>
      <c r="V5" s="31">
        <v>0</v>
      </c>
      <c r="W5" s="31">
        <v>0</v>
      </c>
      <c r="X5" s="31">
        <v>0</v>
      </c>
      <c r="Y5" s="31">
        <v>0</v>
      </c>
      <c r="Z5" s="31">
        <v>0</v>
      </c>
      <c r="AA5" s="54">
        <v>0</v>
      </c>
      <c r="AB5" s="31">
        <v>0</v>
      </c>
      <c r="AC5" s="31">
        <v>0</v>
      </c>
      <c r="AD5" s="31">
        <v>0</v>
      </c>
      <c r="AE5" s="33">
        <v>0</v>
      </c>
      <c r="AF5" s="31">
        <f t="shared" ref="AF5:AF20" si="0">SUM(P5,T5,X5,AB5)</f>
        <v>0</v>
      </c>
      <c r="AG5" s="31">
        <f t="shared" ref="AG5:AG20" si="1">SUM(Q5,U5,Y5,AC5)</f>
        <v>0</v>
      </c>
      <c r="AH5" s="31">
        <f t="shared" ref="AH5:AH20" si="2">SUM(R5,V5,Z5,AD5)</f>
        <v>0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6"/>
      <c r="AU5" s="6"/>
    </row>
    <row r="6" spans="1:47" ht="21" customHeight="1">
      <c r="A6" s="67"/>
      <c r="B6" s="67"/>
      <c r="C6" s="67" t="s">
        <v>11</v>
      </c>
      <c r="D6" s="67"/>
      <c r="E6" s="67"/>
      <c r="F6" s="67"/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34">
        <v>29</v>
      </c>
      <c r="P6" s="31">
        <v>1</v>
      </c>
      <c r="Q6" s="31">
        <v>1</v>
      </c>
      <c r="R6" s="31">
        <v>1</v>
      </c>
      <c r="S6" s="53">
        <v>25.66</v>
      </c>
      <c r="T6" s="31">
        <v>0</v>
      </c>
      <c r="U6" s="31">
        <v>2</v>
      </c>
      <c r="V6" s="31">
        <v>1</v>
      </c>
      <c r="W6" s="27">
        <v>26.33</v>
      </c>
      <c r="X6" s="31">
        <v>2</v>
      </c>
      <c r="Y6" s="31">
        <v>0</v>
      </c>
      <c r="Z6" s="31">
        <v>1</v>
      </c>
      <c r="AA6" s="31">
        <v>25.54</v>
      </c>
      <c r="AB6" s="31">
        <v>5</v>
      </c>
      <c r="AC6" s="31">
        <v>4</v>
      </c>
      <c r="AD6" s="31">
        <v>2</v>
      </c>
      <c r="AE6" s="33">
        <v>26.2</v>
      </c>
      <c r="AF6" s="31">
        <f t="shared" si="0"/>
        <v>8</v>
      </c>
      <c r="AG6" s="31">
        <f t="shared" si="1"/>
        <v>7</v>
      </c>
      <c r="AH6" s="31">
        <f t="shared" si="2"/>
        <v>5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6"/>
      <c r="AU6" s="6"/>
    </row>
    <row r="7" spans="1:47" ht="21" customHeight="1">
      <c r="A7" s="67"/>
      <c r="B7" s="67"/>
      <c r="C7" s="67" t="s">
        <v>12</v>
      </c>
      <c r="D7" s="67"/>
      <c r="E7" s="67"/>
      <c r="F7" s="67"/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52">
        <v>29.5</v>
      </c>
      <c r="P7" s="31">
        <v>2</v>
      </c>
      <c r="Q7" s="31">
        <v>6</v>
      </c>
      <c r="R7" s="31">
        <v>0</v>
      </c>
      <c r="S7" s="27">
        <v>28.35</v>
      </c>
      <c r="T7" s="31">
        <v>8</v>
      </c>
      <c r="U7" s="31">
        <v>6</v>
      </c>
      <c r="V7" s="31">
        <v>0</v>
      </c>
      <c r="W7" s="27">
        <v>27.15</v>
      </c>
      <c r="X7" s="31">
        <v>6</v>
      </c>
      <c r="Y7" s="31">
        <v>4</v>
      </c>
      <c r="Z7" s="31">
        <v>3</v>
      </c>
      <c r="AA7" s="33">
        <v>23.57</v>
      </c>
      <c r="AB7" s="31">
        <v>14</v>
      </c>
      <c r="AC7" s="31">
        <v>8</v>
      </c>
      <c r="AD7" s="31">
        <v>4</v>
      </c>
      <c r="AE7" s="33">
        <v>26.1</v>
      </c>
      <c r="AF7" s="31">
        <f t="shared" si="0"/>
        <v>30</v>
      </c>
      <c r="AG7" s="31">
        <f t="shared" si="1"/>
        <v>24</v>
      </c>
      <c r="AH7" s="31">
        <f t="shared" si="2"/>
        <v>7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6"/>
      <c r="AU7" s="6"/>
    </row>
    <row r="8" spans="1:47" ht="21" customHeight="1">
      <c r="A8" s="67"/>
      <c r="B8" s="67"/>
      <c r="C8" s="67" t="s">
        <v>13</v>
      </c>
      <c r="D8" s="67"/>
      <c r="E8" s="67"/>
      <c r="F8" s="67"/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34">
        <v>29.33</v>
      </c>
      <c r="P8" s="31">
        <v>3</v>
      </c>
      <c r="Q8" s="31">
        <v>0</v>
      </c>
      <c r="R8" s="31">
        <v>0</v>
      </c>
      <c r="S8" s="27">
        <v>27.16</v>
      </c>
      <c r="T8" s="31">
        <v>4</v>
      </c>
      <c r="U8" s="31">
        <v>1</v>
      </c>
      <c r="V8" s="31">
        <v>1</v>
      </c>
      <c r="W8" s="27">
        <v>28.07</v>
      </c>
      <c r="X8" s="31">
        <v>7</v>
      </c>
      <c r="Y8" s="31">
        <v>5</v>
      </c>
      <c r="Z8" s="31">
        <v>1</v>
      </c>
      <c r="AA8" s="33">
        <v>23.8</v>
      </c>
      <c r="AB8" s="31">
        <v>3</v>
      </c>
      <c r="AC8" s="31">
        <v>11</v>
      </c>
      <c r="AD8" s="31">
        <v>1</v>
      </c>
      <c r="AE8" s="33">
        <v>26.25</v>
      </c>
      <c r="AF8" s="31">
        <f t="shared" si="0"/>
        <v>17</v>
      </c>
      <c r="AG8" s="31">
        <f t="shared" si="1"/>
        <v>17</v>
      </c>
      <c r="AH8" s="31">
        <f t="shared" si="2"/>
        <v>3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6"/>
      <c r="AT8" s="6"/>
      <c r="AU8" s="6"/>
    </row>
    <row r="9" spans="1:47" ht="21" customHeight="1">
      <c r="A9" s="85" t="s">
        <v>14</v>
      </c>
      <c r="B9" s="85"/>
      <c r="C9" s="67" t="s">
        <v>15</v>
      </c>
      <c r="D9" s="67"/>
      <c r="E9" s="67"/>
      <c r="F9" s="67"/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34">
        <v>29.71</v>
      </c>
      <c r="P9" s="31">
        <v>3</v>
      </c>
      <c r="Q9" s="31">
        <v>4</v>
      </c>
      <c r="R9" s="31">
        <v>0</v>
      </c>
      <c r="S9" s="27">
        <v>26</v>
      </c>
      <c r="T9" s="31">
        <v>2</v>
      </c>
      <c r="U9" s="31">
        <v>3</v>
      </c>
      <c r="V9" s="31">
        <v>0</v>
      </c>
      <c r="W9" s="27">
        <v>27.66</v>
      </c>
      <c r="X9" s="31">
        <v>6</v>
      </c>
      <c r="Y9" s="31">
        <v>4</v>
      </c>
      <c r="Z9" s="31">
        <v>2</v>
      </c>
      <c r="AA9" s="33">
        <v>24.48</v>
      </c>
      <c r="AB9" s="31">
        <v>10</v>
      </c>
      <c r="AC9" s="31">
        <v>14</v>
      </c>
      <c r="AD9" s="31">
        <v>1</v>
      </c>
      <c r="AE9" s="33">
        <v>26.16</v>
      </c>
      <c r="AF9" s="31">
        <f t="shared" si="0"/>
        <v>21</v>
      </c>
      <c r="AG9" s="31">
        <f t="shared" si="1"/>
        <v>25</v>
      </c>
      <c r="AH9" s="31">
        <f t="shared" si="2"/>
        <v>3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6"/>
      <c r="AT9" s="6"/>
      <c r="AU9" s="6"/>
    </row>
    <row r="10" spans="1:47" ht="21" customHeight="1">
      <c r="A10" s="85"/>
      <c r="B10" s="85"/>
      <c r="C10" s="67" t="s">
        <v>16</v>
      </c>
      <c r="D10" s="67"/>
      <c r="E10" s="67"/>
      <c r="F10" s="67"/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34">
        <v>28.8</v>
      </c>
      <c r="P10" s="31">
        <v>2</v>
      </c>
      <c r="Q10" s="31">
        <v>2</v>
      </c>
      <c r="R10" s="31">
        <v>1</v>
      </c>
      <c r="S10" s="27">
        <v>28.23</v>
      </c>
      <c r="T10" s="31">
        <v>7</v>
      </c>
      <c r="U10" s="31">
        <v>5</v>
      </c>
      <c r="V10" s="31">
        <v>1</v>
      </c>
      <c r="W10" s="27">
        <v>27.46</v>
      </c>
      <c r="X10" s="31">
        <v>8</v>
      </c>
      <c r="Y10" s="31">
        <v>4</v>
      </c>
      <c r="Z10" s="31">
        <v>1</v>
      </c>
      <c r="AA10" s="33">
        <v>24.66</v>
      </c>
      <c r="AB10" s="31">
        <v>7</v>
      </c>
      <c r="AC10" s="31">
        <v>5</v>
      </c>
      <c r="AD10" s="31">
        <v>3</v>
      </c>
      <c r="AE10" s="33">
        <v>26.91</v>
      </c>
      <c r="AF10" s="31">
        <f t="shared" si="0"/>
        <v>24</v>
      </c>
      <c r="AG10" s="31">
        <f t="shared" si="1"/>
        <v>16</v>
      </c>
      <c r="AH10" s="31">
        <f t="shared" si="2"/>
        <v>6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/>
      <c r="AT10" s="6"/>
      <c r="AU10" s="6"/>
    </row>
    <row r="11" spans="1:47" ht="21" customHeight="1">
      <c r="A11" s="85"/>
      <c r="B11" s="85"/>
      <c r="C11" s="67" t="s">
        <v>17</v>
      </c>
      <c r="D11" s="67"/>
      <c r="E11" s="67"/>
      <c r="F11" s="67"/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52">
        <v>29.5</v>
      </c>
      <c r="P11" s="31">
        <v>1</v>
      </c>
      <c r="Q11" s="31">
        <v>1</v>
      </c>
      <c r="R11" s="31">
        <v>0</v>
      </c>
      <c r="S11" s="27">
        <v>28</v>
      </c>
      <c r="T11" s="31">
        <v>3</v>
      </c>
      <c r="U11" s="31">
        <v>1</v>
      </c>
      <c r="V11" s="31">
        <v>1</v>
      </c>
      <c r="W11" s="27">
        <v>27</v>
      </c>
      <c r="X11" s="31">
        <v>1</v>
      </c>
      <c r="Y11" s="31">
        <v>1</v>
      </c>
      <c r="Z11" s="31">
        <v>2</v>
      </c>
      <c r="AA11" s="33">
        <v>22.41</v>
      </c>
      <c r="AB11" s="31">
        <v>5</v>
      </c>
      <c r="AC11" s="31">
        <v>4</v>
      </c>
      <c r="AD11" s="31">
        <v>3</v>
      </c>
      <c r="AE11" s="33">
        <v>25.04</v>
      </c>
      <c r="AF11" s="31">
        <f t="shared" si="0"/>
        <v>10</v>
      </c>
      <c r="AG11" s="31">
        <f t="shared" si="1"/>
        <v>7</v>
      </c>
      <c r="AH11" s="31">
        <f t="shared" si="2"/>
        <v>6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</row>
    <row r="12" spans="1:47" ht="21" customHeight="1">
      <c r="A12" s="67" t="s">
        <v>18</v>
      </c>
      <c r="B12" s="67"/>
      <c r="C12" s="67" t="s">
        <v>19</v>
      </c>
      <c r="D12" s="67"/>
      <c r="E12" s="67"/>
      <c r="F12" s="67"/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51">
        <v>29.55</v>
      </c>
      <c r="P12" s="50">
        <v>4</v>
      </c>
      <c r="Q12" s="31">
        <v>5</v>
      </c>
      <c r="R12" s="31">
        <v>0</v>
      </c>
      <c r="S12" s="27">
        <v>27.46</v>
      </c>
      <c r="T12" s="31">
        <v>9</v>
      </c>
      <c r="U12" s="31">
        <v>4</v>
      </c>
      <c r="V12" s="31">
        <v>2</v>
      </c>
      <c r="W12" s="27">
        <v>27.78</v>
      </c>
      <c r="X12" s="31">
        <v>12</v>
      </c>
      <c r="Y12" s="31">
        <v>5</v>
      </c>
      <c r="Z12" s="31">
        <v>4</v>
      </c>
      <c r="AA12" s="33">
        <v>25.11</v>
      </c>
      <c r="AB12" s="31">
        <v>14</v>
      </c>
      <c r="AC12" s="31">
        <v>17</v>
      </c>
      <c r="AD12" s="31">
        <v>3</v>
      </c>
      <c r="AE12" s="33">
        <v>26.78</v>
      </c>
      <c r="AF12" s="31">
        <f t="shared" si="0"/>
        <v>39</v>
      </c>
      <c r="AG12" s="31">
        <f t="shared" si="1"/>
        <v>31</v>
      </c>
      <c r="AH12" s="31">
        <f t="shared" si="2"/>
        <v>9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</row>
    <row r="13" spans="1:47" ht="21" customHeight="1">
      <c r="A13" s="67"/>
      <c r="B13" s="67"/>
      <c r="C13" s="67" t="s">
        <v>20</v>
      </c>
      <c r="D13" s="67"/>
      <c r="E13" s="67"/>
      <c r="F13" s="67"/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34">
        <v>29</v>
      </c>
      <c r="P13" s="31">
        <v>2</v>
      </c>
      <c r="Q13" s="31">
        <v>2</v>
      </c>
      <c r="R13" s="31">
        <v>1</v>
      </c>
      <c r="S13" s="27">
        <v>28</v>
      </c>
      <c r="T13" s="31">
        <v>3</v>
      </c>
      <c r="U13" s="31">
        <v>5</v>
      </c>
      <c r="V13" s="31">
        <v>0</v>
      </c>
      <c r="W13" s="27">
        <v>26.62</v>
      </c>
      <c r="X13" s="31">
        <v>3</v>
      </c>
      <c r="Y13" s="31">
        <v>4</v>
      </c>
      <c r="Z13" s="31">
        <v>1</v>
      </c>
      <c r="AA13" s="33">
        <v>22.05</v>
      </c>
      <c r="AB13" s="31">
        <v>8</v>
      </c>
      <c r="AC13" s="31">
        <v>6</v>
      </c>
      <c r="AD13" s="31">
        <v>4</v>
      </c>
      <c r="AE13" s="33">
        <v>25.12</v>
      </c>
      <c r="AF13" s="31">
        <f t="shared" si="0"/>
        <v>16</v>
      </c>
      <c r="AG13" s="31">
        <f t="shared" si="1"/>
        <v>17</v>
      </c>
      <c r="AH13" s="31">
        <f t="shared" si="2"/>
        <v>6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</row>
    <row r="14" spans="1:47" ht="21" customHeight="1">
      <c r="A14" s="67" t="s">
        <v>21</v>
      </c>
      <c r="B14" s="67"/>
      <c r="C14" s="67" t="s">
        <v>19</v>
      </c>
      <c r="D14" s="67"/>
      <c r="E14" s="67"/>
      <c r="F14" s="67"/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49">
        <v>29.12</v>
      </c>
      <c r="P14" s="31">
        <v>3</v>
      </c>
      <c r="Q14" s="31">
        <v>4</v>
      </c>
      <c r="R14" s="31">
        <v>1</v>
      </c>
      <c r="S14" s="27">
        <v>27.52</v>
      </c>
      <c r="T14" s="31">
        <v>11</v>
      </c>
      <c r="U14" s="31">
        <v>4</v>
      </c>
      <c r="V14" s="31">
        <v>2</v>
      </c>
      <c r="W14" s="27">
        <v>27.81</v>
      </c>
      <c r="X14" s="31">
        <v>12</v>
      </c>
      <c r="Y14" s="31">
        <v>6</v>
      </c>
      <c r="Z14" s="31">
        <v>4</v>
      </c>
      <c r="AA14" s="33">
        <v>24.31</v>
      </c>
      <c r="AB14" s="31">
        <v>16</v>
      </c>
      <c r="AC14" s="31">
        <v>16</v>
      </c>
      <c r="AD14" s="31">
        <v>3</v>
      </c>
      <c r="AE14" s="33">
        <v>26.39</v>
      </c>
      <c r="AF14" s="31">
        <f t="shared" si="0"/>
        <v>42</v>
      </c>
      <c r="AG14" s="31">
        <f t="shared" si="1"/>
        <v>30</v>
      </c>
      <c r="AH14" s="31">
        <f t="shared" si="2"/>
        <v>10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</row>
    <row r="15" spans="1:47" ht="21" customHeight="1">
      <c r="A15" s="67"/>
      <c r="B15" s="67"/>
      <c r="C15" s="67" t="s">
        <v>20</v>
      </c>
      <c r="D15" s="67"/>
      <c r="E15" s="67"/>
      <c r="F15" s="67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34">
        <v>29.66</v>
      </c>
      <c r="P15" s="31">
        <v>3</v>
      </c>
      <c r="Q15" s="31">
        <v>3</v>
      </c>
      <c r="R15" s="31">
        <v>0</v>
      </c>
      <c r="S15" s="27">
        <v>28.16</v>
      </c>
      <c r="T15" s="31">
        <v>1</v>
      </c>
      <c r="U15" s="31">
        <v>5</v>
      </c>
      <c r="V15" s="31">
        <v>0</v>
      </c>
      <c r="W15" s="27">
        <v>26.42</v>
      </c>
      <c r="X15" s="31">
        <v>3</v>
      </c>
      <c r="Y15" s="31">
        <v>3</v>
      </c>
      <c r="Z15" s="31">
        <v>1</v>
      </c>
      <c r="AA15" s="33">
        <v>23.52</v>
      </c>
      <c r="AB15" s="31">
        <v>6</v>
      </c>
      <c r="AC15" s="31">
        <v>7</v>
      </c>
      <c r="AD15" s="31">
        <v>4</v>
      </c>
      <c r="AE15" s="33">
        <v>25.88</v>
      </c>
      <c r="AF15" s="31">
        <f t="shared" si="0"/>
        <v>13</v>
      </c>
      <c r="AG15" s="31">
        <f t="shared" si="1"/>
        <v>18</v>
      </c>
      <c r="AH15" s="31">
        <f t="shared" si="2"/>
        <v>5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</row>
    <row r="16" spans="1:47" ht="21" customHeight="1">
      <c r="A16" s="67" t="s">
        <v>22</v>
      </c>
      <c r="B16" s="67"/>
      <c r="C16" s="67" t="s">
        <v>23</v>
      </c>
      <c r="D16" s="67"/>
      <c r="E16" s="67"/>
      <c r="F16" s="67"/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34">
        <v>29</v>
      </c>
      <c r="P16" s="31">
        <v>1</v>
      </c>
      <c r="Q16" s="31">
        <v>1</v>
      </c>
      <c r="R16" s="31">
        <v>1</v>
      </c>
      <c r="S16" s="27">
        <v>0</v>
      </c>
      <c r="T16" s="31">
        <v>0</v>
      </c>
      <c r="U16" s="31">
        <v>0</v>
      </c>
      <c r="V16" s="31">
        <v>0</v>
      </c>
      <c r="W16" s="27">
        <v>26.25</v>
      </c>
      <c r="X16" s="31">
        <v>2</v>
      </c>
      <c r="Y16" s="31">
        <v>0</v>
      </c>
      <c r="Z16" s="31">
        <v>2</v>
      </c>
      <c r="AA16" s="33">
        <v>21</v>
      </c>
      <c r="AB16" s="31">
        <v>3</v>
      </c>
      <c r="AC16" s="31">
        <v>1</v>
      </c>
      <c r="AD16" s="31">
        <v>1</v>
      </c>
      <c r="AE16" s="33">
        <v>24.75</v>
      </c>
      <c r="AF16" s="31">
        <f t="shared" si="0"/>
        <v>6</v>
      </c>
      <c r="AG16" s="31">
        <f t="shared" si="1"/>
        <v>2</v>
      </c>
      <c r="AH16" s="31">
        <f t="shared" si="2"/>
        <v>4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6"/>
      <c r="AT16" s="6"/>
      <c r="AU16" s="6"/>
    </row>
    <row r="17" spans="1:47" ht="21" customHeight="1">
      <c r="A17" s="67"/>
      <c r="B17" s="67"/>
      <c r="C17" s="67" t="s">
        <v>24</v>
      </c>
      <c r="D17" s="67"/>
      <c r="E17" s="67"/>
      <c r="F17" s="67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34">
        <v>29.5</v>
      </c>
      <c r="P17" s="31">
        <v>0</v>
      </c>
      <c r="Q17" s="31">
        <v>2</v>
      </c>
      <c r="R17" s="31">
        <v>0</v>
      </c>
      <c r="S17" s="27">
        <v>29</v>
      </c>
      <c r="T17" s="31">
        <v>4</v>
      </c>
      <c r="U17" s="31">
        <v>1</v>
      </c>
      <c r="V17" s="31">
        <v>1</v>
      </c>
      <c r="W17" s="27">
        <v>26.5</v>
      </c>
      <c r="X17" s="31">
        <v>2</v>
      </c>
      <c r="Y17" s="31">
        <v>3</v>
      </c>
      <c r="Z17" s="31">
        <v>1</v>
      </c>
      <c r="AA17" s="33">
        <v>22.72</v>
      </c>
      <c r="AB17" s="31">
        <v>5</v>
      </c>
      <c r="AC17" s="31">
        <v>5</v>
      </c>
      <c r="AD17" s="31">
        <v>1</v>
      </c>
      <c r="AE17" s="33">
        <v>25.68</v>
      </c>
      <c r="AF17" s="31">
        <f t="shared" si="0"/>
        <v>11</v>
      </c>
      <c r="AG17" s="31">
        <f t="shared" si="1"/>
        <v>11</v>
      </c>
      <c r="AH17" s="31">
        <f t="shared" si="2"/>
        <v>3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</row>
    <row r="18" spans="1:47" ht="21" customHeight="1">
      <c r="A18" s="67"/>
      <c r="B18" s="67"/>
      <c r="C18" s="67" t="s">
        <v>25</v>
      </c>
      <c r="D18" s="67"/>
      <c r="E18" s="67"/>
      <c r="F18" s="67"/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49">
        <v>29.44</v>
      </c>
      <c r="P18" s="31">
        <v>5</v>
      </c>
      <c r="Q18" s="31">
        <v>4</v>
      </c>
      <c r="R18" s="31">
        <v>0</v>
      </c>
      <c r="S18" s="27">
        <v>27.35</v>
      </c>
      <c r="T18" s="31">
        <v>7</v>
      </c>
      <c r="U18" s="31">
        <v>8</v>
      </c>
      <c r="V18" s="31">
        <v>1</v>
      </c>
      <c r="W18" s="27">
        <v>28.05</v>
      </c>
      <c r="X18" s="31">
        <v>11</v>
      </c>
      <c r="Y18" s="31">
        <v>6</v>
      </c>
      <c r="Z18" s="31">
        <v>2</v>
      </c>
      <c r="AA18" s="33">
        <v>24.88</v>
      </c>
      <c r="AB18" s="31">
        <v>14</v>
      </c>
      <c r="AC18" s="31">
        <v>17</v>
      </c>
      <c r="AD18" s="31">
        <v>5</v>
      </c>
      <c r="AE18" s="33">
        <v>26.62</v>
      </c>
      <c r="AF18" s="31">
        <f t="shared" si="0"/>
        <v>37</v>
      </c>
      <c r="AG18" s="31">
        <f t="shared" si="1"/>
        <v>35</v>
      </c>
      <c r="AH18" s="31">
        <f t="shared" si="2"/>
        <v>8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</row>
    <row r="19" spans="1:47" ht="21" customHeight="1">
      <c r="A19" s="67" t="s">
        <v>26</v>
      </c>
      <c r="B19" s="67"/>
      <c r="C19" s="67" t="s">
        <v>19</v>
      </c>
      <c r="D19" s="67"/>
      <c r="E19" s="67"/>
      <c r="F19" s="67"/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34">
        <v>29.33</v>
      </c>
      <c r="P19" s="31">
        <v>4</v>
      </c>
      <c r="Q19" s="31">
        <v>5</v>
      </c>
      <c r="R19" s="31">
        <v>0</v>
      </c>
      <c r="S19" s="27">
        <v>27.52</v>
      </c>
      <c r="T19" s="31">
        <v>10</v>
      </c>
      <c r="U19" s="31">
        <v>9</v>
      </c>
      <c r="V19" s="31">
        <v>2</v>
      </c>
      <c r="W19" s="27">
        <v>27.56</v>
      </c>
      <c r="X19" s="31">
        <v>14</v>
      </c>
      <c r="Y19" s="31">
        <v>8</v>
      </c>
      <c r="Z19" s="31">
        <v>3</v>
      </c>
      <c r="AA19" s="33">
        <v>24.18</v>
      </c>
      <c r="AB19" s="31">
        <v>21</v>
      </c>
      <c r="AC19" s="31">
        <v>22</v>
      </c>
      <c r="AD19" s="31">
        <v>5</v>
      </c>
      <c r="AE19" s="33">
        <v>26.13</v>
      </c>
      <c r="AF19" s="31">
        <f t="shared" si="0"/>
        <v>49</v>
      </c>
      <c r="AG19" s="31">
        <f t="shared" si="1"/>
        <v>44</v>
      </c>
      <c r="AH19" s="31">
        <f t="shared" si="2"/>
        <v>10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</row>
    <row r="20" spans="1:47" ht="21" customHeight="1">
      <c r="A20" s="67"/>
      <c r="B20" s="67"/>
      <c r="C20" s="67" t="s">
        <v>20</v>
      </c>
      <c r="D20" s="67"/>
      <c r="E20" s="67"/>
      <c r="F20" s="67"/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34">
        <v>29.4</v>
      </c>
      <c r="P20" s="31">
        <v>2</v>
      </c>
      <c r="Q20" s="31">
        <v>2</v>
      </c>
      <c r="R20" s="31">
        <v>1</v>
      </c>
      <c r="S20" s="27">
        <v>29.5</v>
      </c>
      <c r="T20" s="31">
        <v>2</v>
      </c>
      <c r="U20" s="31">
        <v>0</v>
      </c>
      <c r="V20" s="31">
        <v>0</v>
      </c>
      <c r="W20" s="27">
        <v>27</v>
      </c>
      <c r="X20" s="31">
        <v>1</v>
      </c>
      <c r="Y20" s="31">
        <v>1</v>
      </c>
      <c r="Z20" s="31">
        <v>2</v>
      </c>
      <c r="AA20" s="33">
        <v>22.5</v>
      </c>
      <c r="AB20" s="31">
        <v>1</v>
      </c>
      <c r="AC20" s="31">
        <v>1</v>
      </c>
      <c r="AD20" s="31">
        <v>2</v>
      </c>
      <c r="AE20" s="33">
        <v>26.93</v>
      </c>
      <c r="AF20" s="31">
        <f t="shared" si="0"/>
        <v>6</v>
      </c>
      <c r="AG20" s="31">
        <f t="shared" si="1"/>
        <v>4</v>
      </c>
      <c r="AH20" s="31">
        <f t="shared" si="2"/>
        <v>5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</row>
    <row r="21" spans="1:47" ht="21" customHeight="1">
      <c r="A21" s="2"/>
      <c r="B21" s="2"/>
      <c r="C21" s="2"/>
      <c r="D21" s="2"/>
      <c r="E21" s="2"/>
      <c r="F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</row>
    <row r="22" spans="1:47" ht="21" customHeight="1">
      <c r="A22" s="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9" t="s">
        <v>28</v>
      </c>
      <c r="X22" s="109"/>
      <c r="AG22" s="2"/>
      <c r="AH22" s="2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</row>
    <row r="23" spans="1:47" ht="23.25" customHeight="1">
      <c r="A23" s="71" t="s">
        <v>1</v>
      </c>
      <c r="B23" s="71"/>
      <c r="C23" s="71"/>
      <c r="D23" s="71"/>
      <c r="E23" s="71"/>
      <c r="F23" s="71"/>
      <c r="G23" s="69" t="s">
        <v>29</v>
      </c>
      <c r="H23" s="70"/>
      <c r="I23" s="69" t="s">
        <v>30</v>
      </c>
      <c r="J23" s="72"/>
      <c r="K23" s="72"/>
      <c r="L23" s="72"/>
      <c r="M23" s="70"/>
      <c r="N23" s="69" t="s">
        <v>31</v>
      </c>
      <c r="O23" s="72"/>
      <c r="P23" s="70"/>
      <c r="Q23" s="69" t="s">
        <v>32</v>
      </c>
      <c r="R23" s="72"/>
      <c r="S23" s="70"/>
      <c r="T23" s="69" t="s">
        <v>33</v>
      </c>
      <c r="U23" s="72"/>
      <c r="V23" s="70"/>
      <c r="W23" s="69" t="s">
        <v>34</v>
      </c>
      <c r="X23" s="70"/>
      <c r="AG23" s="2"/>
      <c r="AH23" s="2"/>
      <c r="AS23" s="6"/>
      <c r="AT23" s="6"/>
      <c r="AU23" s="6"/>
    </row>
    <row r="24" spans="1:47" ht="21" customHeight="1">
      <c r="A24" s="67" t="s">
        <v>35</v>
      </c>
      <c r="B24" s="67"/>
      <c r="C24" s="67" t="s">
        <v>36</v>
      </c>
      <c r="D24" s="67"/>
      <c r="E24" s="67"/>
      <c r="F24" s="67"/>
      <c r="G24" s="132">
        <v>2</v>
      </c>
      <c r="H24" s="133"/>
      <c r="I24" s="134">
        <v>3</v>
      </c>
      <c r="J24" s="135"/>
      <c r="K24" s="135"/>
      <c r="L24" s="135"/>
      <c r="M24" s="136"/>
      <c r="N24" s="134">
        <v>1</v>
      </c>
      <c r="O24" s="135"/>
      <c r="P24" s="136"/>
      <c r="Q24" s="134">
        <v>2</v>
      </c>
      <c r="R24" s="135"/>
      <c r="S24" s="135"/>
      <c r="T24" s="134">
        <v>0</v>
      </c>
      <c r="U24" s="135"/>
      <c r="V24" s="136"/>
      <c r="W24" s="132">
        <v>4</v>
      </c>
      <c r="X24" s="133"/>
      <c r="AG24" s="2"/>
      <c r="AH24" s="2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6"/>
      <c r="AT24" s="6"/>
      <c r="AU24" s="6"/>
    </row>
    <row r="25" spans="1:47" ht="21" customHeight="1">
      <c r="A25" s="67"/>
      <c r="B25" s="67"/>
      <c r="C25" s="67" t="s">
        <v>37</v>
      </c>
      <c r="D25" s="67"/>
      <c r="E25" s="67"/>
      <c r="F25" s="67"/>
      <c r="G25" s="132">
        <v>6</v>
      </c>
      <c r="H25" s="133"/>
      <c r="I25" s="134">
        <v>3</v>
      </c>
      <c r="J25" s="135"/>
      <c r="K25" s="135"/>
      <c r="L25" s="135"/>
      <c r="M25" s="136"/>
      <c r="N25" s="134">
        <v>2</v>
      </c>
      <c r="O25" s="135"/>
      <c r="P25" s="136"/>
      <c r="Q25" s="134">
        <v>1</v>
      </c>
      <c r="R25" s="135"/>
      <c r="S25" s="135"/>
      <c r="T25" s="134">
        <v>0</v>
      </c>
      <c r="U25" s="135"/>
      <c r="V25" s="136"/>
      <c r="W25" s="132">
        <v>8</v>
      </c>
      <c r="X25" s="133"/>
      <c r="AG25" s="2"/>
      <c r="AH25" s="2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</row>
    <row r="26" spans="1:47" ht="21" customHeight="1">
      <c r="A26" s="67"/>
      <c r="B26" s="67"/>
      <c r="C26" s="67" t="s">
        <v>38</v>
      </c>
      <c r="D26" s="67"/>
      <c r="E26" s="67"/>
      <c r="F26" s="67"/>
      <c r="G26" s="132">
        <v>2</v>
      </c>
      <c r="H26" s="133"/>
      <c r="I26" s="134">
        <v>0</v>
      </c>
      <c r="J26" s="135"/>
      <c r="K26" s="135"/>
      <c r="L26" s="135"/>
      <c r="M26" s="136"/>
      <c r="N26" s="134">
        <v>1</v>
      </c>
      <c r="O26" s="135"/>
      <c r="P26" s="136"/>
      <c r="Q26" s="134">
        <v>0</v>
      </c>
      <c r="R26" s="135"/>
      <c r="S26" s="135"/>
      <c r="T26" s="134">
        <v>0</v>
      </c>
      <c r="U26" s="135"/>
      <c r="V26" s="136"/>
      <c r="W26" s="132">
        <v>0</v>
      </c>
      <c r="X26" s="133"/>
      <c r="AG26" s="2"/>
      <c r="AH26" s="2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</row>
  </sheetData>
  <mergeCells count="68">
    <mergeCell ref="AE1:AH1"/>
    <mergeCell ref="T23:V23"/>
    <mergeCell ref="T24:V24"/>
    <mergeCell ref="W23:X23"/>
    <mergeCell ref="AA2:AD2"/>
    <mergeCell ref="AE2:AH2"/>
    <mergeCell ref="AF3:AH3"/>
    <mergeCell ref="X3:Z3"/>
    <mergeCell ref="AB3:AD3"/>
    <mergeCell ref="T3:V3"/>
    <mergeCell ref="T25:V25"/>
    <mergeCell ref="T26:V26"/>
    <mergeCell ref="W24:X24"/>
    <mergeCell ref="W25:X25"/>
    <mergeCell ref="W26:X26"/>
    <mergeCell ref="W22:X22"/>
    <mergeCell ref="Q24:S24"/>
    <mergeCell ref="Q25:S25"/>
    <mergeCell ref="Q26:S26"/>
    <mergeCell ref="L3:N3"/>
    <mergeCell ref="P3:R3"/>
    <mergeCell ref="N23:P23"/>
    <mergeCell ref="N24:P24"/>
    <mergeCell ref="N25:P25"/>
    <mergeCell ref="N26:P26"/>
    <mergeCell ref="Q23:S23"/>
    <mergeCell ref="A24:B26"/>
    <mergeCell ref="C24:F24"/>
    <mergeCell ref="C25:F25"/>
    <mergeCell ref="C26:F26"/>
    <mergeCell ref="H3:J3"/>
    <mergeCell ref="G2:J2"/>
    <mergeCell ref="K2:N2"/>
    <mergeCell ref="O2:R2"/>
    <mergeCell ref="S2:V2"/>
    <mergeCell ref="W2:Z2"/>
    <mergeCell ref="G23:H23"/>
    <mergeCell ref="G24:H24"/>
    <mergeCell ref="G25:H25"/>
    <mergeCell ref="G26:H26"/>
    <mergeCell ref="I23:M23"/>
    <mergeCell ref="I24:M24"/>
    <mergeCell ref="I25:M25"/>
    <mergeCell ref="I26:M26"/>
    <mergeCell ref="A23:F23"/>
    <mergeCell ref="A16:B18"/>
    <mergeCell ref="C16:F16"/>
    <mergeCell ref="C17:F17"/>
    <mergeCell ref="C18:F18"/>
    <mergeCell ref="A19:B20"/>
    <mergeCell ref="C19:F19"/>
    <mergeCell ref="C20:F20"/>
    <mergeCell ref="A12:B13"/>
    <mergeCell ref="C12:F12"/>
    <mergeCell ref="C13:F13"/>
    <mergeCell ref="A14:B15"/>
    <mergeCell ref="C14:F14"/>
    <mergeCell ref="C15:F15"/>
    <mergeCell ref="A2:F4"/>
    <mergeCell ref="A9:B11"/>
    <mergeCell ref="C9:F9"/>
    <mergeCell ref="C10:F10"/>
    <mergeCell ref="C11:F11"/>
    <mergeCell ref="A5:B8"/>
    <mergeCell ref="C5:F5"/>
    <mergeCell ref="C6:F6"/>
    <mergeCell ref="C7:F7"/>
    <mergeCell ref="C8:F8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&amp;R&amp;12集計表２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05BB1-1539-4CE8-9B0B-79745FEC067C}">
  <sheetPr>
    <tabColor rgb="FFFFFF00"/>
    <pageSetUpPr fitToPage="1"/>
  </sheetPr>
  <dimension ref="A1:AU26"/>
  <sheetViews>
    <sheetView view="pageBreakPreview" zoomScale="80" zoomScaleNormal="60" zoomScaleSheetLayoutView="80" workbookViewId="0">
      <selection activeCell="AE5" sqref="AE5"/>
    </sheetView>
  </sheetViews>
  <sheetFormatPr defaultColWidth="8.625" defaultRowHeight="13.5"/>
  <cols>
    <col min="1" max="6" width="7.625" style="3" customWidth="1"/>
    <col min="7" max="7" width="10.625" customWidth="1"/>
    <col min="8" max="10" width="5.125" customWidth="1"/>
    <col min="11" max="11" width="10.625" customWidth="1"/>
    <col min="12" max="14" width="5.125" customWidth="1"/>
    <col min="15" max="15" width="10.625" style="56" customWidth="1"/>
    <col min="16" max="18" width="5.125" style="3" customWidth="1"/>
    <col min="19" max="19" width="10.625" style="56" customWidth="1"/>
    <col min="20" max="22" width="5.125" style="3" customWidth="1"/>
    <col min="23" max="23" width="10.625" style="56" customWidth="1"/>
    <col min="24" max="26" width="5.125" style="3" customWidth="1"/>
    <col min="27" max="27" width="10.625" style="56" customWidth="1"/>
    <col min="28" max="30" width="5.125" style="3" customWidth="1"/>
    <col min="31" max="31" width="10.625" style="56" customWidth="1"/>
    <col min="32" max="34" width="5.125" style="3" customWidth="1"/>
    <col min="35" max="16384" width="8.625" style="3"/>
  </cols>
  <sheetData>
    <row r="1" spans="1:47" ht="24" customHeight="1">
      <c r="A1" s="1" t="s">
        <v>0</v>
      </c>
      <c r="B1" s="2"/>
      <c r="C1" s="2"/>
      <c r="D1" s="2"/>
      <c r="E1" s="2"/>
      <c r="F1" s="2"/>
      <c r="O1" s="57"/>
      <c r="P1" s="2"/>
      <c r="Q1" s="2"/>
      <c r="R1" s="2"/>
      <c r="S1" s="57"/>
      <c r="T1" s="2"/>
      <c r="U1" s="2"/>
      <c r="V1" s="2"/>
      <c r="W1" s="57"/>
      <c r="X1" s="2"/>
      <c r="Y1" s="2"/>
      <c r="Z1" s="2"/>
      <c r="AA1" s="57"/>
      <c r="AB1" s="2"/>
      <c r="AC1" s="2"/>
      <c r="AD1" s="2"/>
      <c r="AE1" s="111" t="s">
        <v>79</v>
      </c>
      <c r="AF1" s="111"/>
      <c r="AG1" s="111"/>
      <c r="AH1" s="111"/>
    </row>
    <row r="2" spans="1:47" ht="21" customHeight="1">
      <c r="A2" s="104" t="s">
        <v>1</v>
      </c>
      <c r="B2" s="105"/>
      <c r="C2" s="105"/>
      <c r="D2" s="105"/>
      <c r="E2" s="105"/>
      <c r="F2" s="106"/>
      <c r="G2" s="69" t="s">
        <v>87</v>
      </c>
      <c r="H2" s="72"/>
      <c r="I2" s="72"/>
      <c r="J2" s="70"/>
      <c r="K2" s="69" t="s">
        <v>88</v>
      </c>
      <c r="L2" s="72"/>
      <c r="M2" s="72"/>
      <c r="N2" s="70"/>
      <c r="O2" s="69" t="s">
        <v>2</v>
      </c>
      <c r="P2" s="72"/>
      <c r="Q2" s="72"/>
      <c r="R2" s="70"/>
      <c r="S2" s="69" t="s">
        <v>3</v>
      </c>
      <c r="T2" s="72"/>
      <c r="U2" s="72"/>
      <c r="V2" s="70"/>
      <c r="W2" s="69" t="s">
        <v>4</v>
      </c>
      <c r="X2" s="72"/>
      <c r="Y2" s="72"/>
      <c r="Z2" s="70"/>
      <c r="AA2" s="69" t="s">
        <v>5</v>
      </c>
      <c r="AB2" s="72"/>
      <c r="AC2" s="72"/>
      <c r="AD2" s="70"/>
      <c r="AE2" s="69" t="s">
        <v>6</v>
      </c>
      <c r="AF2" s="72"/>
      <c r="AG2" s="72"/>
      <c r="AH2" s="70"/>
    </row>
    <row r="3" spans="1:47" ht="54" customHeight="1">
      <c r="A3" s="107"/>
      <c r="B3" s="94"/>
      <c r="C3" s="94"/>
      <c r="D3" s="94"/>
      <c r="E3" s="94"/>
      <c r="F3" s="95"/>
      <c r="G3" s="10" t="s">
        <v>7</v>
      </c>
      <c r="H3" s="100" t="s">
        <v>8</v>
      </c>
      <c r="I3" s="101"/>
      <c r="J3" s="102"/>
      <c r="K3" s="10" t="s">
        <v>7</v>
      </c>
      <c r="L3" s="100" t="s">
        <v>8</v>
      </c>
      <c r="M3" s="101"/>
      <c r="N3" s="102"/>
      <c r="O3" s="60" t="s">
        <v>7</v>
      </c>
      <c r="P3" s="100" t="s">
        <v>8</v>
      </c>
      <c r="Q3" s="101"/>
      <c r="R3" s="102"/>
      <c r="S3" s="60" t="s">
        <v>7</v>
      </c>
      <c r="T3" s="100" t="s">
        <v>8</v>
      </c>
      <c r="U3" s="101"/>
      <c r="V3" s="102"/>
      <c r="W3" s="60" t="s">
        <v>7</v>
      </c>
      <c r="X3" s="100" t="s">
        <v>8</v>
      </c>
      <c r="Y3" s="101"/>
      <c r="Z3" s="102"/>
      <c r="AA3" s="60" t="s">
        <v>7</v>
      </c>
      <c r="AB3" s="100" t="s">
        <v>8</v>
      </c>
      <c r="AC3" s="101"/>
      <c r="AD3" s="102"/>
      <c r="AE3" s="60" t="s">
        <v>7</v>
      </c>
      <c r="AF3" s="100" t="s">
        <v>8</v>
      </c>
      <c r="AG3" s="101"/>
      <c r="AH3" s="102"/>
      <c r="AI3" s="4"/>
      <c r="AJ3" s="5"/>
      <c r="AK3" s="4"/>
      <c r="AL3" s="5"/>
      <c r="AM3" s="4"/>
      <c r="AN3" s="5"/>
      <c r="AO3" s="4"/>
      <c r="AP3" s="5"/>
      <c r="AQ3" s="4"/>
      <c r="AR3" s="5"/>
      <c r="AS3" s="6"/>
      <c r="AT3" s="6"/>
      <c r="AU3" s="6"/>
    </row>
    <row r="4" spans="1:47" ht="21" customHeight="1">
      <c r="A4" s="108"/>
      <c r="B4" s="109"/>
      <c r="C4" s="109"/>
      <c r="D4" s="109"/>
      <c r="E4" s="109"/>
      <c r="F4" s="110"/>
      <c r="G4" s="36"/>
      <c r="H4" s="15">
        <v>0</v>
      </c>
      <c r="I4" s="15">
        <v>1</v>
      </c>
      <c r="J4" s="15">
        <v>2</v>
      </c>
      <c r="K4" s="36"/>
      <c r="L4" s="15">
        <v>0</v>
      </c>
      <c r="M4" s="15">
        <v>1</v>
      </c>
      <c r="N4" s="15">
        <v>2</v>
      </c>
      <c r="O4" s="59"/>
      <c r="P4" s="15">
        <v>0</v>
      </c>
      <c r="Q4" s="15">
        <v>1</v>
      </c>
      <c r="R4" s="15">
        <v>2</v>
      </c>
      <c r="S4" s="59"/>
      <c r="T4" s="15">
        <v>0</v>
      </c>
      <c r="U4" s="15">
        <v>1</v>
      </c>
      <c r="V4" s="15">
        <v>2</v>
      </c>
      <c r="W4" s="59"/>
      <c r="X4" s="15">
        <v>0</v>
      </c>
      <c r="Y4" s="15">
        <v>1</v>
      </c>
      <c r="Z4" s="15">
        <v>2</v>
      </c>
      <c r="AA4" s="59"/>
      <c r="AB4" s="15">
        <v>0</v>
      </c>
      <c r="AC4" s="15">
        <v>1</v>
      </c>
      <c r="AD4" s="15">
        <v>2</v>
      </c>
      <c r="AE4" s="59"/>
      <c r="AF4" s="15">
        <v>0</v>
      </c>
      <c r="AG4" s="15">
        <v>1</v>
      </c>
      <c r="AH4" s="15">
        <v>2</v>
      </c>
      <c r="AI4" s="4"/>
      <c r="AJ4" s="5"/>
      <c r="AK4" s="4"/>
      <c r="AL4" s="5"/>
      <c r="AM4" s="4"/>
      <c r="AN4" s="5"/>
      <c r="AO4" s="4"/>
      <c r="AP4" s="5"/>
      <c r="AQ4" s="4"/>
      <c r="AR4" s="5"/>
      <c r="AS4" s="6"/>
      <c r="AT4" s="6"/>
      <c r="AU4" s="6"/>
    </row>
    <row r="5" spans="1:47" ht="21" customHeight="1">
      <c r="A5" s="67" t="s">
        <v>9</v>
      </c>
      <c r="B5" s="67"/>
      <c r="C5" s="67" t="s">
        <v>10</v>
      </c>
      <c r="D5" s="67"/>
      <c r="E5" s="67"/>
      <c r="F5" s="67"/>
      <c r="G5" s="29"/>
      <c r="H5" s="29"/>
      <c r="I5" s="29"/>
      <c r="J5" s="29"/>
      <c r="K5" s="29"/>
      <c r="L5" s="29"/>
      <c r="M5" s="29"/>
      <c r="N5" s="29"/>
      <c r="O5" s="58">
        <v>0</v>
      </c>
      <c r="P5" s="29">
        <v>0</v>
      </c>
      <c r="Q5" s="29">
        <v>0</v>
      </c>
      <c r="R5" s="29">
        <v>0</v>
      </c>
      <c r="S5" s="58">
        <v>0</v>
      </c>
      <c r="T5" s="29">
        <v>0</v>
      </c>
      <c r="U5" s="29">
        <v>0</v>
      </c>
      <c r="V5" s="29">
        <v>0</v>
      </c>
      <c r="W5" s="58">
        <v>0</v>
      </c>
      <c r="X5" s="29">
        <v>0</v>
      </c>
      <c r="Y5" s="29">
        <v>0</v>
      </c>
      <c r="Z5" s="29">
        <v>0</v>
      </c>
      <c r="AA5" s="58">
        <v>0</v>
      </c>
      <c r="AB5" s="29">
        <v>0</v>
      </c>
      <c r="AC5" s="29">
        <v>0</v>
      </c>
      <c r="AD5" s="29">
        <v>0</v>
      </c>
      <c r="AE5" s="58">
        <v>0</v>
      </c>
      <c r="AF5" s="29">
        <v>0</v>
      </c>
      <c r="AG5" s="29">
        <v>0</v>
      </c>
      <c r="AH5" s="29">
        <v>0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6"/>
      <c r="AU5" s="6"/>
    </row>
    <row r="6" spans="1:47" ht="21" customHeight="1">
      <c r="A6" s="67"/>
      <c r="B6" s="67"/>
      <c r="C6" s="67" t="s">
        <v>11</v>
      </c>
      <c r="D6" s="67"/>
      <c r="E6" s="67"/>
      <c r="F6" s="67"/>
      <c r="G6" s="29"/>
      <c r="H6" s="29"/>
      <c r="I6" s="29"/>
      <c r="J6" s="29"/>
      <c r="K6" s="29"/>
      <c r="L6" s="29"/>
      <c r="M6" s="29"/>
      <c r="N6" s="29"/>
      <c r="O6" s="58">
        <v>29</v>
      </c>
      <c r="P6" s="29">
        <v>2</v>
      </c>
      <c r="Q6" s="29">
        <v>7</v>
      </c>
      <c r="R6" s="29">
        <v>2</v>
      </c>
      <c r="S6" s="58">
        <v>28.272727272727273</v>
      </c>
      <c r="T6" s="29">
        <v>2</v>
      </c>
      <c r="U6" s="29">
        <v>7</v>
      </c>
      <c r="V6" s="29">
        <v>2</v>
      </c>
      <c r="W6" s="58">
        <v>26.444444444444443</v>
      </c>
      <c r="X6" s="29">
        <v>2</v>
      </c>
      <c r="Y6" s="29">
        <v>6</v>
      </c>
      <c r="Z6" s="29">
        <v>1</v>
      </c>
      <c r="AA6" s="58">
        <v>25.555555555555557</v>
      </c>
      <c r="AB6" s="29">
        <v>4</v>
      </c>
      <c r="AC6" s="29">
        <v>6</v>
      </c>
      <c r="AD6" s="29">
        <v>8</v>
      </c>
      <c r="AE6" s="58">
        <v>27.102040816326532</v>
      </c>
      <c r="AF6" s="29">
        <v>10</v>
      </c>
      <c r="AG6" s="29">
        <v>26</v>
      </c>
      <c r="AH6" s="29">
        <v>13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6"/>
      <c r="AU6" s="6"/>
    </row>
    <row r="7" spans="1:47" ht="21" customHeight="1">
      <c r="A7" s="67"/>
      <c r="B7" s="67"/>
      <c r="C7" s="67" t="s">
        <v>12</v>
      </c>
      <c r="D7" s="67"/>
      <c r="E7" s="67"/>
      <c r="F7" s="67"/>
      <c r="G7" s="29"/>
      <c r="H7" s="29"/>
      <c r="I7" s="29"/>
      <c r="J7" s="29"/>
      <c r="K7" s="29"/>
      <c r="L7" s="29"/>
      <c r="M7" s="29"/>
      <c r="N7" s="29"/>
      <c r="O7" s="58">
        <v>28.328947368421051</v>
      </c>
      <c r="P7" s="29">
        <v>24</v>
      </c>
      <c r="Q7" s="29">
        <v>38</v>
      </c>
      <c r="R7" s="29">
        <v>14</v>
      </c>
      <c r="S7" s="58">
        <v>28.155844155844157</v>
      </c>
      <c r="T7" s="29">
        <v>20</v>
      </c>
      <c r="U7" s="29">
        <v>42</v>
      </c>
      <c r="V7" s="29">
        <v>15</v>
      </c>
      <c r="W7" s="58">
        <v>27.371794871794872</v>
      </c>
      <c r="X7" s="29">
        <v>17</v>
      </c>
      <c r="Y7" s="29">
        <v>41</v>
      </c>
      <c r="Z7" s="29">
        <v>20</v>
      </c>
      <c r="AA7" s="58">
        <v>25.803278688524589</v>
      </c>
      <c r="AB7" s="29">
        <v>12</v>
      </c>
      <c r="AC7" s="29">
        <v>25</v>
      </c>
      <c r="AD7" s="29">
        <v>24</v>
      </c>
      <c r="AE7" s="58">
        <v>27.5</v>
      </c>
      <c r="AF7" s="29">
        <v>73</v>
      </c>
      <c r="AG7" s="29">
        <v>146</v>
      </c>
      <c r="AH7" s="29">
        <v>73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6"/>
      <c r="AU7" s="6"/>
    </row>
    <row r="8" spans="1:47" ht="21" customHeight="1">
      <c r="A8" s="67"/>
      <c r="B8" s="67"/>
      <c r="C8" s="67" t="s">
        <v>13</v>
      </c>
      <c r="D8" s="67"/>
      <c r="E8" s="67"/>
      <c r="F8" s="67"/>
      <c r="G8" s="29"/>
      <c r="H8" s="29"/>
      <c r="I8" s="29"/>
      <c r="J8" s="29"/>
      <c r="K8" s="29"/>
      <c r="L8" s="29"/>
      <c r="M8" s="29"/>
      <c r="N8" s="29"/>
      <c r="O8" s="58">
        <v>28.363636363636363</v>
      </c>
      <c r="P8" s="29">
        <v>6</v>
      </c>
      <c r="Q8" s="29">
        <v>21</v>
      </c>
      <c r="R8" s="29">
        <v>6</v>
      </c>
      <c r="S8" s="58">
        <v>27.675675675675677</v>
      </c>
      <c r="T8" s="29">
        <v>12</v>
      </c>
      <c r="U8" s="29">
        <v>20</v>
      </c>
      <c r="V8" s="29">
        <v>5</v>
      </c>
      <c r="W8" s="58">
        <v>27.05263157894737</v>
      </c>
      <c r="X8" s="29">
        <v>7</v>
      </c>
      <c r="Y8" s="29">
        <v>18</v>
      </c>
      <c r="Z8" s="29">
        <v>13</v>
      </c>
      <c r="AA8" s="58">
        <v>26.529411764705884</v>
      </c>
      <c r="AB8" s="29">
        <v>6</v>
      </c>
      <c r="AC8" s="29">
        <v>10</v>
      </c>
      <c r="AD8" s="29">
        <v>18</v>
      </c>
      <c r="AE8" s="58">
        <v>27.3943661971831</v>
      </c>
      <c r="AF8" s="29">
        <v>31</v>
      </c>
      <c r="AG8" s="29">
        <v>69</v>
      </c>
      <c r="AH8" s="29">
        <v>42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6"/>
      <c r="AT8" s="6"/>
      <c r="AU8" s="6"/>
    </row>
    <row r="9" spans="1:47" ht="21" customHeight="1">
      <c r="A9" s="85" t="s">
        <v>14</v>
      </c>
      <c r="B9" s="85"/>
      <c r="C9" s="67" t="s">
        <v>15</v>
      </c>
      <c r="D9" s="67"/>
      <c r="E9" s="67"/>
      <c r="F9" s="67"/>
      <c r="G9" s="29"/>
      <c r="H9" s="29"/>
      <c r="I9" s="29"/>
      <c r="J9" s="29"/>
      <c r="K9" s="29"/>
      <c r="L9" s="29"/>
      <c r="M9" s="29"/>
      <c r="N9" s="29"/>
      <c r="O9" s="58">
        <v>28.289473684210527</v>
      </c>
      <c r="P9" s="29">
        <v>12</v>
      </c>
      <c r="Q9" s="29">
        <v>22</v>
      </c>
      <c r="R9" s="29">
        <v>4</v>
      </c>
      <c r="S9" s="58">
        <v>27.911111111111111</v>
      </c>
      <c r="T9" s="29">
        <v>15</v>
      </c>
      <c r="U9" s="29">
        <v>21</v>
      </c>
      <c r="V9" s="29">
        <v>9</v>
      </c>
      <c r="W9" s="58">
        <v>27.09090909090909</v>
      </c>
      <c r="X9" s="29">
        <v>6</v>
      </c>
      <c r="Y9" s="29">
        <v>32</v>
      </c>
      <c r="Z9" s="29">
        <v>17</v>
      </c>
      <c r="AA9" s="58">
        <v>26.107692307692307</v>
      </c>
      <c r="AB9" s="29">
        <v>12</v>
      </c>
      <c r="AC9" s="29">
        <v>22</v>
      </c>
      <c r="AD9" s="29">
        <v>31</v>
      </c>
      <c r="AE9" s="58">
        <v>27.182266009852217</v>
      </c>
      <c r="AF9" s="29">
        <v>45</v>
      </c>
      <c r="AG9" s="29">
        <v>97</v>
      </c>
      <c r="AH9" s="29">
        <v>61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6"/>
      <c r="AT9" s="6"/>
      <c r="AU9" s="6"/>
    </row>
    <row r="10" spans="1:47" ht="21" customHeight="1">
      <c r="A10" s="85"/>
      <c r="B10" s="85"/>
      <c r="C10" s="67" t="s">
        <v>16</v>
      </c>
      <c r="D10" s="67"/>
      <c r="E10" s="67"/>
      <c r="F10" s="67"/>
      <c r="G10" s="29"/>
      <c r="H10" s="29"/>
      <c r="I10" s="29"/>
      <c r="J10" s="29"/>
      <c r="K10" s="29"/>
      <c r="L10" s="29"/>
      <c r="M10" s="29"/>
      <c r="N10" s="29"/>
      <c r="O10" s="58">
        <v>28.333333333333332</v>
      </c>
      <c r="P10" s="29">
        <v>15</v>
      </c>
      <c r="Q10" s="29">
        <v>32</v>
      </c>
      <c r="R10" s="29">
        <v>10</v>
      </c>
      <c r="S10" s="58">
        <v>27.924528301886792</v>
      </c>
      <c r="T10" s="29">
        <v>14</v>
      </c>
      <c r="U10" s="29">
        <v>30</v>
      </c>
      <c r="V10" s="29">
        <v>9</v>
      </c>
      <c r="W10" s="58">
        <v>27.653061224489797</v>
      </c>
      <c r="X10" s="29">
        <v>13</v>
      </c>
      <c r="Y10" s="29">
        <v>23</v>
      </c>
      <c r="Z10" s="29">
        <v>13</v>
      </c>
      <c r="AA10" s="58">
        <v>26</v>
      </c>
      <c r="AB10" s="29">
        <v>10</v>
      </c>
      <c r="AC10" s="29">
        <v>11</v>
      </c>
      <c r="AD10" s="29">
        <v>14</v>
      </c>
      <c r="AE10" s="58">
        <v>27.628865979381445</v>
      </c>
      <c r="AF10" s="29">
        <v>52</v>
      </c>
      <c r="AG10" s="29">
        <v>96</v>
      </c>
      <c r="AH10" s="29">
        <v>46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/>
      <c r="AT10" s="6"/>
      <c r="AU10" s="6"/>
    </row>
    <row r="11" spans="1:47" ht="21" customHeight="1">
      <c r="A11" s="85"/>
      <c r="B11" s="85"/>
      <c r="C11" s="67" t="s">
        <v>17</v>
      </c>
      <c r="D11" s="67"/>
      <c r="E11" s="67"/>
      <c r="F11" s="67"/>
      <c r="G11" s="29"/>
      <c r="H11" s="29"/>
      <c r="I11" s="29"/>
      <c r="J11" s="29"/>
      <c r="K11" s="29"/>
      <c r="L11" s="29"/>
      <c r="M11" s="29"/>
      <c r="N11" s="29"/>
      <c r="O11" s="58">
        <v>28.72</v>
      </c>
      <c r="P11" s="29">
        <v>5</v>
      </c>
      <c r="Q11" s="29">
        <v>12</v>
      </c>
      <c r="R11" s="29">
        <v>8</v>
      </c>
      <c r="S11" s="58">
        <v>28.407407407407408</v>
      </c>
      <c r="T11" s="29">
        <v>5</v>
      </c>
      <c r="U11" s="29">
        <v>18</v>
      </c>
      <c r="V11" s="29">
        <v>4</v>
      </c>
      <c r="W11" s="58">
        <v>26.35</v>
      </c>
      <c r="X11" s="29">
        <v>6</v>
      </c>
      <c r="Y11" s="29">
        <v>10</v>
      </c>
      <c r="Z11" s="29">
        <v>4</v>
      </c>
      <c r="AA11" s="58">
        <v>25.307692307692307</v>
      </c>
      <c r="AB11" s="29">
        <v>0</v>
      </c>
      <c r="AC11" s="29">
        <v>8</v>
      </c>
      <c r="AD11" s="29">
        <v>5</v>
      </c>
      <c r="AE11" s="58">
        <v>27.541176470588237</v>
      </c>
      <c r="AF11" s="29">
        <v>16</v>
      </c>
      <c r="AG11" s="29">
        <v>48</v>
      </c>
      <c r="AH11" s="29">
        <v>21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</row>
    <row r="12" spans="1:47" ht="21" customHeight="1">
      <c r="A12" s="67" t="s">
        <v>18</v>
      </c>
      <c r="B12" s="67"/>
      <c r="C12" s="67" t="s">
        <v>19</v>
      </c>
      <c r="D12" s="67"/>
      <c r="E12" s="67"/>
      <c r="F12" s="67"/>
      <c r="G12" s="29"/>
      <c r="H12" s="29"/>
      <c r="I12" s="29"/>
      <c r="J12" s="29"/>
      <c r="K12" s="29"/>
      <c r="L12" s="29"/>
      <c r="M12" s="29"/>
      <c r="N12" s="29"/>
      <c r="O12" s="58">
        <v>28.241935483870968</v>
      </c>
      <c r="P12" s="29">
        <v>16</v>
      </c>
      <c r="Q12" s="29">
        <v>35</v>
      </c>
      <c r="R12" s="29">
        <v>11</v>
      </c>
      <c r="S12" s="58">
        <v>28.07017543859649</v>
      </c>
      <c r="T12" s="29">
        <v>20</v>
      </c>
      <c r="U12" s="29">
        <v>29</v>
      </c>
      <c r="V12" s="29">
        <v>8</v>
      </c>
      <c r="W12" s="58">
        <v>27.195402298850574</v>
      </c>
      <c r="X12" s="29">
        <v>18</v>
      </c>
      <c r="Y12" s="29">
        <v>41</v>
      </c>
      <c r="Z12" s="29">
        <v>28</v>
      </c>
      <c r="AA12" s="58">
        <v>25.210526315789473</v>
      </c>
      <c r="AB12" s="29">
        <v>14</v>
      </c>
      <c r="AC12" s="29">
        <v>26</v>
      </c>
      <c r="AD12" s="29">
        <v>36</v>
      </c>
      <c r="AE12" s="58">
        <v>27.067375886524822</v>
      </c>
      <c r="AF12" s="29">
        <v>68</v>
      </c>
      <c r="AG12" s="29">
        <v>131</v>
      </c>
      <c r="AH12" s="29">
        <v>83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</row>
    <row r="13" spans="1:47" ht="21" customHeight="1">
      <c r="A13" s="67"/>
      <c r="B13" s="67"/>
      <c r="C13" s="67" t="s">
        <v>20</v>
      </c>
      <c r="D13" s="67"/>
      <c r="E13" s="67"/>
      <c r="F13" s="67"/>
      <c r="G13" s="29"/>
      <c r="H13" s="29"/>
      <c r="I13" s="29"/>
      <c r="J13" s="29"/>
      <c r="K13" s="29"/>
      <c r="L13" s="29"/>
      <c r="M13" s="29"/>
      <c r="N13" s="29"/>
      <c r="O13" s="58">
        <v>28.649122807017545</v>
      </c>
      <c r="P13" s="29">
        <v>16</v>
      </c>
      <c r="Q13" s="29">
        <v>31</v>
      </c>
      <c r="R13" s="29">
        <v>10</v>
      </c>
      <c r="S13" s="58">
        <v>27.985294117647058</v>
      </c>
      <c r="T13" s="29">
        <v>14</v>
      </c>
      <c r="U13" s="29">
        <v>40</v>
      </c>
      <c r="V13" s="29">
        <v>14</v>
      </c>
      <c r="W13" s="58">
        <v>27.361111111111111</v>
      </c>
      <c r="X13" s="29">
        <v>8</v>
      </c>
      <c r="Y13" s="29">
        <v>22</v>
      </c>
      <c r="Z13" s="29">
        <v>6</v>
      </c>
      <c r="AA13" s="58">
        <v>27.555555555555557</v>
      </c>
      <c r="AB13" s="29">
        <v>8</v>
      </c>
      <c r="AC13" s="29">
        <v>14</v>
      </c>
      <c r="AD13" s="29">
        <v>14</v>
      </c>
      <c r="AE13" s="58">
        <v>27.984771573604061</v>
      </c>
      <c r="AF13" s="29">
        <v>46</v>
      </c>
      <c r="AG13" s="29">
        <v>107</v>
      </c>
      <c r="AH13" s="29">
        <v>44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</row>
    <row r="14" spans="1:47" ht="21" customHeight="1">
      <c r="A14" s="67" t="s">
        <v>21</v>
      </c>
      <c r="B14" s="67"/>
      <c r="C14" s="67" t="s">
        <v>19</v>
      </c>
      <c r="D14" s="67"/>
      <c r="E14" s="67"/>
      <c r="F14" s="67"/>
      <c r="G14" s="29"/>
      <c r="H14" s="29"/>
      <c r="I14" s="29"/>
      <c r="J14" s="29"/>
      <c r="K14" s="29"/>
      <c r="L14" s="29"/>
      <c r="M14" s="29"/>
      <c r="N14" s="29"/>
      <c r="O14" s="58">
        <v>28.278688524590162</v>
      </c>
      <c r="P14" s="29">
        <v>15</v>
      </c>
      <c r="Q14" s="29">
        <v>35</v>
      </c>
      <c r="R14" s="29">
        <v>11</v>
      </c>
      <c r="S14" s="58">
        <v>28.111111111111111</v>
      </c>
      <c r="T14" s="29">
        <v>17</v>
      </c>
      <c r="U14" s="29">
        <v>31</v>
      </c>
      <c r="V14" s="29">
        <v>6</v>
      </c>
      <c r="W14" s="58">
        <v>27.2183908045977</v>
      </c>
      <c r="X14" s="29">
        <v>17</v>
      </c>
      <c r="Y14" s="29">
        <v>43</v>
      </c>
      <c r="Z14" s="29">
        <v>27</v>
      </c>
      <c r="AA14" s="58">
        <v>25.56</v>
      </c>
      <c r="AB14" s="29">
        <v>14</v>
      </c>
      <c r="AC14" s="29">
        <v>27</v>
      </c>
      <c r="AD14" s="29">
        <v>34</v>
      </c>
      <c r="AE14" s="58">
        <v>27.176895306859205</v>
      </c>
      <c r="AF14" s="29">
        <v>63</v>
      </c>
      <c r="AG14" s="29">
        <v>136</v>
      </c>
      <c r="AH14" s="29">
        <v>78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</row>
    <row r="15" spans="1:47" ht="21" customHeight="1">
      <c r="A15" s="67"/>
      <c r="B15" s="67"/>
      <c r="C15" s="67" t="s">
        <v>20</v>
      </c>
      <c r="D15" s="67"/>
      <c r="E15" s="67"/>
      <c r="F15" s="67"/>
      <c r="G15" s="29"/>
      <c r="H15" s="29"/>
      <c r="I15" s="29"/>
      <c r="J15" s="29"/>
      <c r="K15" s="29"/>
      <c r="L15" s="29"/>
      <c r="M15" s="29"/>
      <c r="N15" s="29"/>
      <c r="O15" s="58">
        <v>28.603448275862068</v>
      </c>
      <c r="P15" s="29">
        <v>17</v>
      </c>
      <c r="Q15" s="29">
        <v>31</v>
      </c>
      <c r="R15" s="29">
        <v>10</v>
      </c>
      <c r="S15" s="58">
        <v>27.9</v>
      </c>
      <c r="T15" s="29">
        <v>17</v>
      </c>
      <c r="U15" s="29">
        <v>37</v>
      </c>
      <c r="V15" s="29">
        <v>16</v>
      </c>
      <c r="W15" s="58">
        <v>27.184210526315791</v>
      </c>
      <c r="X15" s="29">
        <v>9</v>
      </c>
      <c r="Y15" s="29">
        <v>22</v>
      </c>
      <c r="Z15" s="29">
        <v>7</v>
      </c>
      <c r="AA15" s="58">
        <v>26.815789473684209</v>
      </c>
      <c r="AB15" s="29">
        <v>8</v>
      </c>
      <c r="AC15" s="29">
        <v>14</v>
      </c>
      <c r="AD15" s="29">
        <v>16</v>
      </c>
      <c r="AE15" s="58">
        <v>27.764705882352942</v>
      </c>
      <c r="AF15" s="29">
        <v>51</v>
      </c>
      <c r="AG15" s="29">
        <v>104</v>
      </c>
      <c r="AH15" s="29">
        <v>49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</row>
    <row r="16" spans="1:47" ht="21" customHeight="1">
      <c r="A16" s="67" t="s">
        <v>22</v>
      </c>
      <c r="B16" s="67"/>
      <c r="C16" s="67" t="s">
        <v>23</v>
      </c>
      <c r="D16" s="67"/>
      <c r="E16" s="67"/>
      <c r="F16" s="67"/>
      <c r="G16" s="29"/>
      <c r="H16" s="29"/>
      <c r="I16" s="29"/>
      <c r="J16" s="29"/>
      <c r="K16" s="29"/>
      <c r="L16" s="29"/>
      <c r="M16" s="29"/>
      <c r="N16" s="29"/>
      <c r="O16" s="58">
        <v>28.642857142857142</v>
      </c>
      <c r="P16" s="29">
        <v>1</v>
      </c>
      <c r="Q16" s="29">
        <v>8</v>
      </c>
      <c r="R16" s="29">
        <v>5</v>
      </c>
      <c r="S16" s="58">
        <v>28.066666666666666</v>
      </c>
      <c r="T16" s="29">
        <v>3</v>
      </c>
      <c r="U16" s="29">
        <v>5</v>
      </c>
      <c r="V16" s="29">
        <v>7</v>
      </c>
      <c r="W16" s="58">
        <v>27.1</v>
      </c>
      <c r="X16" s="29">
        <v>1</v>
      </c>
      <c r="Y16" s="29">
        <v>3</v>
      </c>
      <c r="Z16" s="29">
        <v>6</v>
      </c>
      <c r="AA16" s="58">
        <v>27.2</v>
      </c>
      <c r="AB16" s="29">
        <v>0</v>
      </c>
      <c r="AC16" s="29">
        <v>2</v>
      </c>
      <c r="AD16" s="29">
        <v>3</v>
      </c>
      <c r="AE16" s="58">
        <v>27.931818181818183</v>
      </c>
      <c r="AF16" s="29">
        <v>5</v>
      </c>
      <c r="AG16" s="29">
        <v>18</v>
      </c>
      <c r="AH16" s="29">
        <v>21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6"/>
      <c r="AT16" s="6"/>
      <c r="AU16" s="6"/>
    </row>
    <row r="17" spans="1:47" ht="21" customHeight="1">
      <c r="A17" s="67"/>
      <c r="B17" s="67"/>
      <c r="C17" s="67" t="s">
        <v>24</v>
      </c>
      <c r="D17" s="67"/>
      <c r="E17" s="67"/>
      <c r="F17" s="67"/>
      <c r="G17" s="29"/>
      <c r="H17" s="29"/>
      <c r="I17" s="29"/>
      <c r="J17" s="29"/>
      <c r="K17" s="29"/>
      <c r="L17" s="29"/>
      <c r="M17" s="29"/>
      <c r="N17" s="29"/>
      <c r="O17" s="58">
        <v>28.434782608695652</v>
      </c>
      <c r="P17" s="29">
        <v>6</v>
      </c>
      <c r="Q17" s="29">
        <v>12</v>
      </c>
      <c r="R17" s="29">
        <v>5</v>
      </c>
      <c r="S17" s="58">
        <v>28.28125</v>
      </c>
      <c r="T17" s="29">
        <v>7</v>
      </c>
      <c r="U17" s="29">
        <v>17</v>
      </c>
      <c r="V17" s="29">
        <v>8</v>
      </c>
      <c r="W17" s="58">
        <v>26.56</v>
      </c>
      <c r="X17" s="29">
        <v>7</v>
      </c>
      <c r="Y17" s="29">
        <v>13</v>
      </c>
      <c r="Z17" s="29">
        <v>5</v>
      </c>
      <c r="AA17" s="58">
        <v>25.142857142857142</v>
      </c>
      <c r="AB17" s="29">
        <v>7</v>
      </c>
      <c r="AC17" s="29">
        <v>14</v>
      </c>
      <c r="AD17" s="29">
        <v>14</v>
      </c>
      <c r="AE17" s="58">
        <v>26.982608695652175</v>
      </c>
      <c r="AF17" s="29">
        <v>27</v>
      </c>
      <c r="AG17" s="29">
        <v>56</v>
      </c>
      <c r="AH17" s="29">
        <v>32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</row>
    <row r="18" spans="1:47" ht="21" customHeight="1">
      <c r="A18" s="67"/>
      <c r="B18" s="67"/>
      <c r="C18" s="67" t="s">
        <v>25</v>
      </c>
      <c r="D18" s="67"/>
      <c r="E18" s="67"/>
      <c r="F18" s="67"/>
      <c r="G18" s="29"/>
      <c r="H18" s="29"/>
      <c r="I18" s="29"/>
      <c r="J18" s="29"/>
      <c r="K18" s="29"/>
      <c r="L18" s="29"/>
      <c r="M18" s="29"/>
      <c r="N18" s="29"/>
      <c r="O18" s="58">
        <v>28.349397590361445</v>
      </c>
      <c r="P18" s="29">
        <v>25</v>
      </c>
      <c r="Q18" s="29">
        <v>46</v>
      </c>
      <c r="R18" s="29">
        <v>12</v>
      </c>
      <c r="S18" s="58">
        <v>27.910256410256409</v>
      </c>
      <c r="T18" s="29">
        <v>24</v>
      </c>
      <c r="U18" s="29">
        <v>47</v>
      </c>
      <c r="V18" s="29">
        <v>7</v>
      </c>
      <c r="W18" s="58">
        <v>27.4</v>
      </c>
      <c r="X18" s="29">
        <v>18</v>
      </c>
      <c r="Y18" s="29">
        <v>49</v>
      </c>
      <c r="Z18" s="29">
        <v>23</v>
      </c>
      <c r="AA18" s="58">
        <v>26.301369863013697</v>
      </c>
      <c r="AB18" s="29">
        <v>15</v>
      </c>
      <c r="AC18" s="29">
        <v>25</v>
      </c>
      <c r="AD18" s="29">
        <v>33</v>
      </c>
      <c r="AE18" s="58">
        <v>27.518518518518519</v>
      </c>
      <c r="AF18" s="29">
        <v>82</v>
      </c>
      <c r="AG18" s="29">
        <v>167</v>
      </c>
      <c r="AH18" s="29">
        <v>75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</row>
    <row r="19" spans="1:47" ht="21" customHeight="1">
      <c r="A19" s="67" t="s">
        <v>26</v>
      </c>
      <c r="B19" s="67"/>
      <c r="C19" s="67" t="s">
        <v>19</v>
      </c>
      <c r="D19" s="67"/>
      <c r="E19" s="67"/>
      <c r="F19" s="67"/>
      <c r="G19" s="29"/>
      <c r="H19" s="29"/>
      <c r="I19" s="29"/>
      <c r="J19" s="29"/>
      <c r="K19" s="29"/>
      <c r="L19" s="29"/>
      <c r="M19" s="29"/>
      <c r="N19" s="29"/>
      <c r="O19" s="58">
        <v>28.434782608695652</v>
      </c>
      <c r="P19" s="29">
        <v>18</v>
      </c>
      <c r="Q19" s="29">
        <v>39</v>
      </c>
      <c r="R19" s="29">
        <v>12</v>
      </c>
      <c r="S19" s="58">
        <v>28.181818181818183</v>
      </c>
      <c r="T19" s="29">
        <v>25</v>
      </c>
      <c r="U19" s="29">
        <v>51</v>
      </c>
      <c r="V19" s="29">
        <v>12</v>
      </c>
      <c r="W19" s="58">
        <v>27.088235294117649</v>
      </c>
      <c r="X19" s="29">
        <v>17</v>
      </c>
      <c r="Y19" s="29">
        <v>54</v>
      </c>
      <c r="Z19" s="29">
        <v>31</v>
      </c>
      <c r="AA19" s="58">
        <v>25.673684210526314</v>
      </c>
      <c r="AB19" s="29">
        <v>19</v>
      </c>
      <c r="AC19" s="29">
        <v>33</v>
      </c>
      <c r="AD19" s="29">
        <v>43</v>
      </c>
      <c r="AE19" s="58">
        <v>27.242937853107346</v>
      </c>
      <c r="AF19" s="29">
        <v>79</v>
      </c>
      <c r="AG19" s="29">
        <v>177</v>
      </c>
      <c r="AH19" s="29">
        <v>98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</row>
    <row r="20" spans="1:47" ht="21" customHeight="1">
      <c r="A20" s="67"/>
      <c r="B20" s="67"/>
      <c r="C20" s="67" t="s">
        <v>20</v>
      </c>
      <c r="D20" s="67"/>
      <c r="E20" s="67"/>
      <c r="F20" s="67"/>
      <c r="G20" s="29"/>
      <c r="H20" s="29"/>
      <c r="I20" s="29"/>
      <c r="J20" s="29"/>
      <c r="K20" s="29"/>
      <c r="L20" s="29"/>
      <c r="M20" s="29"/>
      <c r="N20" s="29"/>
      <c r="O20" s="58">
        <v>28.44</v>
      </c>
      <c r="P20" s="29">
        <v>14</v>
      </c>
      <c r="Q20" s="29">
        <v>27</v>
      </c>
      <c r="R20" s="29">
        <v>9</v>
      </c>
      <c r="S20" s="58">
        <v>27.62857142857143</v>
      </c>
      <c r="T20" s="29">
        <v>8</v>
      </c>
      <c r="U20" s="29">
        <v>17</v>
      </c>
      <c r="V20" s="29">
        <v>10</v>
      </c>
      <c r="W20" s="58">
        <v>27.772727272727273</v>
      </c>
      <c r="X20" s="29">
        <v>9</v>
      </c>
      <c r="Y20" s="29">
        <v>11</v>
      </c>
      <c r="Z20" s="29">
        <v>2</v>
      </c>
      <c r="AA20" s="58">
        <v>27.352941176470587</v>
      </c>
      <c r="AB20" s="29">
        <v>3</v>
      </c>
      <c r="AC20" s="29">
        <v>8</v>
      </c>
      <c r="AD20" s="29">
        <v>6</v>
      </c>
      <c r="AE20" s="58">
        <v>27.943548387096776</v>
      </c>
      <c r="AF20" s="29">
        <v>34</v>
      </c>
      <c r="AG20" s="29">
        <v>63</v>
      </c>
      <c r="AH20" s="29">
        <v>27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</row>
    <row r="21" spans="1:47" ht="21" customHeight="1">
      <c r="A21" s="2"/>
      <c r="B21" s="2"/>
      <c r="C21" s="2"/>
      <c r="D21" s="2"/>
      <c r="E21" s="2"/>
      <c r="F21" s="2"/>
      <c r="O21" s="57"/>
      <c r="P21" s="2"/>
      <c r="Q21" s="2"/>
      <c r="R21" s="2"/>
      <c r="S21" s="57"/>
      <c r="T21" s="2"/>
      <c r="U21" s="2"/>
      <c r="V21" s="2"/>
      <c r="W21" s="57"/>
      <c r="X21" s="2"/>
      <c r="Y21" s="2"/>
      <c r="Z21" s="2"/>
      <c r="AA21" s="57"/>
      <c r="AB21" s="2"/>
      <c r="AC21" s="2"/>
      <c r="AD21" s="2"/>
      <c r="AE21" s="57"/>
      <c r="AF21" s="2"/>
      <c r="AG21" s="2"/>
      <c r="AH21" s="2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</row>
    <row r="22" spans="1:47" ht="21" customHeight="1">
      <c r="A22" s="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57"/>
      <c r="P22" s="2"/>
      <c r="Q22" s="2"/>
      <c r="R22" s="2"/>
      <c r="S22" s="57"/>
      <c r="T22" s="2"/>
      <c r="U22" s="2"/>
      <c r="V22" s="2"/>
      <c r="W22" s="109" t="s">
        <v>28</v>
      </c>
      <c r="X22" s="109"/>
      <c r="AG22" s="2"/>
      <c r="AH22" s="2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</row>
    <row r="23" spans="1:47" ht="23.25" customHeight="1">
      <c r="A23" s="71" t="s">
        <v>1</v>
      </c>
      <c r="B23" s="71"/>
      <c r="C23" s="71"/>
      <c r="D23" s="71"/>
      <c r="E23" s="71"/>
      <c r="F23" s="71"/>
      <c r="G23" s="69" t="s">
        <v>29</v>
      </c>
      <c r="H23" s="70"/>
      <c r="I23" s="69" t="s">
        <v>30</v>
      </c>
      <c r="J23" s="72"/>
      <c r="K23" s="72"/>
      <c r="L23" s="72"/>
      <c r="M23" s="70"/>
      <c r="N23" s="69" t="s">
        <v>31</v>
      </c>
      <c r="O23" s="72"/>
      <c r="P23" s="70"/>
      <c r="Q23" s="69" t="s">
        <v>32</v>
      </c>
      <c r="R23" s="72"/>
      <c r="S23" s="70"/>
      <c r="T23" s="69" t="s">
        <v>33</v>
      </c>
      <c r="U23" s="72"/>
      <c r="V23" s="70"/>
      <c r="W23" s="69" t="s">
        <v>34</v>
      </c>
      <c r="X23" s="70"/>
      <c r="AG23" s="2"/>
      <c r="AH23" s="2"/>
      <c r="AS23" s="6"/>
      <c r="AT23" s="6"/>
      <c r="AU23" s="6"/>
    </row>
    <row r="24" spans="1:47" ht="21" customHeight="1">
      <c r="A24" s="67" t="s">
        <v>35</v>
      </c>
      <c r="B24" s="67"/>
      <c r="C24" s="67" t="s">
        <v>36</v>
      </c>
      <c r="D24" s="67"/>
      <c r="E24" s="67"/>
      <c r="F24" s="67"/>
      <c r="G24" s="69">
        <v>2</v>
      </c>
      <c r="H24" s="70"/>
      <c r="I24" s="69">
        <v>2</v>
      </c>
      <c r="J24" s="72"/>
      <c r="K24" s="72"/>
      <c r="L24" s="72"/>
      <c r="M24" s="70"/>
      <c r="N24" s="69">
        <v>0</v>
      </c>
      <c r="O24" s="72"/>
      <c r="P24" s="70"/>
      <c r="Q24" s="69">
        <v>4</v>
      </c>
      <c r="R24" s="72"/>
      <c r="S24" s="70"/>
      <c r="T24" s="69">
        <v>0</v>
      </c>
      <c r="U24" s="72"/>
      <c r="V24" s="70"/>
      <c r="W24" s="69">
        <v>17</v>
      </c>
      <c r="X24" s="70"/>
      <c r="AG24" s="2"/>
      <c r="AH24" s="2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6"/>
      <c r="AT24" s="6"/>
      <c r="AU24" s="6"/>
    </row>
    <row r="25" spans="1:47" ht="21" customHeight="1">
      <c r="A25" s="67"/>
      <c r="B25" s="67"/>
      <c r="C25" s="67" t="s">
        <v>37</v>
      </c>
      <c r="D25" s="67"/>
      <c r="E25" s="67"/>
      <c r="F25" s="67"/>
      <c r="G25" s="69">
        <v>6</v>
      </c>
      <c r="H25" s="70"/>
      <c r="I25" s="69">
        <v>3</v>
      </c>
      <c r="J25" s="72"/>
      <c r="K25" s="72"/>
      <c r="L25" s="72"/>
      <c r="M25" s="70"/>
      <c r="N25" s="69">
        <v>2</v>
      </c>
      <c r="O25" s="72"/>
      <c r="P25" s="70"/>
      <c r="Q25" s="69">
        <v>6</v>
      </c>
      <c r="R25" s="72"/>
      <c r="S25" s="70"/>
      <c r="T25" s="69">
        <v>0</v>
      </c>
      <c r="U25" s="72"/>
      <c r="V25" s="70"/>
      <c r="W25" s="69">
        <v>27</v>
      </c>
      <c r="X25" s="70"/>
      <c r="AG25" s="2"/>
      <c r="AH25" s="2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</row>
    <row r="26" spans="1:47" ht="21" customHeight="1">
      <c r="A26" s="67"/>
      <c r="B26" s="67"/>
      <c r="C26" s="67" t="s">
        <v>38</v>
      </c>
      <c r="D26" s="67"/>
      <c r="E26" s="67"/>
      <c r="F26" s="67"/>
      <c r="G26" s="69">
        <v>5</v>
      </c>
      <c r="H26" s="70"/>
      <c r="I26" s="69">
        <v>6</v>
      </c>
      <c r="J26" s="72"/>
      <c r="K26" s="72"/>
      <c r="L26" s="72"/>
      <c r="M26" s="70"/>
      <c r="N26" s="69">
        <v>1</v>
      </c>
      <c r="O26" s="72"/>
      <c r="P26" s="70"/>
      <c r="Q26" s="69">
        <v>4</v>
      </c>
      <c r="R26" s="72"/>
      <c r="S26" s="70"/>
      <c r="T26" s="69">
        <v>0</v>
      </c>
      <c r="U26" s="72"/>
      <c r="V26" s="70"/>
      <c r="W26" s="69">
        <v>17</v>
      </c>
      <c r="X26" s="70"/>
      <c r="AG26" s="2"/>
      <c r="AH26" s="2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</row>
  </sheetData>
  <mergeCells count="68">
    <mergeCell ref="AE1:AH1"/>
    <mergeCell ref="T23:V23"/>
    <mergeCell ref="T24:V24"/>
    <mergeCell ref="W23:X23"/>
    <mergeCell ref="AA2:AD2"/>
    <mergeCell ref="AE2:AH2"/>
    <mergeCell ref="AF3:AH3"/>
    <mergeCell ref="X3:Z3"/>
    <mergeCell ref="AB3:AD3"/>
    <mergeCell ref="T3:V3"/>
    <mergeCell ref="T25:V25"/>
    <mergeCell ref="T26:V26"/>
    <mergeCell ref="W24:X24"/>
    <mergeCell ref="W25:X25"/>
    <mergeCell ref="W26:X26"/>
    <mergeCell ref="W22:X22"/>
    <mergeCell ref="Q24:S24"/>
    <mergeCell ref="Q25:S25"/>
    <mergeCell ref="Q26:S26"/>
    <mergeCell ref="L3:N3"/>
    <mergeCell ref="P3:R3"/>
    <mergeCell ref="N23:P23"/>
    <mergeCell ref="N24:P24"/>
    <mergeCell ref="N25:P25"/>
    <mergeCell ref="N26:P26"/>
    <mergeCell ref="Q23:S23"/>
    <mergeCell ref="A24:B26"/>
    <mergeCell ref="C24:F24"/>
    <mergeCell ref="C25:F25"/>
    <mergeCell ref="C26:F26"/>
    <mergeCell ref="H3:J3"/>
    <mergeCell ref="G2:J2"/>
    <mergeCell ref="K2:N2"/>
    <mergeCell ref="O2:R2"/>
    <mergeCell ref="S2:V2"/>
    <mergeCell ref="W2:Z2"/>
    <mergeCell ref="G23:H23"/>
    <mergeCell ref="G24:H24"/>
    <mergeCell ref="G25:H25"/>
    <mergeCell ref="G26:H26"/>
    <mergeCell ref="I23:M23"/>
    <mergeCell ref="I24:M24"/>
    <mergeCell ref="I25:M25"/>
    <mergeCell ref="I26:M26"/>
    <mergeCell ref="A23:F23"/>
    <mergeCell ref="A16:B18"/>
    <mergeCell ref="C16:F16"/>
    <mergeCell ref="C17:F17"/>
    <mergeCell ref="C18:F18"/>
    <mergeCell ref="A19:B20"/>
    <mergeCell ref="C19:F19"/>
    <mergeCell ref="C20:F20"/>
    <mergeCell ref="A12:B13"/>
    <mergeCell ref="C12:F12"/>
    <mergeCell ref="C13:F13"/>
    <mergeCell ref="A14:B15"/>
    <mergeCell ref="C14:F14"/>
    <mergeCell ref="C15:F15"/>
    <mergeCell ref="A2:F4"/>
    <mergeCell ref="A9:B11"/>
    <mergeCell ref="C9:F9"/>
    <mergeCell ref="C10:F10"/>
    <mergeCell ref="C11:F11"/>
    <mergeCell ref="A5:B8"/>
    <mergeCell ref="C5:F5"/>
    <mergeCell ref="C6:F6"/>
    <mergeCell ref="C7:F7"/>
    <mergeCell ref="C8:F8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&amp;R&amp;12集計表２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60700-DEC4-473C-A9C7-AA25E856158A}">
  <sheetPr>
    <tabColor rgb="FFFFFF00"/>
    <pageSetUpPr fitToPage="1"/>
  </sheetPr>
  <dimension ref="A1:AU26"/>
  <sheetViews>
    <sheetView view="pageBreakPreview" zoomScale="80" zoomScaleNormal="60" zoomScaleSheetLayoutView="80" workbookViewId="0">
      <selection activeCell="A24" sqref="A24:B26"/>
    </sheetView>
  </sheetViews>
  <sheetFormatPr defaultColWidth="8.625" defaultRowHeight="13.5"/>
  <cols>
    <col min="1" max="6" width="7.625" style="3" customWidth="1"/>
    <col min="7" max="7" width="10.625" customWidth="1"/>
    <col min="8" max="10" width="5.125" customWidth="1"/>
    <col min="11" max="11" width="10.625" customWidth="1"/>
    <col min="12" max="14" width="5.125" customWidth="1"/>
    <col min="15" max="15" width="10.625" style="3" customWidth="1"/>
    <col min="16" max="18" width="5.125" style="3" customWidth="1"/>
    <col min="19" max="19" width="10.625" style="3" customWidth="1"/>
    <col min="20" max="22" width="5.125" style="3" customWidth="1"/>
    <col min="23" max="23" width="10.625" style="3" customWidth="1"/>
    <col min="24" max="26" width="5.125" style="3" customWidth="1"/>
    <col min="27" max="27" width="10.625" style="3" customWidth="1"/>
    <col min="28" max="30" width="5.125" style="3" customWidth="1"/>
    <col min="31" max="31" width="10.625" style="3" customWidth="1"/>
    <col min="32" max="34" width="5.125" style="3" customWidth="1"/>
    <col min="35" max="16384" width="8.625" style="3"/>
  </cols>
  <sheetData>
    <row r="1" spans="1:47" ht="24" customHeight="1">
      <c r="A1" s="1" t="s">
        <v>0</v>
      </c>
      <c r="B1" s="2"/>
      <c r="C1" s="2"/>
      <c r="D1" s="2"/>
      <c r="E1" s="2"/>
      <c r="F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11" t="s">
        <v>103</v>
      </c>
      <c r="AF1" s="111"/>
      <c r="AG1" s="111"/>
      <c r="AH1" s="111"/>
    </row>
    <row r="2" spans="1:47" ht="21" customHeight="1">
      <c r="A2" s="104" t="s">
        <v>1</v>
      </c>
      <c r="B2" s="105"/>
      <c r="C2" s="105"/>
      <c r="D2" s="105"/>
      <c r="E2" s="105"/>
      <c r="F2" s="106"/>
      <c r="G2" s="69" t="s">
        <v>87</v>
      </c>
      <c r="H2" s="72"/>
      <c r="I2" s="72"/>
      <c r="J2" s="70"/>
      <c r="K2" s="69" t="s">
        <v>88</v>
      </c>
      <c r="L2" s="72"/>
      <c r="M2" s="72"/>
      <c r="N2" s="70"/>
      <c r="O2" s="69" t="s">
        <v>2</v>
      </c>
      <c r="P2" s="72"/>
      <c r="Q2" s="72"/>
      <c r="R2" s="70"/>
      <c r="S2" s="69" t="s">
        <v>3</v>
      </c>
      <c r="T2" s="72"/>
      <c r="U2" s="72"/>
      <c r="V2" s="70"/>
      <c r="W2" s="69" t="s">
        <v>4</v>
      </c>
      <c r="X2" s="72"/>
      <c r="Y2" s="72"/>
      <c r="Z2" s="70"/>
      <c r="AA2" s="69" t="s">
        <v>5</v>
      </c>
      <c r="AB2" s="72"/>
      <c r="AC2" s="72"/>
      <c r="AD2" s="70"/>
      <c r="AE2" s="69" t="s">
        <v>6</v>
      </c>
      <c r="AF2" s="72"/>
      <c r="AG2" s="72"/>
      <c r="AH2" s="70"/>
    </row>
    <row r="3" spans="1:47" ht="54" customHeight="1">
      <c r="A3" s="107"/>
      <c r="B3" s="94"/>
      <c r="C3" s="94"/>
      <c r="D3" s="94"/>
      <c r="E3" s="94"/>
      <c r="F3" s="95"/>
      <c r="G3" s="10" t="s">
        <v>7</v>
      </c>
      <c r="H3" s="100" t="s">
        <v>8</v>
      </c>
      <c r="I3" s="101"/>
      <c r="J3" s="102"/>
      <c r="K3" s="10" t="s">
        <v>7</v>
      </c>
      <c r="L3" s="100" t="s">
        <v>8</v>
      </c>
      <c r="M3" s="101"/>
      <c r="N3" s="102"/>
      <c r="O3" s="10" t="s">
        <v>7</v>
      </c>
      <c r="P3" s="100" t="s">
        <v>8</v>
      </c>
      <c r="Q3" s="101"/>
      <c r="R3" s="102"/>
      <c r="S3" s="10" t="s">
        <v>7</v>
      </c>
      <c r="T3" s="100" t="s">
        <v>8</v>
      </c>
      <c r="U3" s="101"/>
      <c r="V3" s="102"/>
      <c r="W3" s="10" t="s">
        <v>7</v>
      </c>
      <c r="X3" s="100" t="s">
        <v>8</v>
      </c>
      <c r="Y3" s="101"/>
      <c r="Z3" s="102"/>
      <c r="AA3" s="10" t="s">
        <v>7</v>
      </c>
      <c r="AB3" s="100" t="s">
        <v>8</v>
      </c>
      <c r="AC3" s="101"/>
      <c r="AD3" s="102"/>
      <c r="AE3" s="10" t="s">
        <v>7</v>
      </c>
      <c r="AF3" s="100" t="s">
        <v>8</v>
      </c>
      <c r="AG3" s="101"/>
      <c r="AH3" s="102"/>
      <c r="AI3" s="4"/>
      <c r="AJ3" s="5"/>
      <c r="AK3" s="4"/>
      <c r="AL3" s="5"/>
      <c r="AM3" s="4"/>
      <c r="AN3" s="5"/>
      <c r="AO3" s="4"/>
      <c r="AP3" s="5"/>
      <c r="AQ3" s="4"/>
      <c r="AR3" s="5"/>
      <c r="AS3" s="6"/>
      <c r="AT3" s="6"/>
      <c r="AU3" s="6"/>
    </row>
    <row r="4" spans="1:47" ht="21" customHeight="1">
      <c r="A4" s="108"/>
      <c r="B4" s="109"/>
      <c r="C4" s="109"/>
      <c r="D4" s="109"/>
      <c r="E4" s="109"/>
      <c r="F4" s="110"/>
      <c r="G4" s="36"/>
      <c r="H4" s="15">
        <v>0</v>
      </c>
      <c r="I4" s="15">
        <v>1</v>
      </c>
      <c r="J4" s="15">
        <v>2</v>
      </c>
      <c r="K4" s="36"/>
      <c r="L4" s="15">
        <v>0</v>
      </c>
      <c r="M4" s="15">
        <v>1</v>
      </c>
      <c r="N4" s="15">
        <v>2</v>
      </c>
      <c r="O4" s="36"/>
      <c r="P4" s="15">
        <v>0</v>
      </c>
      <c r="Q4" s="15">
        <v>1</v>
      </c>
      <c r="R4" s="15">
        <v>2</v>
      </c>
      <c r="S4" s="36"/>
      <c r="T4" s="15">
        <v>0</v>
      </c>
      <c r="U4" s="15">
        <v>1</v>
      </c>
      <c r="V4" s="15">
        <v>2</v>
      </c>
      <c r="W4" s="36"/>
      <c r="X4" s="15">
        <v>0</v>
      </c>
      <c r="Y4" s="15">
        <v>1</v>
      </c>
      <c r="Z4" s="15">
        <v>2</v>
      </c>
      <c r="AA4" s="36"/>
      <c r="AB4" s="15">
        <v>0</v>
      </c>
      <c r="AC4" s="15">
        <v>1</v>
      </c>
      <c r="AD4" s="15">
        <v>2</v>
      </c>
      <c r="AE4" s="36"/>
      <c r="AF4" s="15">
        <v>0</v>
      </c>
      <c r="AG4" s="15">
        <v>1</v>
      </c>
      <c r="AH4" s="15">
        <v>2</v>
      </c>
      <c r="AI4" s="4"/>
      <c r="AJ4" s="5"/>
      <c r="AK4" s="4"/>
      <c r="AL4" s="5"/>
      <c r="AM4" s="4"/>
      <c r="AN4" s="5"/>
      <c r="AO4" s="4"/>
      <c r="AP4" s="5"/>
      <c r="AQ4" s="4"/>
      <c r="AR4" s="5"/>
      <c r="AS4" s="6"/>
      <c r="AT4" s="6"/>
      <c r="AU4" s="6"/>
    </row>
    <row r="5" spans="1:47" ht="21" customHeight="1">
      <c r="A5" s="67" t="s">
        <v>9</v>
      </c>
      <c r="B5" s="67"/>
      <c r="C5" s="67" t="s">
        <v>10</v>
      </c>
      <c r="D5" s="67"/>
      <c r="E5" s="67"/>
      <c r="F5" s="67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>
        <f t="shared" ref="AF5:AH11" si="0">SUM(H5,L5,P5,T5,X5,AB5)</f>
        <v>0</v>
      </c>
      <c r="AG5" s="29">
        <f t="shared" si="0"/>
        <v>0</v>
      </c>
      <c r="AH5" s="29">
        <f t="shared" si="0"/>
        <v>0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6"/>
      <c r="AU5" s="6"/>
    </row>
    <row r="6" spans="1:47" ht="21" customHeight="1">
      <c r="A6" s="67"/>
      <c r="B6" s="67"/>
      <c r="C6" s="67" t="s">
        <v>11</v>
      </c>
      <c r="D6" s="67"/>
      <c r="E6" s="67"/>
      <c r="F6" s="67"/>
      <c r="G6" s="29">
        <f>(28+29)/2</f>
        <v>28.5</v>
      </c>
      <c r="H6" s="29"/>
      <c r="I6" s="29">
        <v>2</v>
      </c>
      <c r="J6" s="29"/>
      <c r="K6" s="29">
        <v>26.67</v>
      </c>
      <c r="L6" s="29">
        <v>3</v>
      </c>
      <c r="M6" s="29">
        <v>2</v>
      </c>
      <c r="N6" s="29">
        <v>1</v>
      </c>
      <c r="O6" s="29">
        <v>28.5</v>
      </c>
      <c r="P6" s="29">
        <v>2</v>
      </c>
      <c r="Q6" s="29"/>
      <c r="R6" s="29"/>
      <c r="S6" s="29">
        <v>28.67</v>
      </c>
      <c r="T6" s="29">
        <v>5</v>
      </c>
      <c r="U6" s="29">
        <v>1</v>
      </c>
      <c r="V6" s="29"/>
      <c r="W6" s="29">
        <v>27.75</v>
      </c>
      <c r="X6" s="29">
        <v>2</v>
      </c>
      <c r="Y6" s="29">
        <v>2</v>
      </c>
      <c r="Z6" s="29"/>
      <c r="AA6" s="29">
        <v>25</v>
      </c>
      <c r="AB6" s="29">
        <v>1</v>
      </c>
      <c r="AC6" s="29">
        <v>1</v>
      </c>
      <c r="AD6" s="29">
        <v>1</v>
      </c>
      <c r="AE6" s="29">
        <v>27.48</v>
      </c>
      <c r="AF6" s="29">
        <f t="shared" si="0"/>
        <v>13</v>
      </c>
      <c r="AG6" s="29">
        <f t="shared" si="0"/>
        <v>8</v>
      </c>
      <c r="AH6" s="29">
        <f t="shared" si="0"/>
        <v>2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6"/>
      <c r="AU6" s="6"/>
    </row>
    <row r="7" spans="1:47" ht="21" customHeight="1">
      <c r="A7" s="67"/>
      <c r="B7" s="67"/>
      <c r="C7" s="67" t="s">
        <v>12</v>
      </c>
      <c r="D7" s="67"/>
      <c r="E7" s="67"/>
      <c r="F7" s="67"/>
      <c r="G7" s="29">
        <v>28</v>
      </c>
      <c r="H7" s="29">
        <v>2</v>
      </c>
      <c r="I7" s="29">
        <v>1</v>
      </c>
      <c r="J7" s="29"/>
      <c r="K7" s="29">
        <v>28.59</v>
      </c>
      <c r="L7" s="29">
        <v>15</v>
      </c>
      <c r="M7" s="29">
        <v>6</v>
      </c>
      <c r="N7" s="29">
        <v>1</v>
      </c>
      <c r="O7" s="29">
        <v>28.47</v>
      </c>
      <c r="P7" s="29">
        <v>5</v>
      </c>
      <c r="Q7" s="29">
        <v>5</v>
      </c>
      <c r="R7" s="29">
        <v>5</v>
      </c>
      <c r="S7" s="29">
        <v>27.86</v>
      </c>
      <c r="T7" s="29">
        <v>21</v>
      </c>
      <c r="U7" s="29">
        <v>12</v>
      </c>
      <c r="V7" s="29">
        <v>7</v>
      </c>
      <c r="W7" s="29">
        <v>27.8</v>
      </c>
      <c r="X7" s="29">
        <v>8</v>
      </c>
      <c r="Y7" s="29">
        <v>10</v>
      </c>
      <c r="Z7" s="29">
        <v>2</v>
      </c>
      <c r="AA7" s="29">
        <v>25.86</v>
      </c>
      <c r="AB7" s="29">
        <v>7</v>
      </c>
      <c r="AC7" s="29">
        <v>10</v>
      </c>
      <c r="AD7" s="29">
        <v>4</v>
      </c>
      <c r="AE7" s="29">
        <v>27.72</v>
      </c>
      <c r="AF7" s="29">
        <f t="shared" si="0"/>
        <v>58</v>
      </c>
      <c r="AG7" s="29">
        <f t="shared" si="0"/>
        <v>44</v>
      </c>
      <c r="AH7" s="29">
        <f t="shared" si="0"/>
        <v>19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6"/>
      <c r="AU7" s="6"/>
    </row>
    <row r="8" spans="1:47" ht="21" customHeight="1">
      <c r="A8" s="67"/>
      <c r="B8" s="67"/>
      <c r="C8" s="67" t="s">
        <v>13</v>
      </c>
      <c r="D8" s="67"/>
      <c r="E8" s="67"/>
      <c r="F8" s="67"/>
      <c r="G8" s="29">
        <v>28</v>
      </c>
      <c r="H8" s="29">
        <v>2</v>
      </c>
      <c r="I8" s="29"/>
      <c r="J8" s="29"/>
      <c r="K8" s="29">
        <v>28.07</v>
      </c>
      <c r="L8" s="29">
        <v>9</v>
      </c>
      <c r="M8" s="29">
        <v>5</v>
      </c>
      <c r="N8" s="29"/>
      <c r="O8" s="29">
        <v>27.6</v>
      </c>
      <c r="P8" s="29">
        <v>6</v>
      </c>
      <c r="Q8" s="29">
        <v>2</v>
      </c>
      <c r="R8" s="29">
        <v>2</v>
      </c>
      <c r="S8" s="29">
        <v>27.61</v>
      </c>
      <c r="T8" s="29">
        <v>10</v>
      </c>
      <c r="U8" s="29">
        <v>5</v>
      </c>
      <c r="V8" s="29">
        <v>3</v>
      </c>
      <c r="W8" s="29">
        <v>27.71</v>
      </c>
      <c r="X8" s="29">
        <v>2</v>
      </c>
      <c r="Y8" s="29">
        <v>3</v>
      </c>
      <c r="Z8" s="29">
        <v>2</v>
      </c>
      <c r="AA8" s="29">
        <v>24.91</v>
      </c>
      <c r="AB8" s="29">
        <v>5</v>
      </c>
      <c r="AC8" s="29">
        <v>5</v>
      </c>
      <c r="AD8" s="29">
        <v>1</v>
      </c>
      <c r="AE8" s="29">
        <v>27.26</v>
      </c>
      <c r="AF8" s="28">
        <f t="shared" si="0"/>
        <v>34</v>
      </c>
      <c r="AG8" s="28">
        <f t="shared" si="0"/>
        <v>20</v>
      </c>
      <c r="AH8" s="28">
        <f t="shared" si="0"/>
        <v>8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6"/>
      <c r="AT8" s="6"/>
      <c r="AU8" s="6"/>
    </row>
    <row r="9" spans="1:47" ht="21" customHeight="1">
      <c r="A9" s="85" t="s">
        <v>14</v>
      </c>
      <c r="B9" s="85"/>
      <c r="C9" s="67" t="s">
        <v>15</v>
      </c>
      <c r="D9" s="67"/>
      <c r="E9" s="67"/>
      <c r="F9" s="67"/>
      <c r="G9" s="29">
        <v>28</v>
      </c>
      <c r="H9" s="29">
        <v>2</v>
      </c>
      <c r="I9" s="29"/>
      <c r="J9" s="29"/>
      <c r="K9" s="29">
        <v>28.13</v>
      </c>
      <c r="L9" s="29">
        <v>6</v>
      </c>
      <c r="M9" s="29">
        <v>2</v>
      </c>
      <c r="N9" s="29"/>
      <c r="O9" s="29">
        <v>28</v>
      </c>
      <c r="P9" s="29">
        <v>3</v>
      </c>
      <c r="Q9" s="29"/>
      <c r="R9" s="29"/>
      <c r="S9" s="29">
        <v>27.84</v>
      </c>
      <c r="T9" s="29">
        <v>8</v>
      </c>
      <c r="U9" s="29">
        <v>7</v>
      </c>
      <c r="V9" s="29">
        <v>4</v>
      </c>
      <c r="W9" s="29">
        <v>27.86</v>
      </c>
      <c r="X9" s="29">
        <v>2</v>
      </c>
      <c r="Y9" s="29">
        <v>4</v>
      </c>
      <c r="Z9" s="29">
        <v>2</v>
      </c>
      <c r="AA9" s="29">
        <v>24.57</v>
      </c>
      <c r="AB9" s="29">
        <v>5</v>
      </c>
      <c r="AC9" s="29">
        <v>7</v>
      </c>
      <c r="AD9" s="29">
        <v>2</v>
      </c>
      <c r="AE9" s="29">
        <v>27.05</v>
      </c>
      <c r="AF9" s="29">
        <f t="shared" si="0"/>
        <v>26</v>
      </c>
      <c r="AG9" s="29">
        <f t="shared" si="0"/>
        <v>20</v>
      </c>
      <c r="AH9" s="29">
        <f t="shared" si="0"/>
        <v>8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6"/>
      <c r="AT9" s="6"/>
      <c r="AU9" s="6"/>
    </row>
    <row r="10" spans="1:47" ht="21" customHeight="1">
      <c r="A10" s="85"/>
      <c r="B10" s="85"/>
      <c r="C10" s="67" t="s">
        <v>16</v>
      </c>
      <c r="D10" s="67"/>
      <c r="E10" s="67"/>
      <c r="F10" s="67"/>
      <c r="G10" s="29">
        <f>(28+29)/2</f>
        <v>28.5</v>
      </c>
      <c r="H10" s="29">
        <v>1</v>
      </c>
      <c r="I10" s="29">
        <v>1</v>
      </c>
      <c r="J10" s="29"/>
      <c r="K10" s="29">
        <v>28.67</v>
      </c>
      <c r="L10" s="29">
        <v>6</v>
      </c>
      <c r="M10" s="29">
        <v>8</v>
      </c>
      <c r="N10" s="29">
        <v>1</v>
      </c>
      <c r="O10" s="29">
        <v>27.81</v>
      </c>
      <c r="P10" s="29">
        <v>5</v>
      </c>
      <c r="Q10" s="29">
        <v>5</v>
      </c>
      <c r="R10" s="29">
        <v>6</v>
      </c>
      <c r="S10" s="29">
        <v>27.67</v>
      </c>
      <c r="T10" s="29">
        <v>20</v>
      </c>
      <c r="U10" s="29">
        <v>7</v>
      </c>
      <c r="V10" s="29">
        <v>3</v>
      </c>
      <c r="W10" s="29">
        <v>27.69</v>
      </c>
      <c r="X10" s="29">
        <v>3</v>
      </c>
      <c r="Y10" s="29">
        <v>8</v>
      </c>
      <c r="Z10" s="29">
        <v>2</v>
      </c>
      <c r="AA10" s="29">
        <v>25.67</v>
      </c>
      <c r="AB10" s="29">
        <v>5</v>
      </c>
      <c r="AC10" s="29">
        <v>4</v>
      </c>
      <c r="AD10" s="29">
        <v>3</v>
      </c>
      <c r="AE10" s="29">
        <v>27.61</v>
      </c>
      <c r="AF10" s="29">
        <f t="shared" si="0"/>
        <v>40</v>
      </c>
      <c r="AG10" s="29">
        <f t="shared" si="0"/>
        <v>33</v>
      </c>
      <c r="AH10" s="29">
        <f t="shared" si="0"/>
        <v>15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/>
      <c r="AT10" s="6"/>
      <c r="AU10" s="6"/>
    </row>
    <row r="11" spans="1:47" ht="21" customHeight="1">
      <c r="A11" s="85"/>
      <c r="B11" s="85"/>
      <c r="C11" s="67" t="s">
        <v>17</v>
      </c>
      <c r="D11" s="67"/>
      <c r="E11" s="67"/>
      <c r="F11" s="67"/>
      <c r="G11" s="29">
        <v>28</v>
      </c>
      <c r="H11" s="29">
        <v>1</v>
      </c>
      <c r="I11" s="29">
        <v>2</v>
      </c>
      <c r="J11" s="29"/>
      <c r="K11" s="29">
        <v>27.74</v>
      </c>
      <c r="L11" s="29">
        <v>15</v>
      </c>
      <c r="M11" s="29">
        <v>3</v>
      </c>
      <c r="N11" s="29">
        <v>1</v>
      </c>
      <c r="O11" s="29">
        <v>28.86</v>
      </c>
      <c r="P11" s="29">
        <v>5</v>
      </c>
      <c r="Q11" s="29">
        <v>2</v>
      </c>
      <c r="R11" s="29">
        <v>1</v>
      </c>
      <c r="S11" s="29">
        <v>28.06</v>
      </c>
      <c r="T11" s="29">
        <v>8</v>
      </c>
      <c r="U11" s="29">
        <v>5</v>
      </c>
      <c r="V11" s="29">
        <v>3</v>
      </c>
      <c r="W11" s="29">
        <v>27.8</v>
      </c>
      <c r="X11" s="29">
        <v>7</v>
      </c>
      <c r="Y11" s="29">
        <v>3</v>
      </c>
      <c r="Z11" s="29"/>
      <c r="AA11" s="29">
        <v>26.67</v>
      </c>
      <c r="AB11" s="29">
        <v>3</v>
      </c>
      <c r="AC11" s="29">
        <v>5</v>
      </c>
      <c r="AD11" s="29">
        <v>1</v>
      </c>
      <c r="AE11" s="29">
        <v>27.83</v>
      </c>
      <c r="AF11" s="29">
        <f t="shared" si="0"/>
        <v>39</v>
      </c>
      <c r="AG11" s="29">
        <f t="shared" si="0"/>
        <v>20</v>
      </c>
      <c r="AH11" s="29">
        <f t="shared" si="0"/>
        <v>6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</row>
    <row r="12" spans="1:47" ht="21" customHeight="1">
      <c r="A12" s="67" t="s">
        <v>18</v>
      </c>
      <c r="B12" s="67"/>
      <c r="C12" s="67" t="s">
        <v>19</v>
      </c>
      <c r="D12" s="67"/>
      <c r="E12" s="67"/>
      <c r="F12" s="67"/>
      <c r="G12" s="29">
        <f>(28*3+29)/4</f>
        <v>28.25</v>
      </c>
      <c r="H12" s="29">
        <v>1</v>
      </c>
      <c r="I12" s="29">
        <v>3</v>
      </c>
      <c r="J12" s="29"/>
      <c r="K12" s="29">
        <v>27.94</v>
      </c>
      <c r="L12" s="29">
        <v>10</v>
      </c>
      <c r="M12" s="29">
        <v>6</v>
      </c>
      <c r="N12" s="29">
        <v>1</v>
      </c>
      <c r="O12" s="63">
        <v>28.36</v>
      </c>
      <c r="P12" s="63">
        <v>6</v>
      </c>
      <c r="Q12" s="63">
        <v>5</v>
      </c>
      <c r="R12" s="63">
        <v>3</v>
      </c>
      <c r="S12" s="29">
        <v>27.63</v>
      </c>
      <c r="T12" s="29">
        <v>18</v>
      </c>
      <c r="U12" s="29">
        <v>8</v>
      </c>
      <c r="V12" s="29">
        <v>4</v>
      </c>
      <c r="W12" s="29">
        <v>27.85</v>
      </c>
      <c r="X12" s="29">
        <v>4</v>
      </c>
      <c r="Y12" s="29">
        <v>6</v>
      </c>
      <c r="Z12" s="29">
        <v>3</v>
      </c>
      <c r="AA12" s="29">
        <v>25.05</v>
      </c>
      <c r="AB12" s="29">
        <v>7</v>
      </c>
      <c r="AC12" s="29">
        <v>9</v>
      </c>
      <c r="AD12" s="29">
        <v>3</v>
      </c>
      <c r="AE12" s="29">
        <v>27.34</v>
      </c>
      <c r="AF12" s="28">
        <f>SUM(H12,L12,P8,T12,X12,AB12)</f>
        <v>46</v>
      </c>
      <c r="AG12" s="28">
        <f>SUM(I12,M12,Q8,U12,Y12,AC12)</f>
        <v>34</v>
      </c>
      <c r="AH12" s="28">
        <f>SUM(J12,N12,R8,V12,Z12,AD12)</f>
        <v>13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</row>
    <row r="13" spans="1:47" ht="21" customHeight="1">
      <c r="A13" s="67"/>
      <c r="B13" s="67"/>
      <c r="C13" s="67" t="s">
        <v>20</v>
      </c>
      <c r="D13" s="67"/>
      <c r="E13" s="67"/>
      <c r="F13" s="67"/>
      <c r="G13" s="29">
        <v>28</v>
      </c>
      <c r="H13" s="29">
        <v>3</v>
      </c>
      <c r="I13" s="29"/>
      <c r="J13" s="29"/>
      <c r="K13" s="29">
        <v>28.28</v>
      </c>
      <c r="L13" s="29">
        <v>17</v>
      </c>
      <c r="M13" s="29">
        <v>7</v>
      </c>
      <c r="N13" s="29">
        <v>1</v>
      </c>
      <c r="O13" s="29">
        <v>27.92</v>
      </c>
      <c r="P13" s="29">
        <v>7</v>
      </c>
      <c r="Q13" s="29">
        <v>2</v>
      </c>
      <c r="R13" s="29">
        <v>4</v>
      </c>
      <c r="S13" s="29">
        <v>27.97</v>
      </c>
      <c r="T13" s="29">
        <v>18</v>
      </c>
      <c r="U13" s="29">
        <v>10</v>
      </c>
      <c r="V13" s="29">
        <v>6</v>
      </c>
      <c r="W13" s="29">
        <v>27.94</v>
      </c>
      <c r="X13" s="29">
        <v>8</v>
      </c>
      <c r="Y13" s="29">
        <v>8</v>
      </c>
      <c r="Z13" s="29">
        <v>1</v>
      </c>
      <c r="AA13" s="29">
        <v>25.87</v>
      </c>
      <c r="AB13" s="29">
        <v>6</v>
      </c>
      <c r="AC13" s="29">
        <v>6</v>
      </c>
      <c r="AD13" s="29">
        <v>3</v>
      </c>
      <c r="AE13" s="29">
        <v>27.74</v>
      </c>
      <c r="AF13" s="29">
        <f t="shared" ref="AF13:AH17" si="1">SUM(H13,L13,P13,T13,X13,AB13)</f>
        <v>59</v>
      </c>
      <c r="AG13" s="29">
        <f t="shared" si="1"/>
        <v>33</v>
      </c>
      <c r="AH13" s="29">
        <f t="shared" si="1"/>
        <v>15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</row>
    <row r="14" spans="1:47" ht="21" customHeight="1">
      <c r="A14" s="67" t="s">
        <v>21</v>
      </c>
      <c r="B14" s="67"/>
      <c r="C14" s="67" t="s">
        <v>19</v>
      </c>
      <c r="D14" s="67"/>
      <c r="E14" s="67"/>
      <c r="F14" s="67"/>
      <c r="G14" s="29">
        <f>(28*4+29)/5</f>
        <v>28.2</v>
      </c>
      <c r="H14" s="29">
        <v>3</v>
      </c>
      <c r="I14" s="29">
        <v>2</v>
      </c>
      <c r="J14" s="29"/>
      <c r="K14" s="29">
        <v>27.94</v>
      </c>
      <c r="L14" s="29">
        <v>9</v>
      </c>
      <c r="M14" s="29">
        <v>7</v>
      </c>
      <c r="N14" s="29">
        <v>1</v>
      </c>
      <c r="O14" s="29">
        <v>28.4</v>
      </c>
      <c r="P14" s="29">
        <v>7</v>
      </c>
      <c r="Q14" s="29">
        <v>5</v>
      </c>
      <c r="R14" s="29">
        <v>3</v>
      </c>
      <c r="S14" s="29">
        <v>27.48</v>
      </c>
      <c r="T14" s="29">
        <v>20</v>
      </c>
      <c r="U14" s="29">
        <v>8</v>
      </c>
      <c r="V14" s="29">
        <v>3</v>
      </c>
      <c r="W14" s="29">
        <v>27.47</v>
      </c>
      <c r="X14" s="29">
        <v>5</v>
      </c>
      <c r="Y14" s="29">
        <v>6</v>
      </c>
      <c r="Z14" s="29">
        <v>4</v>
      </c>
      <c r="AA14" s="29">
        <v>24.71</v>
      </c>
      <c r="AB14" s="29">
        <v>3</v>
      </c>
      <c r="AC14" s="29">
        <v>10</v>
      </c>
      <c r="AD14" s="29">
        <v>4</v>
      </c>
      <c r="AE14" s="29">
        <v>27.26</v>
      </c>
      <c r="AF14" s="29">
        <f t="shared" si="1"/>
        <v>47</v>
      </c>
      <c r="AG14" s="29">
        <f t="shared" si="1"/>
        <v>38</v>
      </c>
      <c r="AH14" s="29">
        <f t="shared" si="1"/>
        <v>15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</row>
    <row r="15" spans="1:47" ht="21" customHeight="1">
      <c r="A15" s="67"/>
      <c r="B15" s="67"/>
      <c r="C15" s="67" t="s">
        <v>20</v>
      </c>
      <c r="D15" s="67"/>
      <c r="E15" s="67"/>
      <c r="F15" s="67"/>
      <c r="G15" s="29">
        <v>28</v>
      </c>
      <c r="H15" s="29">
        <v>1</v>
      </c>
      <c r="I15" s="29">
        <v>1</v>
      </c>
      <c r="J15" s="29"/>
      <c r="K15" s="29">
        <v>28.28</v>
      </c>
      <c r="L15" s="29">
        <v>18</v>
      </c>
      <c r="M15" s="29">
        <v>6</v>
      </c>
      <c r="N15" s="29">
        <v>1</v>
      </c>
      <c r="O15" s="29">
        <v>27.83</v>
      </c>
      <c r="P15" s="29">
        <v>6</v>
      </c>
      <c r="Q15" s="29">
        <v>2</v>
      </c>
      <c r="R15" s="29">
        <v>4</v>
      </c>
      <c r="S15" s="29">
        <v>28.15</v>
      </c>
      <c r="T15" s="29">
        <v>16</v>
      </c>
      <c r="U15" s="29">
        <v>10</v>
      </c>
      <c r="V15" s="29">
        <v>7</v>
      </c>
      <c r="W15" s="29">
        <v>28.06</v>
      </c>
      <c r="X15" s="29">
        <v>7</v>
      </c>
      <c r="Y15" s="29">
        <v>9</v>
      </c>
      <c r="Z15" s="29"/>
      <c r="AA15" s="29">
        <v>26.22</v>
      </c>
      <c r="AB15" s="29">
        <v>10</v>
      </c>
      <c r="AC15" s="29">
        <v>6</v>
      </c>
      <c r="AD15" s="29">
        <v>2</v>
      </c>
      <c r="AE15" s="29">
        <v>27.8</v>
      </c>
      <c r="AF15" s="29">
        <f t="shared" si="1"/>
        <v>58</v>
      </c>
      <c r="AG15" s="29">
        <f t="shared" si="1"/>
        <v>34</v>
      </c>
      <c r="AH15" s="29">
        <f t="shared" si="1"/>
        <v>14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</row>
    <row r="16" spans="1:47" ht="21" customHeight="1">
      <c r="A16" s="67" t="s">
        <v>22</v>
      </c>
      <c r="B16" s="67"/>
      <c r="C16" s="67" t="s">
        <v>23</v>
      </c>
      <c r="D16" s="67"/>
      <c r="E16" s="67"/>
      <c r="F16" s="67"/>
      <c r="G16" s="29">
        <v>0</v>
      </c>
      <c r="H16" s="29"/>
      <c r="I16" s="29"/>
      <c r="J16" s="29"/>
      <c r="K16" s="29">
        <v>27.67</v>
      </c>
      <c r="L16" s="29">
        <v>2</v>
      </c>
      <c r="M16" s="29"/>
      <c r="N16" s="29">
        <v>1</v>
      </c>
      <c r="O16" s="29">
        <v>27.67</v>
      </c>
      <c r="P16" s="29">
        <v>2</v>
      </c>
      <c r="Q16" s="29"/>
      <c r="R16" s="29">
        <v>4</v>
      </c>
      <c r="S16" s="29">
        <v>27.86</v>
      </c>
      <c r="T16" s="29">
        <v>1</v>
      </c>
      <c r="U16" s="29">
        <v>4</v>
      </c>
      <c r="V16" s="29">
        <v>2</v>
      </c>
      <c r="W16" s="29">
        <v>27.67</v>
      </c>
      <c r="X16" s="29">
        <v>2</v>
      </c>
      <c r="Y16" s="29"/>
      <c r="Z16" s="29">
        <v>1</v>
      </c>
      <c r="AA16" s="29">
        <v>0</v>
      </c>
      <c r="AB16" s="29"/>
      <c r="AC16" s="29"/>
      <c r="AD16" s="29"/>
      <c r="AE16" s="29">
        <v>27.74</v>
      </c>
      <c r="AF16" s="29">
        <f t="shared" si="1"/>
        <v>7</v>
      </c>
      <c r="AG16" s="29">
        <f t="shared" si="1"/>
        <v>4</v>
      </c>
      <c r="AH16" s="29">
        <f t="shared" si="1"/>
        <v>8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6"/>
      <c r="AT16" s="6"/>
      <c r="AU16" s="6"/>
    </row>
    <row r="17" spans="1:47" ht="21" customHeight="1">
      <c r="A17" s="67"/>
      <c r="B17" s="67"/>
      <c r="C17" s="67" t="s">
        <v>24</v>
      </c>
      <c r="D17" s="67"/>
      <c r="E17" s="67"/>
      <c r="F17" s="67"/>
      <c r="G17" s="29">
        <v>0</v>
      </c>
      <c r="H17" s="29"/>
      <c r="I17" s="29"/>
      <c r="J17" s="29"/>
      <c r="K17" s="29">
        <v>27.67</v>
      </c>
      <c r="L17" s="29">
        <v>3</v>
      </c>
      <c r="M17" s="29">
        <v>3</v>
      </c>
      <c r="N17" s="29"/>
      <c r="O17" s="29">
        <v>28.5</v>
      </c>
      <c r="P17" s="29">
        <v>1</v>
      </c>
      <c r="Q17" s="29">
        <v>1</v>
      </c>
      <c r="R17" s="29"/>
      <c r="S17" s="29">
        <v>27.68</v>
      </c>
      <c r="T17" s="29">
        <v>12</v>
      </c>
      <c r="U17" s="29">
        <v>5</v>
      </c>
      <c r="V17" s="29">
        <v>2</v>
      </c>
      <c r="W17" s="29">
        <v>27.44</v>
      </c>
      <c r="X17" s="29">
        <v>3</v>
      </c>
      <c r="Y17" s="29">
        <v>6</v>
      </c>
      <c r="Z17" s="29"/>
      <c r="AA17" s="29">
        <v>24.4</v>
      </c>
      <c r="AB17" s="29">
        <v>5</v>
      </c>
      <c r="AC17" s="29">
        <v>4</v>
      </c>
      <c r="AD17" s="29">
        <v>1</v>
      </c>
      <c r="AE17" s="29">
        <v>26.96</v>
      </c>
      <c r="AF17" s="29">
        <f t="shared" si="1"/>
        <v>24</v>
      </c>
      <c r="AG17" s="29">
        <f t="shared" si="1"/>
        <v>19</v>
      </c>
      <c r="AH17" s="29">
        <f t="shared" si="1"/>
        <v>3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</row>
    <row r="18" spans="1:47" ht="21" customHeight="1">
      <c r="A18" s="67"/>
      <c r="B18" s="67"/>
      <c r="C18" s="67" t="s">
        <v>25</v>
      </c>
      <c r="D18" s="67"/>
      <c r="E18" s="67"/>
      <c r="F18" s="67"/>
      <c r="G18" s="9">
        <f>(28*6+29)/7</f>
        <v>28.142857142857142</v>
      </c>
      <c r="H18" s="29">
        <v>4</v>
      </c>
      <c r="I18" s="29">
        <v>3</v>
      </c>
      <c r="J18" s="29"/>
      <c r="K18" s="29">
        <v>28.27</v>
      </c>
      <c r="L18" s="29">
        <v>22</v>
      </c>
      <c r="M18" s="29">
        <v>10</v>
      </c>
      <c r="N18" s="29">
        <v>1</v>
      </c>
      <c r="O18" s="63">
        <v>28.26</v>
      </c>
      <c r="P18" s="63">
        <v>10</v>
      </c>
      <c r="Q18" s="63">
        <v>6</v>
      </c>
      <c r="R18" s="63">
        <v>3</v>
      </c>
      <c r="S18" s="29">
        <v>27.87</v>
      </c>
      <c r="T18" s="29">
        <v>23</v>
      </c>
      <c r="U18" s="29">
        <v>10</v>
      </c>
      <c r="V18" s="29">
        <v>6</v>
      </c>
      <c r="W18" s="29">
        <v>27.94</v>
      </c>
      <c r="X18" s="29">
        <v>7</v>
      </c>
      <c r="Y18" s="29">
        <v>9</v>
      </c>
      <c r="Z18" s="29">
        <v>3</v>
      </c>
      <c r="AA18" s="29">
        <v>25.92</v>
      </c>
      <c r="AB18" s="29">
        <v>8</v>
      </c>
      <c r="AC18" s="29">
        <v>12</v>
      </c>
      <c r="AD18" s="29">
        <v>5</v>
      </c>
      <c r="AE18" s="29">
        <v>27.7</v>
      </c>
      <c r="AF18" s="28">
        <f>SUM(H18,L18,P19,T18,X18,AB18)</f>
        <v>72</v>
      </c>
      <c r="AG18" s="28">
        <f>SUM(I18,M18,Q19,U18,Y18,AC18)</f>
        <v>48</v>
      </c>
      <c r="AH18" s="28">
        <f>SUM(J18,N18,R19,V18,Z18,AD18)</f>
        <v>18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</row>
    <row r="19" spans="1:47" ht="21" customHeight="1">
      <c r="A19" s="67" t="s">
        <v>26</v>
      </c>
      <c r="B19" s="67"/>
      <c r="C19" s="67" t="s">
        <v>19</v>
      </c>
      <c r="D19" s="67"/>
      <c r="E19" s="67"/>
      <c r="F19" s="67"/>
      <c r="G19" s="29">
        <v>28</v>
      </c>
      <c r="H19" s="29">
        <v>3</v>
      </c>
      <c r="I19" s="29">
        <v>1</v>
      </c>
      <c r="J19" s="29"/>
      <c r="K19" s="29">
        <v>28.15</v>
      </c>
      <c r="L19" s="29">
        <v>13</v>
      </c>
      <c r="M19" s="29">
        <v>6</v>
      </c>
      <c r="N19" s="29">
        <v>1</v>
      </c>
      <c r="O19" s="29">
        <v>28.6</v>
      </c>
      <c r="P19" s="29">
        <v>8</v>
      </c>
      <c r="Q19" s="29">
        <v>4</v>
      </c>
      <c r="R19" s="29">
        <v>3</v>
      </c>
      <c r="S19" s="29">
        <v>27.59</v>
      </c>
      <c r="T19" s="29">
        <v>23</v>
      </c>
      <c r="U19" s="29">
        <v>12</v>
      </c>
      <c r="V19" s="29">
        <v>6</v>
      </c>
      <c r="W19" s="29">
        <v>27.28</v>
      </c>
      <c r="X19" s="29">
        <v>8</v>
      </c>
      <c r="Y19" s="29">
        <v>7</v>
      </c>
      <c r="Z19" s="29">
        <v>3</v>
      </c>
      <c r="AA19" s="29">
        <v>25.33</v>
      </c>
      <c r="AB19" s="29">
        <v>11</v>
      </c>
      <c r="AC19" s="29">
        <v>14</v>
      </c>
      <c r="AD19" s="29">
        <v>5</v>
      </c>
      <c r="AE19" s="29">
        <v>27.23</v>
      </c>
      <c r="AF19" s="29">
        <f t="shared" ref="AF19:AH20" si="2">SUM(H19,L19,P19,T19,X19,AB19)</f>
        <v>66</v>
      </c>
      <c r="AG19" s="29">
        <f t="shared" si="2"/>
        <v>44</v>
      </c>
      <c r="AH19" s="29">
        <f t="shared" si="2"/>
        <v>18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</row>
    <row r="20" spans="1:47" ht="21" customHeight="1">
      <c r="A20" s="67"/>
      <c r="B20" s="67"/>
      <c r="C20" s="67" t="s">
        <v>20</v>
      </c>
      <c r="D20" s="67"/>
      <c r="E20" s="67"/>
      <c r="F20" s="67"/>
      <c r="G20" s="29">
        <v>28.3</v>
      </c>
      <c r="H20" s="29">
        <v>1</v>
      </c>
      <c r="I20" s="29">
        <v>2</v>
      </c>
      <c r="J20" s="29"/>
      <c r="K20" s="29">
        <v>28.14</v>
      </c>
      <c r="L20" s="29">
        <v>13</v>
      </c>
      <c r="M20" s="29">
        <v>7</v>
      </c>
      <c r="N20" s="29">
        <v>1</v>
      </c>
      <c r="O20" s="29">
        <v>27.58</v>
      </c>
      <c r="P20" s="29">
        <v>4</v>
      </c>
      <c r="Q20" s="29">
        <v>3</v>
      </c>
      <c r="R20" s="29">
        <v>4</v>
      </c>
      <c r="S20" s="29">
        <v>28.22</v>
      </c>
      <c r="T20" s="29">
        <v>12</v>
      </c>
      <c r="U20" s="29">
        <v>7</v>
      </c>
      <c r="V20" s="29">
        <v>4</v>
      </c>
      <c r="W20" s="29">
        <v>28.46</v>
      </c>
      <c r="X20" s="29">
        <v>4</v>
      </c>
      <c r="Y20" s="29">
        <v>8</v>
      </c>
      <c r="Z20" s="29">
        <v>1</v>
      </c>
      <c r="AA20" s="29">
        <v>26.5</v>
      </c>
      <c r="AB20" s="29">
        <v>1</v>
      </c>
      <c r="AC20" s="29">
        <v>2</v>
      </c>
      <c r="AD20" s="29">
        <v>1</v>
      </c>
      <c r="AE20" s="29">
        <v>28.05</v>
      </c>
      <c r="AF20" s="29">
        <f t="shared" si="2"/>
        <v>35</v>
      </c>
      <c r="AG20" s="29">
        <f t="shared" si="2"/>
        <v>29</v>
      </c>
      <c r="AH20" s="29">
        <f t="shared" si="2"/>
        <v>11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</row>
    <row r="21" spans="1:47" ht="21" customHeight="1">
      <c r="A21" s="2"/>
      <c r="B21" s="2"/>
      <c r="C21" s="2"/>
      <c r="D21" s="2"/>
      <c r="E21" s="2"/>
      <c r="F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</row>
    <row r="22" spans="1:47" ht="21" customHeight="1">
      <c r="A22" s="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9" t="s">
        <v>28</v>
      </c>
      <c r="X22" s="109"/>
      <c r="AF22" s="62"/>
      <c r="AG22" s="61"/>
      <c r="AH22" s="61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</row>
    <row r="23" spans="1:47" ht="23.25" customHeight="1">
      <c r="A23" s="71" t="s">
        <v>1</v>
      </c>
      <c r="B23" s="71"/>
      <c r="C23" s="71"/>
      <c r="D23" s="71"/>
      <c r="E23" s="71"/>
      <c r="F23" s="71"/>
      <c r="G23" s="69" t="s">
        <v>29</v>
      </c>
      <c r="H23" s="70"/>
      <c r="I23" s="69" t="s">
        <v>30</v>
      </c>
      <c r="J23" s="72"/>
      <c r="K23" s="72"/>
      <c r="L23" s="72"/>
      <c r="M23" s="70"/>
      <c r="N23" s="69" t="s">
        <v>31</v>
      </c>
      <c r="O23" s="72"/>
      <c r="P23" s="70"/>
      <c r="Q23" s="69" t="s">
        <v>32</v>
      </c>
      <c r="R23" s="72"/>
      <c r="S23" s="70"/>
      <c r="T23" s="69" t="s">
        <v>33</v>
      </c>
      <c r="U23" s="72"/>
      <c r="V23" s="70"/>
      <c r="W23" s="69" t="s">
        <v>34</v>
      </c>
      <c r="X23" s="70"/>
      <c r="AF23" t="s">
        <v>102</v>
      </c>
      <c r="AG23" s="2"/>
      <c r="AH23" s="2"/>
      <c r="AS23" s="6"/>
      <c r="AT23" s="6"/>
      <c r="AU23" s="6"/>
    </row>
    <row r="24" spans="1:47" ht="21" customHeight="1">
      <c r="A24" s="67" t="s">
        <v>35</v>
      </c>
      <c r="B24" s="67"/>
      <c r="C24" s="67" t="s">
        <v>36</v>
      </c>
      <c r="D24" s="67"/>
      <c r="E24" s="67"/>
      <c r="F24" s="67"/>
      <c r="G24" s="69">
        <v>2</v>
      </c>
      <c r="H24" s="70"/>
      <c r="I24" s="69">
        <v>1</v>
      </c>
      <c r="J24" s="72"/>
      <c r="K24" s="72"/>
      <c r="L24" s="72"/>
      <c r="M24" s="70"/>
      <c r="N24" s="69">
        <v>0</v>
      </c>
      <c r="O24" s="72"/>
      <c r="P24" s="70"/>
      <c r="Q24" s="69">
        <v>2</v>
      </c>
      <c r="R24" s="72"/>
      <c r="S24" s="70"/>
      <c r="T24" s="69">
        <v>0</v>
      </c>
      <c r="U24" s="72"/>
      <c r="V24" s="70"/>
      <c r="W24" s="69">
        <v>11</v>
      </c>
      <c r="X24" s="70"/>
      <c r="AG24" s="2"/>
      <c r="AH24" s="2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6"/>
      <c r="AT24" s="6"/>
      <c r="AU24" s="6"/>
    </row>
    <row r="25" spans="1:47" ht="21" customHeight="1">
      <c r="A25" s="67"/>
      <c r="B25" s="67"/>
      <c r="C25" s="67" t="s">
        <v>37</v>
      </c>
      <c r="D25" s="67"/>
      <c r="E25" s="67"/>
      <c r="F25" s="67"/>
      <c r="G25" s="69">
        <v>1</v>
      </c>
      <c r="H25" s="70"/>
      <c r="I25" s="69">
        <v>1</v>
      </c>
      <c r="J25" s="72"/>
      <c r="K25" s="72"/>
      <c r="L25" s="72"/>
      <c r="M25" s="70"/>
      <c r="N25" s="69">
        <v>1</v>
      </c>
      <c r="O25" s="72"/>
      <c r="P25" s="70"/>
      <c r="Q25" s="69">
        <v>0</v>
      </c>
      <c r="R25" s="72"/>
      <c r="S25" s="70"/>
      <c r="T25" s="69">
        <v>0</v>
      </c>
      <c r="U25" s="72"/>
      <c r="V25" s="70"/>
      <c r="W25" s="69">
        <v>8</v>
      </c>
      <c r="X25" s="70"/>
      <c r="AG25" s="2"/>
      <c r="AH25" s="2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</row>
    <row r="26" spans="1:47" ht="21" customHeight="1">
      <c r="A26" s="67"/>
      <c r="B26" s="67"/>
      <c r="C26" s="67" t="s">
        <v>38</v>
      </c>
      <c r="D26" s="67"/>
      <c r="E26" s="67"/>
      <c r="F26" s="67"/>
      <c r="G26" s="69">
        <v>1</v>
      </c>
      <c r="H26" s="70"/>
      <c r="I26" s="69">
        <v>0</v>
      </c>
      <c r="J26" s="72"/>
      <c r="K26" s="72"/>
      <c r="L26" s="72"/>
      <c r="M26" s="70"/>
      <c r="N26" s="69">
        <v>0</v>
      </c>
      <c r="O26" s="72"/>
      <c r="P26" s="70"/>
      <c r="Q26" s="69">
        <v>1</v>
      </c>
      <c r="R26" s="72"/>
      <c r="S26" s="70"/>
      <c r="T26" s="69">
        <v>0</v>
      </c>
      <c r="U26" s="72"/>
      <c r="V26" s="70"/>
      <c r="W26" s="69">
        <v>2</v>
      </c>
      <c r="X26" s="70"/>
      <c r="AG26" s="2"/>
      <c r="AH26" s="2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</row>
  </sheetData>
  <mergeCells count="68">
    <mergeCell ref="AE1:AH1"/>
    <mergeCell ref="T23:V23"/>
    <mergeCell ref="T24:V24"/>
    <mergeCell ref="W23:X23"/>
    <mergeCell ref="AA2:AD2"/>
    <mergeCell ref="AE2:AH2"/>
    <mergeCell ref="AF3:AH3"/>
    <mergeCell ref="X3:Z3"/>
    <mergeCell ref="AB3:AD3"/>
    <mergeCell ref="T3:V3"/>
    <mergeCell ref="T25:V25"/>
    <mergeCell ref="T26:V26"/>
    <mergeCell ref="W24:X24"/>
    <mergeCell ref="W25:X25"/>
    <mergeCell ref="W26:X26"/>
    <mergeCell ref="W22:X22"/>
    <mergeCell ref="Q24:S24"/>
    <mergeCell ref="Q25:S25"/>
    <mergeCell ref="Q26:S26"/>
    <mergeCell ref="L3:N3"/>
    <mergeCell ref="P3:R3"/>
    <mergeCell ref="N23:P23"/>
    <mergeCell ref="N24:P24"/>
    <mergeCell ref="N25:P25"/>
    <mergeCell ref="N26:P26"/>
    <mergeCell ref="Q23:S23"/>
    <mergeCell ref="A24:B26"/>
    <mergeCell ref="C24:F24"/>
    <mergeCell ref="C25:F25"/>
    <mergeCell ref="C26:F26"/>
    <mergeCell ref="H3:J3"/>
    <mergeCell ref="G2:J2"/>
    <mergeCell ref="K2:N2"/>
    <mergeCell ref="O2:R2"/>
    <mergeCell ref="S2:V2"/>
    <mergeCell ref="W2:Z2"/>
    <mergeCell ref="G23:H23"/>
    <mergeCell ref="G24:H24"/>
    <mergeCell ref="G25:H25"/>
    <mergeCell ref="G26:H26"/>
    <mergeCell ref="I23:M23"/>
    <mergeCell ref="I24:M24"/>
    <mergeCell ref="I25:M25"/>
    <mergeCell ref="I26:M26"/>
    <mergeCell ref="A23:F23"/>
    <mergeCell ref="A16:B18"/>
    <mergeCell ref="C16:F16"/>
    <mergeCell ref="C17:F17"/>
    <mergeCell ref="C18:F18"/>
    <mergeCell ref="A19:B20"/>
    <mergeCell ref="C19:F19"/>
    <mergeCell ref="C20:F20"/>
    <mergeCell ref="A12:B13"/>
    <mergeCell ref="C12:F12"/>
    <mergeCell ref="C13:F13"/>
    <mergeCell ref="A14:B15"/>
    <mergeCell ref="C14:F14"/>
    <mergeCell ref="C15:F15"/>
    <mergeCell ref="A2:F4"/>
    <mergeCell ref="A9:B11"/>
    <mergeCell ref="C9:F9"/>
    <mergeCell ref="C10:F10"/>
    <mergeCell ref="C11:F11"/>
    <mergeCell ref="A5:B8"/>
    <mergeCell ref="C5:F5"/>
    <mergeCell ref="C6:F6"/>
    <mergeCell ref="C7:F7"/>
    <mergeCell ref="C8:F8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&amp;R&amp;12集計表２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96CF9-63A6-4D89-BA5F-59C10D20ECBA}">
  <sheetPr>
    <tabColor rgb="FFFFFF00"/>
    <pageSetUpPr fitToPage="1"/>
  </sheetPr>
  <dimension ref="A1:AU26"/>
  <sheetViews>
    <sheetView view="pageBreakPreview" zoomScale="80" zoomScaleNormal="60" zoomScaleSheetLayoutView="80" workbookViewId="0">
      <selection activeCell="A24" sqref="A24:B26"/>
    </sheetView>
  </sheetViews>
  <sheetFormatPr defaultColWidth="8.625" defaultRowHeight="13.5"/>
  <cols>
    <col min="1" max="6" width="7.625" style="3" customWidth="1"/>
    <col min="7" max="7" width="10.625" customWidth="1"/>
    <col min="8" max="10" width="5.125" customWidth="1"/>
    <col min="11" max="11" width="10.625" customWidth="1"/>
    <col min="12" max="14" width="5.125" customWidth="1"/>
    <col min="15" max="15" width="10.625" style="3" customWidth="1"/>
    <col min="16" max="18" width="5.125" style="3" customWidth="1"/>
    <col min="19" max="19" width="10.625" style="3" customWidth="1"/>
    <col min="20" max="22" width="5.125" style="3" customWidth="1"/>
    <col min="23" max="23" width="10.625" style="3" customWidth="1"/>
    <col min="24" max="26" width="5.125" style="3" customWidth="1"/>
    <col min="27" max="27" width="10.625" style="3" customWidth="1"/>
    <col min="28" max="30" width="5.125" style="3" customWidth="1"/>
    <col min="31" max="31" width="10.625" style="3" customWidth="1"/>
    <col min="32" max="34" width="5.125" style="3" customWidth="1"/>
    <col min="35" max="16384" width="8.625" style="3"/>
  </cols>
  <sheetData>
    <row r="1" spans="1:47" ht="24" customHeight="1">
      <c r="A1" s="1" t="s">
        <v>0</v>
      </c>
      <c r="B1" s="2"/>
      <c r="C1" s="2"/>
      <c r="D1" s="2"/>
      <c r="E1" s="2"/>
      <c r="F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11" t="s">
        <v>104</v>
      </c>
      <c r="AF1" s="111"/>
      <c r="AG1" s="111"/>
      <c r="AH1" s="111"/>
    </row>
    <row r="2" spans="1:47" ht="21" customHeight="1">
      <c r="A2" s="104" t="s">
        <v>1</v>
      </c>
      <c r="B2" s="105"/>
      <c r="C2" s="105"/>
      <c r="D2" s="105"/>
      <c r="E2" s="105"/>
      <c r="F2" s="106"/>
      <c r="G2" s="69" t="s">
        <v>87</v>
      </c>
      <c r="H2" s="72"/>
      <c r="I2" s="72"/>
      <c r="J2" s="70"/>
      <c r="K2" s="69" t="s">
        <v>88</v>
      </c>
      <c r="L2" s="72"/>
      <c r="M2" s="72"/>
      <c r="N2" s="70"/>
      <c r="O2" s="69" t="s">
        <v>2</v>
      </c>
      <c r="P2" s="72"/>
      <c r="Q2" s="72"/>
      <c r="R2" s="70"/>
      <c r="S2" s="69" t="s">
        <v>3</v>
      </c>
      <c r="T2" s="72"/>
      <c r="U2" s="72"/>
      <c r="V2" s="70"/>
      <c r="W2" s="69" t="s">
        <v>4</v>
      </c>
      <c r="X2" s="72"/>
      <c r="Y2" s="72"/>
      <c r="Z2" s="70"/>
      <c r="AA2" s="69" t="s">
        <v>5</v>
      </c>
      <c r="AB2" s="72"/>
      <c r="AC2" s="72"/>
      <c r="AD2" s="70"/>
      <c r="AE2" s="69" t="s">
        <v>6</v>
      </c>
      <c r="AF2" s="72"/>
      <c r="AG2" s="72"/>
      <c r="AH2" s="70"/>
    </row>
    <row r="3" spans="1:47" ht="54" customHeight="1">
      <c r="A3" s="107"/>
      <c r="B3" s="94"/>
      <c r="C3" s="94"/>
      <c r="D3" s="94"/>
      <c r="E3" s="94"/>
      <c r="F3" s="95"/>
      <c r="G3" s="10" t="s">
        <v>7</v>
      </c>
      <c r="H3" s="100" t="s">
        <v>8</v>
      </c>
      <c r="I3" s="101"/>
      <c r="J3" s="102"/>
      <c r="K3" s="10" t="s">
        <v>7</v>
      </c>
      <c r="L3" s="100" t="s">
        <v>8</v>
      </c>
      <c r="M3" s="101"/>
      <c r="N3" s="102"/>
      <c r="O3" s="10" t="s">
        <v>7</v>
      </c>
      <c r="P3" s="100" t="s">
        <v>8</v>
      </c>
      <c r="Q3" s="101"/>
      <c r="R3" s="102"/>
      <c r="S3" s="10" t="s">
        <v>7</v>
      </c>
      <c r="T3" s="100" t="s">
        <v>8</v>
      </c>
      <c r="U3" s="101"/>
      <c r="V3" s="102"/>
      <c r="W3" s="10" t="s">
        <v>7</v>
      </c>
      <c r="X3" s="100" t="s">
        <v>8</v>
      </c>
      <c r="Y3" s="101"/>
      <c r="Z3" s="102"/>
      <c r="AA3" s="10" t="s">
        <v>7</v>
      </c>
      <c r="AB3" s="100" t="s">
        <v>8</v>
      </c>
      <c r="AC3" s="101"/>
      <c r="AD3" s="102"/>
      <c r="AE3" s="10" t="s">
        <v>7</v>
      </c>
      <c r="AF3" s="100" t="s">
        <v>8</v>
      </c>
      <c r="AG3" s="101"/>
      <c r="AH3" s="102"/>
      <c r="AI3" s="4"/>
      <c r="AJ3" s="5"/>
      <c r="AK3" s="4"/>
      <c r="AL3" s="5"/>
      <c r="AM3" s="4"/>
      <c r="AN3" s="5"/>
      <c r="AO3" s="4"/>
      <c r="AP3" s="5"/>
      <c r="AQ3" s="4"/>
      <c r="AR3" s="5"/>
      <c r="AS3" s="6"/>
      <c r="AT3" s="6"/>
      <c r="AU3" s="6"/>
    </row>
    <row r="4" spans="1:47" ht="21" customHeight="1">
      <c r="A4" s="108"/>
      <c r="B4" s="109"/>
      <c r="C4" s="109"/>
      <c r="D4" s="109"/>
      <c r="E4" s="109"/>
      <c r="F4" s="110"/>
      <c r="G4" s="36"/>
      <c r="H4" s="15">
        <v>0</v>
      </c>
      <c r="I4" s="15">
        <v>1</v>
      </c>
      <c r="J4" s="15">
        <v>2</v>
      </c>
      <c r="K4" s="36"/>
      <c r="L4" s="15">
        <v>0</v>
      </c>
      <c r="M4" s="15">
        <v>1</v>
      </c>
      <c r="N4" s="15">
        <v>2</v>
      </c>
      <c r="O4" s="36"/>
      <c r="P4" s="15">
        <v>0</v>
      </c>
      <c r="Q4" s="15">
        <v>1</v>
      </c>
      <c r="R4" s="15">
        <v>2</v>
      </c>
      <c r="S4" s="36"/>
      <c r="T4" s="15">
        <v>0</v>
      </c>
      <c r="U4" s="15">
        <v>1</v>
      </c>
      <c r="V4" s="15">
        <v>2</v>
      </c>
      <c r="W4" s="36"/>
      <c r="X4" s="15">
        <v>0</v>
      </c>
      <c r="Y4" s="15">
        <v>1</v>
      </c>
      <c r="Z4" s="15">
        <v>2</v>
      </c>
      <c r="AA4" s="36"/>
      <c r="AB4" s="15">
        <v>0</v>
      </c>
      <c r="AC4" s="15">
        <v>1</v>
      </c>
      <c r="AD4" s="15">
        <v>2</v>
      </c>
      <c r="AE4" s="36"/>
      <c r="AF4" s="15">
        <v>0</v>
      </c>
      <c r="AG4" s="15">
        <v>1</v>
      </c>
      <c r="AH4" s="15">
        <v>2</v>
      </c>
      <c r="AI4" s="4"/>
      <c r="AJ4" s="5"/>
      <c r="AK4" s="4"/>
      <c r="AL4" s="5"/>
      <c r="AM4" s="4"/>
      <c r="AN4" s="5"/>
      <c r="AO4" s="4"/>
      <c r="AP4" s="5"/>
      <c r="AQ4" s="4"/>
      <c r="AR4" s="5"/>
      <c r="AS4" s="6"/>
      <c r="AT4" s="6"/>
      <c r="AU4" s="6"/>
    </row>
    <row r="5" spans="1:47" ht="21" customHeight="1">
      <c r="A5" s="67" t="s">
        <v>9</v>
      </c>
      <c r="B5" s="67"/>
      <c r="C5" s="67" t="s">
        <v>10</v>
      </c>
      <c r="D5" s="67"/>
      <c r="E5" s="67"/>
      <c r="F5" s="67"/>
      <c r="G5" s="29"/>
      <c r="H5" s="29">
        <v>0</v>
      </c>
      <c r="I5" s="29">
        <v>0</v>
      </c>
      <c r="J5" s="29">
        <v>0</v>
      </c>
      <c r="K5" s="29"/>
      <c r="L5" s="29">
        <v>0</v>
      </c>
      <c r="M5" s="29">
        <v>0</v>
      </c>
      <c r="N5" s="29">
        <v>0</v>
      </c>
      <c r="O5" s="29"/>
      <c r="P5" s="29">
        <v>0</v>
      </c>
      <c r="Q5" s="29">
        <v>0</v>
      </c>
      <c r="R5" s="29">
        <v>0</v>
      </c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>
        <f t="shared" ref="AF5:AF20" si="0">SUM(H5,L5,P5,T5,X5,AB5)</f>
        <v>0</v>
      </c>
      <c r="AG5" s="29">
        <f t="shared" ref="AG5:AG20" si="1">SUM(I5,M5,Q5,U5,Y5,AC5)</f>
        <v>0</v>
      </c>
      <c r="AH5" s="29">
        <f t="shared" ref="AH5:AH20" si="2">SUM(J5,N5,R5,V5,Z5,AD5)</f>
        <v>0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6"/>
      <c r="AU5" s="6"/>
    </row>
    <row r="6" spans="1:47" ht="21" customHeight="1">
      <c r="A6" s="67"/>
      <c r="B6" s="67"/>
      <c r="C6" s="67" t="s">
        <v>11</v>
      </c>
      <c r="D6" s="67"/>
      <c r="E6" s="67"/>
      <c r="F6" s="67"/>
      <c r="G6" s="29">
        <v>28</v>
      </c>
      <c r="H6" s="29">
        <v>1</v>
      </c>
      <c r="I6" s="29">
        <v>0</v>
      </c>
      <c r="J6" s="29">
        <v>0</v>
      </c>
      <c r="K6" s="29">
        <v>27.33</v>
      </c>
      <c r="L6" s="29">
        <v>2</v>
      </c>
      <c r="M6" s="29">
        <v>1</v>
      </c>
      <c r="N6" s="29">
        <v>0</v>
      </c>
      <c r="O6" s="29">
        <v>28</v>
      </c>
      <c r="P6" s="29">
        <v>1</v>
      </c>
      <c r="Q6" s="29">
        <v>0</v>
      </c>
      <c r="R6" s="29">
        <v>0</v>
      </c>
      <c r="S6" s="29">
        <v>27</v>
      </c>
      <c r="T6" s="29">
        <v>0</v>
      </c>
      <c r="U6" s="29">
        <v>0</v>
      </c>
      <c r="V6" s="29">
        <v>1</v>
      </c>
      <c r="W6" s="29">
        <v>26.67</v>
      </c>
      <c r="X6" s="29">
        <v>2</v>
      </c>
      <c r="Y6" s="29">
        <v>0</v>
      </c>
      <c r="Z6" s="29">
        <v>1</v>
      </c>
      <c r="AA6" s="29">
        <v>23.7</v>
      </c>
      <c r="AB6" s="29">
        <v>2</v>
      </c>
      <c r="AC6" s="29">
        <v>5</v>
      </c>
      <c r="AD6" s="29">
        <v>3</v>
      </c>
      <c r="AE6" s="29">
        <v>25.37</v>
      </c>
      <c r="AF6" s="29">
        <f t="shared" si="0"/>
        <v>8</v>
      </c>
      <c r="AG6" s="29">
        <f t="shared" si="1"/>
        <v>6</v>
      </c>
      <c r="AH6" s="29">
        <f t="shared" si="2"/>
        <v>5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6"/>
      <c r="AU6" s="6"/>
    </row>
    <row r="7" spans="1:47" ht="21" customHeight="1">
      <c r="A7" s="67"/>
      <c r="B7" s="67"/>
      <c r="C7" s="67" t="s">
        <v>12</v>
      </c>
      <c r="D7" s="67"/>
      <c r="E7" s="67"/>
      <c r="F7" s="67"/>
      <c r="G7" s="29">
        <v>28.13</v>
      </c>
      <c r="H7" s="29">
        <v>13</v>
      </c>
      <c r="I7" s="29">
        <v>2</v>
      </c>
      <c r="J7" s="29">
        <v>0</v>
      </c>
      <c r="K7" s="29">
        <v>29.4</v>
      </c>
      <c r="L7" s="29">
        <v>4</v>
      </c>
      <c r="M7" s="29">
        <v>11</v>
      </c>
      <c r="N7" s="29">
        <v>0</v>
      </c>
      <c r="O7" s="29">
        <v>28.24</v>
      </c>
      <c r="P7" s="29">
        <v>14</v>
      </c>
      <c r="Q7" s="29">
        <v>15</v>
      </c>
      <c r="R7" s="29">
        <v>4</v>
      </c>
      <c r="S7" s="29">
        <v>28.13</v>
      </c>
      <c r="T7" s="29">
        <v>14</v>
      </c>
      <c r="U7" s="29">
        <v>19</v>
      </c>
      <c r="V7" s="29">
        <v>6</v>
      </c>
      <c r="W7" s="29">
        <v>26.25</v>
      </c>
      <c r="X7" s="29">
        <v>3</v>
      </c>
      <c r="Y7" s="29">
        <v>12</v>
      </c>
      <c r="Z7" s="29">
        <v>5</v>
      </c>
      <c r="AA7" s="29">
        <v>24.71</v>
      </c>
      <c r="AB7" s="29">
        <v>5</v>
      </c>
      <c r="AC7" s="29">
        <v>11</v>
      </c>
      <c r="AD7" s="29">
        <v>21</v>
      </c>
      <c r="AE7" s="29">
        <v>27.23</v>
      </c>
      <c r="AF7" s="29">
        <f t="shared" si="0"/>
        <v>53</v>
      </c>
      <c r="AG7" s="29">
        <f t="shared" si="1"/>
        <v>70</v>
      </c>
      <c r="AH7" s="29">
        <f t="shared" si="2"/>
        <v>36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6"/>
      <c r="AU7" s="6"/>
    </row>
    <row r="8" spans="1:47" ht="21" customHeight="1">
      <c r="A8" s="67"/>
      <c r="B8" s="67"/>
      <c r="C8" s="67" t="s">
        <v>13</v>
      </c>
      <c r="D8" s="67"/>
      <c r="E8" s="67"/>
      <c r="F8" s="67"/>
      <c r="G8" s="29">
        <v>27.75</v>
      </c>
      <c r="H8" s="29">
        <v>3</v>
      </c>
      <c r="I8" s="29">
        <v>1</v>
      </c>
      <c r="J8" s="29">
        <v>0</v>
      </c>
      <c r="K8" s="29">
        <v>27.6</v>
      </c>
      <c r="L8" s="29">
        <v>4</v>
      </c>
      <c r="M8" s="29">
        <v>1</v>
      </c>
      <c r="N8" s="29">
        <v>0</v>
      </c>
      <c r="O8" s="29">
        <v>28.2</v>
      </c>
      <c r="P8" s="29">
        <v>2</v>
      </c>
      <c r="Q8" s="29">
        <v>3</v>
      </c>
      <c r="R8" s="29">
        <v>0</v>
      </c>
      <c r="S8" s="29">
        <v>28.41</v>
      </c>
      <c r="T8" s="29">
        <v>8</v>
      </c>
      <c r="U8" s="29">
        <v>7</v>
      </c>
      <c r="V8" s="29">
        <v>2</v>
      </c>
      <c r="W8" s="29">
        <v>27.75</v>
      </c>
      <c r="X8" s="29">
        <v>7</v>
      </c>
      <c r="Y8" s="29">
        <v>5</v>
      </c>
      <c r="Z8" s="29">
        <v>4</v>
      </c>
      <c r="AA8" s="29">
        <v>25.56</v>
      </c>
      <c r="AB8" s="29">
        <v>6</v>
      </c>
      <c r="AC8" s="29">
        <v>9</v>
      </c>
      <c r="AD8" s="29">
        <v>3</v>
      </c>
      <c r="AE8" s="29">
        <v>27.36</v>
      </c>
      <c r="AF8" s="29">
        <f t="shared" si="0"/>
        <v>30</v>
      </c>
      <c r="AG8" s="29">
        <f t="shared" si="1"/>
        <v>26</v>
      </c>
      <c r="AH8" s="29">
        <f t="shared" si="2"/>
        <v>9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6"/>
      <c r="AT8" s="6"/>
      <c r="AU8" s="6"/>
    </row>
    <row r="9" spans="1:47" ht="21" customHeight="1">
      <c r="A9" s="85" t="s">
        <v>14</v>
      </c>
      <c r="B9" s="85"/>
      <c r="C9" s="67" t="s">
        <v>15</v>
      </c>
      <c r="D9" s="67"/>
      <c r="E9" s="67"/>
      <c r="F9" s="67"/>
      <c r="G9" s="29">
        <v>28</v>
      </c>
      <c r="H9" s="29">
        <v>2</v>
      </c>
      <c r="I9" s="29">
        <v>0</v>
      </c>
      <c r="J9" s="29">
        <v>0</v>
      </c>
      <c r="K9" s="29">
        <v>29.5</v>
      </c>
      <c r="L9" s="29">
        <v>1</v>
      </c>
      <c r="M9" s="29">
        <v>1</v>
      </c>
      <c r="N9" s="29">
        <v>0</v>
      </c>
      <c r="O9" s="29">
        <v>27.83</v>
      </c>
      <c r="P9" s="29">
        <v>4</v>
      </c>
      <c r="Q9" s="29">
        <v>6</v>
      </c>
      <c r="R9" s="29">
        <v>2</v>
      </c>
      <c r="S9" s="29">
        <v>28</v>
      </c>
      <c r="T9" s="29">
        <v>6</v>
      </c>
      <c r="U9" s="29">
        <v>7</v>
      </c>
      <c r="V9" s="29">
        <v>3</v>
      </c>
      <c r="W9" s="29">
        <v>27.64</v>
      </c>
      <c r="X9" s="29">
        <v>5</v>
      </c>
      <c r="Y9" s="29">
        <v>4</v>
      </c>
      <c r="Z9" s="29">
        <v>2</v>
      </c>
      <c r="AA9" s="29">
        <v>25.61</v>
      </c>
      <c r="AB9" s="29">
        <v>8</v>
      </c>
      <c r="AC9" s="29">
        <v>7</v>
      </c>
      <c r="AD9" s="29">
        <v>8</v>
      </c>
      <c r="AE9" s="29">
        <v>27.12</v>
      </c>
      <c r="AF9" s="29">
        <f t="shared" si="0"/>
        <v>26</v>
      </c>
      <c r="AG9" s="29">
        <f t="shared" si="1"/>
        <v>25</v>
      </c>
      <c r="AH9" s="29">
        <f t="shared" si="2"/>
        <v>15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6"/>
      <c r="AT9" s="6"/>
      <c r="AU9" s="6"/>
    </row>
    <row r="10" spans="1:47" ht="21" customHeight="1">
      <c r="A10" s="85"/>
      <c r="B10" s="85"/>
      <c r="C10" s="67" t="s">
        <v>16</v>
      </c>
      <c r="D10" s="67"/>
      <c r="E10" s="67"/>
      <c r="F10" s="67"/>
      <c r="G10" s="29">
        <v>27.89</v>
      </c>
      <c r="H10" s="29">
        <v>6</v>
      </c>
      <c r="I10" s="29">
        <v>3</v>
      </c>
      <c r="J10" s="29">
        <v>0</v>
      </c>
      <c r="K10" s="29">
        <v>28.21</v>
      </c>
      <c r="L10" s="29">
        <v>8</v>
      </c>
      <c r="M10" s="29">
        <v>6</v>
      </c>
      <c r="N10" s="29">
        <v>0</v>
      </c>
      <c r="O10" s="29">
        <v>28.33</v>
      </c>
      <c r="P10" s="29">
        <v>7</v>
      </c>
      <c r="Q10" s="29">
        <v>9</v>
      </c>
      <c r="R10" s="29">
        <v>2</v>
      </c>
      <c r="S10" s="29">
        <v>28.24</v>
      </c>
      <c r="T10" s="29">
        <v>8</v>
      </c>
      <c r="U10" s="29">
        <v>8</v>
      </c>
      <c r="V10" s="29">
        <v>5</v>
      </c>
      <c r="W10" s="29">
        <v>26.53</v>
      </c>
      <c r="X10" s="29">
        <v>5</v>
      </c>
      <c r="Y10" s="29">
        <v>8</v>
      </c>
      <c r="Z10" s="29">
        <v>6</v>
      </c>
      <c r="AA10" s="29">
        <v>24.59</v>
      </c>
      <c r="AB10" s="29">
        <v>2</v>
      </c>
      <c r="AC10" s="29">
        <v>12</v>
      </c>
      <c r="AD10" s="29">
        <v>13</v>
      </c>
      <c r="AE10" s="29">
        <v>27.01</v>
      </c>
      <c r="AF10" s="29">
        <f t="shared" si="0"/>
        <v>36</v>
      </c>
      <c r="AG10" s="29">
        <f t="shared" si="1"/>
        <v>46</v>
      </c>
      <c r="AH10" s="29">
        <f t="shared" si="2"/>
        <v>26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/>
      <c r="AT10" s="6"/>
      <c r="AU10" s="6"/>
    </row>
    <row r="11" spans="1:47" ht="21" customHeight="1">
      <c r="A11" s="85"/>
      <c r="B11" s="85"/>
      <c r="C11" s="67" t="s">
        <v>17</v>
      </c>
      <c r="D11" s="67"/>
      <c r="E11" s="67"/>
      <c r="F11" s="67"/>
      <c r="G11" s="29">
        <v>28.22</v>
      </c>
      <c r="H11" s="29">
        <v>9</v>
      </c>
      <c r="I11" s="29">
        <v>0</v>
      </c>
      <c r="J11" s="29">
        <v>0</v>
      </c>
      <c r="K11" s="29">
        <v>29.57</v>
      </c>
      <c r="L11" s="29">
        <v>1</v>
      </c>
      <c r="M11" s="29">
        <v>6</v>
      </c>
      <c r="N11" s="29">
        <v>0</v>
      </c>
      <c r="O11" s="29">
        <v>28.6</v>
      </c>
      <c r="P11" s="29">
        <v>6</v>
      </c>
      <c r="Q11" s="29">
        <v>4</v>
      </c>
      <c r="R11" s="29">
        <v>0</v>
      </c>
      <c r="S11" s="29">
        <v>28.32</v>
      </c>
      <c r="T11" s="29">
        <v>8</v>
      </c>
      <c r="U11" s="29">
        <v>10</v>
      </c>
      <c r="V11" s="29">
        <v>1</v>
      </c>
      <c r="W11" s="29">
        <v>26.9</v>
      </c>
      <c r="X11" s="29">
        <v>2</v>
      </c>
      <c r="Y11" s="29">
        <v>5</v>
      </c>
      <c r="Z11" s="29">
        <v>3</v>
      </c>
      <c r="AA11" s="29">
        <v>23.8</v>
      </c>
      <c r="AB11" s="29">
        <v>3</v>
      </c>
      <c r="AC11" s="29">
        <v>5</v>
      </c>
      <c r="AD11" s="29">
        <v>6</v>
      </c>
      <c r="AE11" s="29">
        <v>27.3</v>
      </c>
      <c r="AF11" s="29">
        <f t="shared" si="0"/>
        <v>29</v>
      </c>
      <c r="AG11" s="29">
        <f t="shared" si="1"/>
        <v>30</v>
      </c>
      <c r="AH11" s="29">
        <f t="shared" si="2"/>
        <v>10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</row>
    <row r="12" spans="1:47" ht="21" customHeight="1">
      <c r="A12" s="67" t="s">
        <v>18</v>
      </c>
      <c r="B12" s="67"/>
      <c r="C12" s="67" t="s">
        <v>19</v>
      </c>
      <c r="D12" s="67"/>
      <c r="E12" s="67"/>
      <c r="F12" s="67"/>
      <c r="G12" s="29">
        <v>28</v>
      </c>
      <c r="H12" s="29">
        <v>6</v>
      </c>
      <c r="I12" s="29">
        <v>1</v>
      </c>
      <c r="J12" s="29">
        <v>0</v>
      </c>
      <c r="K12" s="29">
        <v>28.5</v>
      </c>
      <c r="L12" s="29">
        <v>3</v>
      </c>
      <c r="M12" s="29">
        <v>5</v>
      </c>
      <c r="N12" s="29">
        <v>0</v>
      </c>
      <c r="O12" s="29">
        <v>28.58</v>
      </c>
      <c r="P12" s="29">
        <v>6</v>
      </c>
      <c r="Q12" s="29">
        <v>10</v>
      </c>
      <c r="R12" s="29">
        <v>3</v>
      </c>
      <c r="S12" s="29">
        <v>27.93</v>
      </c>
      <c r="T12" s="29">
        <v>11</v>
      </c>
      <c r="U12" s="29">
        <v>12</v>
      </c>
      <c r="V12" s="29">
        <v>6</v>
      </c>
      <c r="W12" s="29">
        <v>26.6</v>
      </c>
      <c r="X12" s="29">
        <v>7</v>
      </c>
      <c r="Y12" s="29">
        <v>10</v>
      </c>
      <c r="Z12" s="29">
        <v>8</v>
      </c>
      <c r="AA12" s="29">
        <v>25.33</v>
      </c>
      <c r="AB12" s="29">
        <v>8</v>
      </c>
      <c r="AC12" s="29">
        <v>16</v>
      </c>
      <c r="AD12" s="29">
        <v>17</v>
      </c>
      <c r="AE12" s="29">
        <v>26.97</v>
      </c>
      <c r="AF12" s="29">
        <f t="shared" si="0"/>
        <v>41</v>
      </c>
      <c r="AG12" s="29">
        <f t="shared" si="1"/>
        <v>54</v>
      </c>
      <c r="AH12" s="29">
        <f t="shared" si="2"/>
        <v>34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</row>
    <row r="13" spans="1:47" ht="21" customHeight="1">
      <c r="A13" s="67"/>
      <c r="B13" s="67"/>
      <c r="C13" s="67" t="s">
        <v>20</v>
      </c>
      <c r="D13" s="67"/>
      <c r="E13" s="67"/>
      <c r="F13" s="67"/>
      <c r="G13" s="29">
        <v>28.08</v>
      </c>
      <c r="H13" s="29">
        <v>11</v>
      </c>
      <c r="I13" s="29">
        <v>2</v>
      </c>
      <c r="J13" s="29">
        <v>0</v>
      </c>
      <c r="K13" s="29">
        <v>28.87</v>
      </c>
      <c r="L13" s="29">
        <v>7</v>
      </c>
      <c r="M13" s="29">
        <v>8</v>
      </c>
      <c r="N13" s="29">
        <v>0</v>
      </c>
      <c r="O13" s="29">
        <v>27.95</v>
      </c>
      <c r="P13" s="29">
        <v>11</v>
      </c>
      <c r="Q13" s="29">
        <v>9</v>
      </c>
      <c r="R13" s="29">
        <v>1</v>
      </c>
      <c r="S13" s="29">
        <v>28.52</v>
      </c>
      <c r="T13" s="29">
        <v>11</v>
      </c>
      <c r="U13" s="29">
        <v>13</v>
      </c>
      <c r="V13" s="29">
        <v>3</v>
      </c>
      <c r="W13" s="29">
        <v>27.47</v>
      </c>
      <c r="X13" s="29">
        <v>5</v>
      </c>
      <c r="Y13" s="29">
        <v>7</v>
      </c>
      <c r="Z13" s="29">
        <v>3</v>
      </c>
      <c r="AA13" s="29">
        <v>23.73</v>
      </c>
      <c r="AB13" s="29">
        <v>5</v>
      </c>
      <c r="AC13" s="29">
        <v>9</v>
      </c>
      <c r="AD13" s="29">
        <v>9</v>
      </c>
      <c r="AE13" s="29">
        <v>27.33</v>
      </c>
      <c r="AF13" s="29">
        <f t="shared" si="0"/>
        <v>50</v>
      </c>
      <c r="AG13" s="29">
        <f t="shared" si="1"/>
        <v>48</v>
      </c>
      <c r="AH13" s="29">
        <f t="shared" si="2"/>
        <v>16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</row>
    <row r="14" spans="1:47" ht="21" customHeight="1">
      <c r="A14" s="67" t="s">
        <v>21</v>
      </c>
      <c r="B14" s="67"/>
      <c r="C14" s="67" t="s">
        <v>19</v>
      </c>
      <c r="D14" s="67"/>
      <c r="E14" s="67"/>
      <c r="F14" s="67"/>
      <c r="G14" s="29">
        <v>28.13</v>
      </c>
      <c r="H14" s="29">
        <v>7</v>
      </c>
      <c r="I14" s="29">
        <v>1</v>
      </c>
      <c r="J14" s="29">
        <v>0</v>
      </c>
      <c r="K14" s="29">
        <v>28.13</v>
      </c>
      <c r="L14" s="29">
        <v>3</v>
      </c>
      <c r="M14" s="29">
        <v>5</v>
      </c>
      <c r="N14" s="29">
        <v>0</v>
      </c>
      <c r="O14" s="29">
        <v>28.35</v>
      </c>
      <c r="P14" s="29">
        <v>7</v>
      </c>
      <c r="Q14" s="29">
        <v>10</v>
      </c>
      <c r="R14" s="29">
        <v>3</v>
      </c>
      <c r="S14" s="29">
        <v>28.24</v>
      </c>
      <c r="T14" s="29">
        <v>13</v>
      </c>
      <c r="U14" s="29">
        <v>11</v>
      </c>
      <c r="V14" s="29">
        <v>5</v>
      </c>
      <c r="W14" s="29">
        <v>26.89</v>
      </c>
      <c r="X14" s="29">
        <v>7</v>
      </c>
      <c r="Y14" s="29">
        <v>12</v>
      </c>
      <c r="Z14" s="29">
        <v>8</v>
      </c>
      <c r="AA14" s="29">
        <v>25.64</v>
      </c>
      <c r="AB14" s="29">
        <v>4</v>
      </c>
      <c r="AC14" s="29">
        <v>14</v>
      </c>
      <c r="AD14" s="29">
        <v>18</v>
      </c>
      <c r="AE14" s="29">
        <v>27.23</v>
      </c>
      <c r="AF14" s="29">
        <f t="shared" si="0"/>
        <v>41</v>
      </c>
      <c r="AG14" s="29">
        <f t="shared" si="1"/>
        <v>53</v>
      </c>
      <c r="AH14" s="29">
        <f t="shared" si="2"/>
        <v>34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</row>
    <row r="15" spans="1:47" ht="21" customHeight="1">
      <c r="A15" s="67"/>
      <c r="B15" s="67"/>
      <c r="C15" s="67" t="s">
        <v>20</v>
      </c>
      <c r="D15" s="67"/>
      <c r="E15" s="67"/>
      <c r="F15" s="67"/>
      <c r="G15" s="29">
        <v>28</v>
      </c>
      <c r="H15" s="29">
        <v>10</v>
      </c>
      <c r="I15" s="29">
        <v>2</v>
      </c>
      <c r="J15" s="29">
        <v>0</v>
      </c>
      <c r="K15" s="29">
        <v>29.07</v>
      </c>
      <c r="L15" s="29">
        <v>7</v>
      </c>
      <c r="M15" s="29">
        <v>8</v>
      </c>
      <c r="N15" s="29">
        <v>0</v>
      </c>
      <c r="O15" s="29">
        <v>28.15</v>
      </c>
      <c r="P15" s="29">
        <v>10</v>
      </c>
      <c r="Q15" s="29">
        <v>9</v>
      </c>
      <c r="R15" s="29">
        <v>1</v>
      </c>
      <c r="S15" s="29">
        <v>28.19</v>
      </c>
      <c r="T15" s="29">
        <v>8</v>
      </c>
      <c r="U15" s="29">
        <v>14</v>
      </c>
      <c r="V15" s="29">
        <v>4</v>
      </c>
      <c r="W15" s="29">
        <v>27</v>
      </c>
      <c r="X15" s="29">
        <v>5</v>
      </c>
      <c r="Y15" s="29">
        <v>5</v>
      </c>
      <c r="Z15" s="29">
        <v>3</v>
      </c>
      <c r="AA15" s="29">
        <v>23.77</v>
      </c>
      <c r="AB15" s="29">
        <v>9</v>
      </c>
      <c r="AC15" s="29">
        <v>11</v>
      </c>
      <c r="AD15" s="29">
        <v>9</v>
      </c>
      <c r="AE15" s="29">
        <v>27</v>
      </c>
      <c r="AF15" s="29">
        <f t="shared" si="0"/>
        <v>49</v>
      </c>
      <c r="AG15" s="29">
        <f t="shared" si="1"/>
        <v>49</v>
      </c>
      <c r="AH15" s="29">
        <f t="shared" si="2"/>
        <v>17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</row>
    <row r="16" spans="1:47" ht="21" customHeight="1">
      <c r="A16" s="67" t="s">
        <v>22</v>
      </c>
      <c r="B16" s="67"/>
      <c r="C16" s="67" t="s">
        <v>23</v>
      </c>
      <c r="D16" s="67"/>
      <c r="E16" s="67"/>
      <c r="F16" s="67"/>
      <c r="G16" s="29"/>
      <c r="H16" s="29">
        <v>0</v>
      </c>
      <c r="I16" s="29">
        <v>0</v>
      </c>
      <c r="J16" s="29">
        <v>0</v>
      </c>
      <c r="K16" s="29">
        <v>28</v>
      </c>
      <c r="L16" s="29">
        <v>1</v>
      </c>
      <c r="M16" s="29">
        <v>0</v>
      </c>
      <c r="N16" s="29">
        <v>0</v>
      </c>
      <c r="O16" s="29">
        <v>29.4</v>
      </c>
      <c r="P16" s="29">
        <v>2</v>
      </c>
      <c r="Q16" s="29">
        <v>2</v>
      </c>
      <c r="R16" s="29">
        <v>1</v>
      </c>
      <c r="S16" s="29">
        <v>26.67</v>
      </c>
      <c r="T16" s="29">
        <v>0</v>
      </c>
      <c r="U16" s="29">
        <v>2</v>
      </c>
      <c r="V16" s="29">
        <v>1</v>
      </c>
      <c r="W16" s="29">
        <v>25.5</v>
      </c>
      <c r="X16" s="29">
        <v>0</v>
      </c>
      <c r="Y16" s="29">
        <v>2</v>
      </c>
      <c r="Z16" s="29">
        <v>0</v>
      </c>
      <c r="AA16" s="29">
        <v>21.13</v>
      </c>
      <c r="AB16" s="29">
        <v>2</v>
      </c>
      <c r="AC16" s="29">
        <v>2</v>
      </c>
      <c r="AD16" s="29">
        <v>4</v>
      </c>
      <c r="AE16" s="29">
        <v>25</v>
      </c>
      <c r="AF16" s="29">
        <f t="shared" si="0"/>
        <v>5</v>
      </c>
      <c r="AG16" s="29">
        <f t="shared" si="1"/>
        <v>8</v>
      </c>
      <c r="AH16" s="29">
        <f t="shared" si="2"/>
        <v>6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6"/>
      <c r="AT16" s="6"/>
      <c r="AU16" s="6"/>
    </row>
    <row r="17" spans="1:47" ht="21" customHeight="1">
      <c r="A17" s="67"/>
      <c r="B17" s="67"/>
      <c r="C17" s="67" t="s">
        <v>24</v>
      </c>
      <c r="D17" s="67"/>
      <c r="E17" s="67"/>
      <c r="F17" s="67"/>
      <c r="G17" s="29">
        <v>28.33</v>
      </c>
      <c r="H17" s="29">
        <v>3</v>
      </c>
      <c r="I17" s="29">
        <v>0</v>
      </c>
      <c r="J17" s="29">
        <v>0</v>
      </c>
      <c r="K17" s="29">
        <v>30</v>
      </c>
      <c r="L17" s="29">
        <v>0</v>
      </c>
      <c r="M17" s="29">
        <v>1</v>
      </c>
      <c r="N17" s="29">
        <v>0</v>
      </c>
      <c r="O17" s="29">
        <v>28.13</v>
      </c>
      <c r="P17" s="29">
        <v>8</v>
      </c>
      <c r="Q17" s="29">
        <v>7</v>
      </c>
      <c r="R17" s="29">
        <v>1</v>
      </c>
      <c r="S17" s="29">
        <v>28.47</v>
      </c>
      <c r="T17" s="29">
        <v>4</v>
      </c>
      <c r="U17" s="29">
        <v>8</v>
      </c>
      <c r="V17" s="29">
        <v>3</v>
      </c>
      <c r="W17" s="29">
        <v>25.67</v>
      </c>
      <c r="X17" s="29">
        <v>1</v>
      </c>
      <c r="Y17" s="29">
        <v>6</v>
      </c>
      <c r="Z17" s="29">
        <v>2</v>
      </c>
      <c r="AA17" s="29">
        <v>24.67</v>
      </c>
      <c r="AB17" s="29">
        <v>3</v>
      </c>
      <c r="AC17" s="29">
        <v>5</v>
      </c>
      <c r="AD17" s="29">
        <v>9</v>
      </c>
      <c r="AE17" s="29">
        <v>26.89</v>
      </c>
      <c r="AF17" s="29">
        <f t="shared" si="0"/>
        <v>19</v>
      </c>
      <c r="AG17" s="29">
        <f t="shared" si="1"/>
        <v>27</v>
      </c>
      <c r="AH17" s="29">
        <f t="shared" si="2"/>
        <v>15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</row>
    <row r="18" spans="1:47" ht="21" customHeight="1">
      <c r="A18" s="67"/>
      <c r="B18" s="67"/>
      <c r="C18" s="67" t="s">
        <v>25</v>
      </c>
      <c r="D18" s="67"/>
      <c r="E18" s="67"/>
      <c r="F18" s="67"/>
      <c r="G18" s="29">
        <v>28</v>
      </c>
      <c r="H18" s="29">
        <v>14</v>
      </c>
      <c r="I18" s="29">
        <v>3</v>
      </c>
      <c r="J18" s="29">
        <v>0</v>
      </c>
      <c r="K18" s="29">
        <v>28.71</v>
      </c>
      <c r="L18" s="29">
        <v>9</v>
      </c>
      <c r="M18" s="29">
        <v>12</v>
      </c>
      <c r="N18" s="29">
        <v>0</v>
      </c>
      <c r="O18" s="29">
        <v>28.05</v>
      </c>
      <c r="P18" s="29">
        <v>7</v>
      </c>
      <c r="Q18" s="29">
        <v>10</v>
      </c>
      <c r="R18" s="29">
        <v>2</v>
      </c>
      <c r="S18" s="29">
        <v>28.21</v>
      </c>
      <c r="T18" s="29">
        <v>18</v>
      </c>
      <c r="U18" s="29">
        <v>16</v>
      </c>
      <c r="V18" s="29">
        <v>5</v>
      </c>
      <c r="W18" s="29">
        <v>27.41</v>
      </c>
      <c r="X18" s="29">
        <v>11</v>
      </c>
      <c r="Y18" s="29">
        <v>9</v>
      </c>
      <c r="Z18" s="29">
        <v>9</v>
      </c>
      <c r="AA18" s="29">
        <v>25.58</v>
      </c>
      <c r="AB18" s="29">
        <v>8</v>
      </c>
      <c r="AC18" s="29">
        <v>18</v>
      </c>
      <c r="AD18" s="29">
        <v>14</v>
      </c>
      <c r="AE18" s="29">
        <v>27.45</v>
      </c>
      <c r="AF18" s="29">
        <f t="shared" si="0"/>
        <v>67</v>
      </c>
      <c r="AG18" s="29">
        <f t="shared" si="1"/>
        <v>68</v>
      </c>
      <c r="AH18" s="29">
        <f t="shared" si="2"/>
        <v>30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</row>
    <row r="19" spans="1:47" ht="21" customHeight="1">
      <c r="A19" s="67" t="s">
        <v>26</v>
      </c>
      <c r="B19" s="67"/>
      <c r="C19" s="67" t="s">
        <v>19</v>
      </c>
      <c r="D19" s="67"/>
      <c r="E19" s="67"/>
      <c r="F19" s="67"/>
      <c r="G19" s="29">
        <v>28.1</v>
      </c>
      <c r="H19" s="29">
        <v>9</v>
      </c>
      <c r="I19" s="29">
        <v>1</v>
      </c>
      <c r="J19" s="29">
        <v>0</v>
      </c>
      <c r="K19" s="29">
        <v>28</v>
      </c>
      <c r="L19" s="29">
        <v>7</v>
      </c>
      <c r="M19" s="29">
        <v>5</v>
      </c>
      <c r="N19" s="29">
        <v>0</v>
      </c>
      <c r="O19" s="29">
        <v>28.29</v>
      </c>
      <c r="P19" s="29">
        <v>12</v>
      </c>
      <c r="Q19" s="29">
        <v>12</v>
      </c>
      <c r="R19" s="29">
        <v>4</v>
      </c>
      <c r="S19" s="29">
        <v>27.98</v>
      </c>
      <c r="T19" s="29">
        <v>18</v>
      </c>
      <c r="U19" s="29">
        <v>15</v>
      </c>
      <c r="V19" s="29">
        <v>8</v>
      </c>
      <c r="W19" s="29">
        <v>26.81</v>
      </c>
      <c r="X19" s="29">
        <v>10</v>
      </c>
      <c r="Y19" s="29">
        <v>13</v>
      </c>
      <c r="Z19" s="29">
        <v>9</v>
      </c>
      <c r="AA19" s="29">
        <v>25.04</v>
      </c>
      <c r="AB19" s="29">
        <v>9</v>
      </c>
      <c r="AC19" s="29">
        <v>21</v>
      </c>
      <c r="AD19" s="29">
        <v>24</v>
      </c>
      <c r="AE19" s="29">
        <v>26.92</v>
      </c>
      <c r="AF19" s="29">
        <f t="shared" si="0"/>
        <v>65</v>
      </c>
      <c r="AG19" s="29">
        <f t="shared" si="1"/>
        <v>67</v>
      </c>
      <c r="AH19" s="29">
        <f t="shared" si="2"/>
        <v>45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</row>
    <row r="20" spans="1:47" ht="21" customHeight="1">
      <c r="A20" s="67"/>
      <c r="B20" s="67"/>
      <c r="C20" s="67" t="s">
        <v>20</v>
      </c>
      <c r="D20" s="67"/>
      <c r="E20" s="67"/>
      <c r="F20" s="67"/>
      <c r="G20" s="29">
        <v>28</v>
      </c>
      <c r="H20" s="29">
        <v>8</v>
      </c>
      <c r="I20" s="29">
        <v>2</v>
      </c>
      <c r="J20" s="29">
        <v>0</v>
      </c>
      <c r="K20" s="29">
        <v>29.55</v>
      </c>
      <c r="L20" s="29">
        <v>3</v>
      </c>
      <c r="M20" s="29">
        <v>8</v>
      </c>
      <c r="N20" s="29">
        <v>0</v>
      </c>
      <c r="O20" s="29">
        <v>28.17</v>
      </c>
      <c r="P20" s="29">
        <v>5</v>
      </c>
      <c r="Q20" s="29">
        <v>7</v>
      </c>
      <c r="R20" s="29">
        <v>0</v>
      </c>
      <c r="S20" s="29">
        <v>28.8</v>
      </c>
      <c r="T20" s="29">
        <v>3</v>
      </c>
      <c r="U20" s="29">
        <v>11</v>
      </c>
      <c r="V20" s="29">
        <v>1</v>
      </c>
      <c r="W20" s="29">
        <v>27.38</v>
      </c>
      <c r="X20" s="29">
        <v>2</v>
      </c>
      <c r="Y20" s="29">
        <v>4</v>
      </c>
      <c r="Z20" s="29">
        <v>2</v>
      </c>
      <c r="AA20" s="29">
        <v>24</v>
      </c>
      <c r="AB20" s="29">
        <v>4</v>
      </c>
      <c r="AC20" s="29">
        <v>4</v>
      </c>
      <c r="AD20" s="29">
        <v>2</v>
      </c>
      <c r="AE20" s="29">
        <v>27.79</v>
      </c>
      <c r="AF20" s="29">
        <f t="shared" si="0"/>
        <v>25</v>
      </c>
      <c r="AG20" s="29">
        <f t="shared" si="1"/>
        <v>36</v>
      </c>
      <c r="AH20" s="29">
        <f t="shared" si="2"/>
        <v>5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</row>
    <row r="21" spans="1:47" ht="21" customHeight="1">
      <c r="A21" s="2"/>
      <c r="B21" s="2"/>
      <c r="C21" s="2"/>
      <c r="D21" s="2"/>
      <c r="E21" s="2"/>
      <c r="F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</row>
    <row r="22" spans="1:47" ht="21" customHeight="1">
      <c r="A22" s="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9" t="s">
        <v>28</v>
      </c>
      <c r="X22" s="109"/>
      <c r="AG22" s="2"/>
      <c r="AH22" s="2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</row>
    <row r="23" spans="1:47" ht="23.25" customHeight="1">
      <c r="A23" s="71" t="s">
        <v>1</v>
      </c>
      <c r="B23" s="71"/>
      <c r="C23" s="71"/>
      <c r="D23" s="71"/>
      <c r="E23" s="71"/>
      <c r="F23" s="71"/>
      <c r="G23" s="69" t="s">
        <v>29</v>
      </c>
      <c r="H23" s="70"/>
      <c r="I23" s="69" t="s">
        <v>30</v>
      </c>
      <c r="J23" s="72"/>
      <c r="K23" s="72"/>
      <c r="L23" s="72"/>
      <c r="M23" s="70"/>
      <c r="N23" s="69" t="s">
        <v>31</v>
      </c>
      <c r="O23" s="72"/>
      <c r="P23" s="70"/>
      <c r="Q23" s="69" t="s">
        <v>32</v>
      </c>
      <c r="R23" s="72"/>
      <c r="S23" s="70"/>
      <c r="T23" s="69" t="s">
        <v>33</v>
      </c>
      <c r="U23" s="72"/>
      <c r="V23" s="70"/>
      <c r="W23" s="69" t="s">
        <v>34</v>
      </c>
      <c r="X23" s="70"/>
      <c r="AG23" s="2"/>
      <c r="AH23" s="2"/>
      <c r="AS23" s="6"/>
      <c r="AT23" s="6"/>
      <c r="AU23" s="6"/>
    </row>
    <row r="24" spans="1:47" ht="21" customHeight="1">
      <c r="A24" s="67" t="s">
        <v>35</v>
      </c>
      <c r="B24" s="67"/>
      <c r="C24" s="67" t="s">
        <v>36</v>
      </c>
      <c r="D24" s="67"/>
      <c r="E24" s="67"/>
      <c r="F24" s="67"/>
      <c r="G24" s="69">
        <v>4</v>
      </c>
      <c r="H24" s="70"/>
      <c r="I24" s="69">
        <v>1</v>
      </c>
      <c r="J24" s="72"/>
      <c r="K24" s="72"/>
      <c r="L24" s="72"/>
      <c r="M24" s="70"/>
      <c r="N24" s="69">
        <v>0</v>
      </c>
      <c r="O24" s="72"/>
      <c r="P24" s="70"/>
      <c r="Q24" s="69">
        <v>1</v>
      </c>
      <c r="R24" s="72"/>
      <c r="S24" s="70"/>
      <c r="T24" s="69">
        <v>1</v>
      </c>
      <c r="U24" s="72"/>
      <c r="V24" s="70"/>
      <c r="W24" s="69">
        <v>9</v>
      </c>
      <c r="X24" s="70"/>
      <c r="AG24" s="2"/>
      <c r="AH24" s="2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6"/>
      <c r="AT24" s="6"/>
      <c r="AU24" s="6"/>
    </row>
    <row r="25" spans="1:47" ht="21" customHeight="1">
      <c r="A25" s="67"/>
      <c r="B25" s="67"/>
      <c r="C25" s="67" t="s">
        <v>37</v>
      </c>
      <c r="D25" s="67"/>
      <c r="E25" s="67"/>
      <c r="F25" s="67"/>
      <c r="G25" s="69">
        <v>7</v>
      </c>
      <c r="H25" s="70"/>
      <c r="I25" s="69">
        <v>2</v>
      </c>
      <c r="J25" s="72"/>
      <c r="K25" s="72"/>
      <c r="L25" s="72"/>
      <c r="M25" s="70"/>
      <c r="N25" s="69">
        <v>0</v>
      </c>
      <c r="O25" s="72"/>
      <c r="P25" s="70"/>
      <c r="Q25" s="69">
        <v>2</v>
      </c>
      <c r="R25" s="72"/>
      <c r="S25" s="70"/>
      <c r="T25" s="69">
        <v>0</v>
      </c>
      <c r="U25" s="72"/>
      <c r="V25" s="70"/>
      <c r="W25" s="69">
        <v>15</v>
      </c>
      <c r="X25" s="70"/>
      <c r="AG25" s="2"/>
      <c r="AH25" s="2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</row>
    <row r="26" spans="1:47" ht="21" customHeight="1">
      <c r="A26" s="67"/>
      <c r="B26" s="67"/>
      <c r="C26" s="67" t="s">
        <v>38</v>
      </c>
      <c r="D26" s="67"/>
      <c r="E26" s="67"/>
      <c r="F26" s="67"/>
      <c r="G26" s="69">
        <v>6</v>
      </c>
      <c r="H26" s="70"/>
      <c r="I26" s="69">
        <v>2</v>
      </c>
      <c r="J26" s="72"/>
      <c r="K26" s="72"/>
      <c r="L26" s="72"/>
      <c r="M26" s="70"/>
      <c r="N26" s="69">
        <v>0</v>
      </c>
      <c r="O26" s="72"/>
      <c r="P26" s="70"/>
      <c r="Q26" s="69">
        <v>2</v>
      </c>
      <c r="R26" s="72"/>
      <c r="S26" s="70"/>
      <c r="T26" s="69">
        <v>0</v>
      </c>
      <c r="U26" s="72"/>
      <c r="V26" s="70"/>
      <c r="W26" s="69">
        <v>2</v>
      </c>
      <c r="X26" s="70"/>
      <c r="AG26" s="2"/>
      <c r="AH26" s="2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</row>
  </sheetData>
  <mergeCells count="68">
    <mergeCell ref="AE1:AH1"/>
    <mergeCell ref="T23:V23"/>
    <mergeCell ref="T24:V24"/>
    <mergeCell ref="W23:X23"/>
    <mergeCell ref="AA2:AD2"/>
    <mergeCell ref="AE2:AH2"/>
    <mergeCell ref="AF3:AH3"/>
    <mergeCell ref="X3:Z3"/>
    <mergeCell ref="AB3:AD3"/>
    <mergeCell ref="T3:V3"/>
    <mergeCell ref="T25:V25"/>
    <mergeCell ref="T26:V26"/>
    <mergeCell ref="W24:X24"/>
    <mergeCell ref="W25:X25"/>
    <mergeCell ref="W26:X26"/>
    <mergeCell ref="W22:X22"/>
    <mergeCell ref="Q24:S24"/>
    <mergeCell ref="Q25:S25"/>
    <mergeCell ref="Q26:S26"/>
    <mergeCell ref="L3:N3"/>
    <mergeCell ref="P3:R3"/>
    <mergeCell ref="N23:P23"/>
    <mergeCell ref="N24:P24"/>
    <mergeCell ref="N25:P25"/>
    <mergeCell ref="N26:P26"/>
    <mergeCell ref="Q23:S23"/>
    <mergeCell ref="A24:B26"/>
    <mergeCell ref="C24:F24"/>
    <mergeCell ref="C25:F25"/>
    <mergeCell ref="C26:F26"/>
    <mergeCell ref="H3:J3"/>
    <mergeCell ref="G2:J2"/>
    <mergeCell ref="K2:N2"/>
    <mergeCell ref="O2:R2"/>
    <mergeCell ref="S2:V2"/>
    <mergeCell ref="W2:Z2"/>
    <mergeCell ref="G23:H23"/>
    <mergeCell ref="G24:H24"/>
    <mergeCell ref="G25:H25"/>
    <mergeCell ref="G26:H26"/>
    <mergeCell ref="I23:M23"/>
    <mergeCell ref="I24:M24"/>
    <mergeCell ref="I25:M25"/>
    <mergeCell ref="I26:M26"/>
    <mergeCell ref="A23:F23"/>
    <mergeCell ref="A16:B18"/>
    <mergeCell ref="C16:F16"/>
    <mergeCell ref="C17:F17"/>
    <mergeCell ref="C18:F18"/>
    <mergeCell ref="A19:B20"/>
    <mergeCell ref="C19:F19"/>
    <mergeCell ref="C20:F20"/>
    <mergeCell ref="A12:B13"/>
    <mergeCell ref="C12:F12"/>
    <mergeCell ref="C13:F13"/>
    <mergeCell ref="A14:B15"/>
    <mergeCell ref="C14:F14"/>
    <mergeCell ref="C15:F15"/>
    <mergeCell ref="A2:F4"/>
    <mergeCell ref="A9:B11"/>
    <mergeCell ref="C9:F9"/>
    <mergeCell ref="C10:F10"/>
    <mergeCell ref="C11:F11"/>
    <mergeCell ref="A5:B8"/>
    <mergeCell ref="C5:F5"/>
    <mergeCell ref="C6:F6"/>
    <mergeCell ref="C7:F7"/>
    <mergeCell ref="C8:F8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&amp;R&amp;12集計表２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E20EF-9E22-45ED-BD41-61C845FD8FAD}">
  <sheetPr>
    <tabColor rgb="FFFFFF00"/>
    <pageSetUpPr fitToPage="1"/>
  </sheetPr>
  <dimension ref="A1:AU26"/>
  <sheetViews>
    <sheetView view="pageBreakPreview" topLeftCell="C1" zoomScale="80" zoomScaleNormal="60" zoomScaleSheetLayoutView="80" workbookViewId="0">
      <pane xSplit="4" ySplit="4" topLeftCell="G5" activePane="bottomRight" state="frozen"/>
      <selection activeCell="A24" sqref="A24:B26"/>
      <selection pane="topRight" activeCell="A24" sqref="A24:B26"/>
      <selection pane="bottomLeft" activeCell="A24" sqref="A24:B26"/>
      <selection pane="bottomRight" activeCell="AE7" sqref="AE7"/>
    </sheetView>
  </sheetViews>
  <sheetFormatPr defaultColWidth="8.625" defaultRowHeight="13.5"/>
  <cols>
    <col min="1" max="6" width="7.625" style="3" customWidth="1"/>
    <col min="7" max="7" width="10.625" customWidth="1"/>
    <col min="8" max="10" width="5.125" customWidth="1"/>
    <col min="11" max="11" width="10.625" customWidth="1"/>
    <col min="12" max="14" width="5.125" customWidth="1"/>
    <col min="15" max="15" width="10.625" style="3" customWidth="1"/>
    <col min="16" max="18" width="5.125" style="3" customWidth="1"/>
    <col min="19" max="19" width="10.625" style="3" customWidth="1"/>
    <col min="20" max="22" width="5.125" style="3" customWidth="1"/>
    <col min="23" max="23" width="10.625" style="3" customWidth="1"/>
    <col min="24" max="26" width="5.125" style="3" customWidth="1"/>
    <col min="27" max="27" width="10.625" style="3" customWidth="1"/>
    <col min="28" max="30" width="5.125" style="3" customWidth="1"/>
    <col min="31" max="31" width="10.625" style="3" customWidth="1"/>
    <col min="32" max="34" width="5.125" style="3" customWidth="1"/>
    <col min="35" max="16384" width="8.625" style="3"/>
  </cols>
  <sheetData>
    <row r="1" spans="1:47" ht="24" customHeight="1">
      <c r="A1" s="1" t="s">
        <v>0</v>
      </c>
      <c r="B1" s="2"/>
      <c r="C1" s="2"/>
      <c r="D1" s="2"/>
      <c r="E1" s="2"/>
      <c r="F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11" t="s">
        <v>84</v>
      </c>
      <c r="AF1" s="111"/>
      <c r="AG1" s="111"/>
      <c r="AH1" s="111"/>
    </row>
    <row r="2" spans="1:47" ht="21" customHeight="1">
      <c r="A2" s="104" t="s">
        <v>1</v>
      </c>
      <c r="B2" s="105"/>
      <c r="C2" s="105"/>
      <c r="D2" s="105"/>
      <c r="E2" s="105"/>
      <c r="F2" s="106"/>
      <c r="G2" s="69" t="s">
        <v>87</v>
      </c>
      <c r="H2" s="72"/>
      <c r="I2" s="72"/>
      <c r="J2" s="70"/>
      <c r="K2" s="69" t="s">
        <v>88</v>
      </c>
      <c r="L2" s="72"/>
      <c r="M2" s="72"/>
      <c r="N2" s="70"/>
      <c r="O2" s="69" t="s">
        <v>2</v>
      </c>
      <c r="P2" s="72"/>
      <c r="Q2" s="72"/>
      <c r="R2" s="70"/>
      <c r="S2" s="69" t="s">
        <v>3</v>
      </c>
      <c r="T2" s="72"/>
      <c r="U2" s="72"/>
      <c r="V2" s="70"/>
      <c r="W2" s="69" t="s">
        <v>4</v>
      </c>
      <c r="X2" s="72"/>
      <c r="Y2" s="72"/>
      <c r="Z2" s="70"/>
      <c r="AA2" s="69" t="s">
        <v>5</v>
      </c>
      <c r="AB2" s="72"/>
      <c r="AC2" s="72"/>
      <c r="AD2" s="70"/>
      <c r="AE2" s="69" t="s">
        <v>6</v>
      </c>
      <c r="AF2" s="72"/>
      <c r="AG2" s="72"/>
      <c r="AH2" s="70"/>
    </row>
    <row r="3" spans="1:47" ht="54" customHeight="1">
      <c r="A3" s="107"/>
      <c r="B3" s="94"/>
      <c r="C3" s="94"/>
      <c r="D3" s="94"/>
      <c r="E3" s="94"/>
      <c r="F3" s="95"/>
      <c r="G3" s="10" t="s">
        <v>7</v>
      </c>
      <c r="H3" s="100" t="s">
        <v>8</v>
      </c>
      <c r="I3" s="101"/>
      <c r="J3" s="102"/>
      <c r="K3" s="10" t="s">
        <v>7</v>
      </c>
      <c r="L3" s="100" t="s">
        <v>8</v>
      </c>
      <c r="M3" s="101"/>
      <c r="N3" s="102"/>
      <c r="O3" s="10" t="s">
        <v>7</v>
      </c>
      <c r="P3" s="100" t="s">
        <v>8</v>
      </c>
      <c r="Q3" s="101"/>
      <c r="R3" s="102"/>
      <c r="S3" s="10" t="s">
        <v>7</v>
      </c>
      <c r="T3" s="100" t="s">
        <v>8</v>
      </c>
      <c r="U3" s="101"/>
      <c r="V3" s="102"/>
      <c r="W3" s="10" t="s">
        <v>7</v>
      </c>
      <c r="X3" s="100" t="s">
        <v>8</v>
      </c>
      <c r="Y3" s="101"/>
      <c r="Z3" s="102"/>
      <c r="AA3" s="10" t="s">
        <v>7</v>
      </c>
      <c r="AB3" s="100" t="s">
        <v>8</v>
      </c>
      <c r="AC3" s="101"/>
      <c r="AD3" s="102"/>
      <c r="AE3" s="10" t="s">
        <v>7</v>
      </c>
      <c r="AF3" s="100" t="s">
        <v>8</v>
      </c>
      <c r="AG3" s="101"/>
      <c r="AH3" s="102"/>
      <c r="AI3" s="4"/>
      <c r="AJ3" s="5"/>
      <c r="AK3" s="4"/>
      <c r="AL3" s="5"/>
      <c r="AM3" s="4"/>
      <c r="AN3" s="5"/>
      <c r="AO3" s="4"/>
      <c r="AP3" s="5"/>
      <c r="AQ3" s="4"/>
      <c r="AR3" s="5"/>
      <c r="AS3" s="6"/>
      <c r="AT3" s="6"/>
      <c r="AU3" s="6"/>
    </row>
    <row r="4" spans="1:47" ht="21" customHeight="1">
      <c r="A4" s="108"/>
      <c r="B4" s="109"/>
      <c r="C4" s="109"/>
      <c r="D4" s="109"/>
      <c r="E4" s="109"/>
      <c r="F4" s="110"/>
      <c r="G4" s="36"/>
      <c r="H4" s="15">
        <v>0</v>
      </c>
      <c r="I4" s="15">
        <v>1</v>
      </c>
      <c r="J4" s="15">
        <v>2</v>
      </c>
      <c r="K4" s="36"/>
      <c r="L4" s="15">
        <v>0</v>
      </c>
      <c r="M4" s="15">
        <v>1</v>
      </c>
      <c r="N4" s="15">
        <v>2</v>
      </c>
      <c r="O4" s="36"/>
      <c r="P4" s="15">
        <v>0</v>
      </c>
      <c r="Q4" s="15">
        <v>1</v>
      </c>
      <c r="R4" s="15">
        <v>2</v>
      </c>
      <c r="S4" s="36"/>
      <c r="T4" s="15">
        <v>0</v>
      </c>
      <c r="U4" s="15">
        <v>1</v>
      </c>
      <c r="V4" s="15">
        <v>2</v>
      </c>
      <c r="W4" s="36"/>
      <c r="X4" s="15">
        <v>0</v>
      </c>
      <c r="Y4" s="15">
        <v>1</v>
      </c>
      <c r="Z4" s="15">
        <v>2</v>
      </c>
      <c r="AA4" s="36"/>
      <c r="AB4" s="15">
        <v>0</v>
      </c>
      <c r="AC4" s="15">
        <v>1</v>
      </c>
      <c r="AD4" s="15">
        <v>2</v>
      </c>
      <c r="AE4" s="36"/>
      <c r="AF4" s="15">
        <v>0</v>
      </c>
      <c r="AG4" s="15">
        <v>1</v>
      </c>
      <c r="AH4" s="15">
        <v>2</v>
      </c>
      <c r="AI4" s="4"/>
      <c r="AJ4" s="5"/>
      <c r="AK4" s="4"/>
      <c r="AL4" s="5"/>
      <c r="AM4" s="4"/>
      <c r="AN4" s="5"/>
      <c r="AO4" s="4"/>
      <c r="AP4" s="5"/>
      <c r="AQ4" s="4"/>
      <c r="AR4" s="5"/>
      <c r="AS4" s="6"/>
      <c r="AT4" s="6"/>
      <c r="AU4" s="6"/>
    </row>
    <row r="5" spans="1:47" ht="21" customHeight="1">
      <c r="A5" s="67" t="s">
        <v>9</v>
      </c>
      <c r="B5" s="67"/>
      <c r="C5" s="67" t="s">
        <v>10</v>
      </c>
      <c r="D5" s="67"/>
      <c r="E5" s="67"/>
      <c r="F5" s="67"/>
      <c r="G5" s="29"/>
      <c r="H5" s="29"/>
      <c r="I5" s="29"/>
      <c r="J5" s="29"/>
      <c r="K5" s="29">
        <v>0</v>
      </c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>
        <f t="shared" ref="AE5:AE20" si="0">AVERAGE(G5,K5,O5,S5,W5,AA5)</f>
        <v>0</v>
      </c>
      <c r="AF5" s="29">
        <f t="shared" ref="AF5:AF20" si="1">SUM(H5,L5,P5,T5,X5,AB5)</f>
        <v>0</v>
      </c>
      <c r="AG5" s="29">
        <f t="shared" ref="AG5:AG20" si="2">SUM(I5,M5,Q5,U5,Y5,AC5)</f>
        <v>0</v>
      </c>
      <c r="AH5" s="29">
        <f t="shared" ref="AH5:AH20" si="3">SUM(J5,N5,R5,V5,Z5,AD5)</f>
        <v>0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6"/>
      <c r="AU5" s="6"/>
    </row>
    <row r="6" spans="1:47" ht="21" customHeight="1">
      <c r="A6" s="67"/>
      <c r="B6" s="67"/>
      <c r="C6" s="67" t="s">
        <v>11</v>
      </c>
      <c r="D6" s="67"/>
      <c r="E6" s="67"/>
      <c r="F6" s="67"/>
      <c r="G6" s="29">
        <v>28.67</v>
      </c>
      <c r="H6" s="29">
        <v>3</v>
      </c>
      <c r="I6" s="29"/>
      <c r="J6" s="29"/>
      <c r="K6" s="29">
        <v>30</v>
      </c>
      <c r="L6" s="29">
        <v>4</v>
      </c>
      <c r="M6" s="29">
        <v>3</v>
      </c>
      <c r="N6" s="29"/>
      <c r="O6" s="29"/>
      <c r="P6" s="29"/>
      <c r="Q6" s="29"/>
      <c r="R6" s="29"/>
      <c r="S6" s="29">
        <v>29</v>
      </c>
      <c r="T6" s="29">
        <v>1</v>
      </c>
      <c r="U6" s="29"/>
      <c r="V6" s="29">
        <v>2</v>
      </c>
      <c r="W6" s="29">
        <v>29</v>
      </c>
      <c r="X6" s="29">
        <v>0</v>
      </c>
      <c r="Y6" s="29">
        <v>1</v>
      </c>
      <c r="Z6" s="29">
        <v>1</v>
      </c>
      <c r="AA6" s="29">
        <v>18</v>
      </c>
      <c r="AB6" s="29">
        <v>0</v>
      </c>
      <c r="AC6" s="29">
        <v>1</v>
      </c>
      <c r="AD6" s="29">
        <v>1</v>
      </c>
      <c r="AE6" s="9">
        <f t="shared" si="0"/>
        <v>26.934000000000005</v>
      </c>
      <c r="AF6" s="29">
        <f t="shared" si="1"/>
        <v>8</v>
      </c>
      <c r="AG6" s="29">
        <f t="shared" si="2"/>
        <v>5</v>
      </c>
      <c r="AH6" s="29">
        <f t="shared" si="3"/>
        <v>4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6"/>
      <c r="AU6" s="6"/>
    </row>
    <row r="7" spans="1:47" ht="21" customHeight="1">
      <c r="A7" s="67"/>
      <c r="B7" s="67"/>
      <c r="C7" s="67" t="s">
        <v>12</v>
      </c>
      <c r="D7" s="67"/>
      <c r="E7" s="67"/>
      <c r="F7" s="67"/>
      <c r="G7" s="29">
        <v>28.57</v>
      </c>
      <c r="H7" s="29">
        <v>7</v>
      </c>
      <c r="I7" s="29"/>
      <c r="J7" s="29"/>
      <c r="K7" s="29">
        <v>29.33</v>
      </c>
      <c r="L7" s="29">
        <v>3</v>
      </c>
      <c r="M7" s="29">
        <v>1</v>
      </c>
      <c r="N7" s="29"/>
      <c r="O7" s="29">
        <v>28.42</v>
      </c>
      <c r="P7" s="29">
        <v>5</v>
      </c>
      <c r="Q7" s="29">
        <v>7</v>
      </c>
      <c r="R7" s="29"/>
      <c r="S7" s="29">
        <v>27.94</v>
      </c>
      <c r="T7" s="29">
        <v>12</v>
      </c>
      <c r="U7" s="29">
        <v>3</v>
      </c>
      <c r="V7" s="29">
        <v>1</v>
      </c>
      <c r="W7" s="29">
        <v>27.06</v>
      </c>
      <c r="X7" s="29">
        <v>6</v>
      </c>
      <c r="Y7" s="29">
        <v>6</v>
      </c>
      <c r="Z7" s="29">
        <v>4</v>
      </c>
      <c r="AA7" s="29">
        <v>26.4</v>
      </c>
      <c r="AB7" s="29">
        <v>4</v>
      </c>
      <c r="AC7" s="29">
        <v>11</v>
      </c>
      <c r="AD7" s="29">
        <v>2</v>
      </c>
      <c r="AE7" s="9">
        <f t="shared" si="0"/>
        <v>27.953333333333333</v>
      </c>
      <c r="AF7" s="29">
        <f t="shared" si="1"/>
        <v>37</v>
      </c>
      <c r="AG7" s="29">
        <f t="shared" si="2"/>
        <v>28</v>
      </c>
      <c r="AH7" s="29">
        <f t="shared" si="3"/>
        <v>7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6"/>
      <c r="AU7" s="6"/>
    </row>
    <row r="8" spans="1:47" ht="21" customHeight="1">
      <c r="A8" s="67"/>
      <c r="B8" s="67"/>
      <c r="C8" s="67" t="s">
        <v>13</v>
      </c>
      <c r="D8" s="67"/>
      <c r="E8" s="67"/>
      <c r="F8" s="67"/>
      <c r="G8" s="29">
        <v>30.25</v>
      </c>
      <c r="H8" s="29">
        <v>4</v>
      </c>
      <c r="I8" s="29"/>
      <c r="J8" s="29"/>
      <c r="K8" s="29">
        <v>29.33</v>
      </c>
      <c r="L8" s="29">
        <v>2</v>
      </c>
      <c r="M8" s="29">
        <v>1</v>
      </c>
      <c r="N8" s="29"/>
      <c r="O8" s="29">
        <v>29</v>
      </c>
      <c r="P8" s="29">
        <v>1</v>
      </c>
      <c r="Q8" s="29"/>
      <c r="R8" s="29"/>
      <c r="S8" s="29">
        <v>28.2</v>
      </c>
      <c r="T8" s="29">
        <v>5</v>
      </c>
      <c r="U8" s="29"/>
      <c r="V8" s="29"/>
      <c r="W8" s="29">
        <v>26.82</v>
      </c>
      <c r="X8" s="29">
        <v>6</v>
      </c>
      <c r="Y8" s="29">
        <v>4</v>
      </c>
      <c r="Z8" s="29">
        <v>1</v>
      </c>
      <c r="AA8" s="29">
        <v>26.86</v>
      </c>
      <c r="AB8" s="29">
        <v>1</v>
      </c>
      <c r="AC8" s="29">
        <v>5</v>
      </c>
      <c r="AD8" s="29">
        <v>1</v>
      </c>
      <c r="AE8" s="9">
        <f t="shared" si="0"/>
        <v>28.409999999999997</v>
      </c>
      <c r="AF8" s="29">
        <f t="shared" si="1"/>
        <v>19</v>
      </c>
      <c r="AG8" s="29">
        <f t="shared" si="2"/>
        <v>10</v>
      </c>
      <c r="AH8" s="29">
        <f t="shared" si="3"/>
        <v>2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6"/>
      <c r="AT8" s="6"/>
      <c r="AU8" s="6"/>
    </row>
    <row r="9" spans="1:47" ht="21" customHeight="1">
      <c r="A9" s="85" t="s">
        <v>14</v>
      </c>
      <c r="B9" s="85"/>
      <c r="C9" s="67" t="s">
        <v>15</v>
      </c>
      <c r="D9" s="67"/>
      <c r="E9" s="67"/>
      <c r="F9" s="67"/>
      <c r="G9" s="29">
        <v>30</v>
      </c>
      <c r="H9" s="29">
        <v>1</v>
      </c>
      <c r="I9" s="29"/>
      <c r="J9" s="29"/>
      <c r="K9" s="29">
        <v>29.5</v>
      </c>
      <c r="L9" s="29">
        <v>2</v>
      </c>
      <c r="M9" s="29"/>
      <c r="N9" s="29"/>
      <c r="O9" s="29">
        <v>26.33</v>
      </c>
      <c r="P9" s="29">
        <v>2</v>
      </c>
      <c r="Q9" s="29">
        <v>1</v>
      </c>
      <c r="R9" s="29"/>
      <c r="S9" s="29">
        <v>28.8</v>
      </c>
      <c r="T9" s="29">
        <v>4</v>
      </c>
      <c r="U9" s="29">
        <v>0</v>
      </c>
      <c r="V9" s="29">
        <v>1</v>
      </c>
      <c r="W9" s="29">
        <v>26.11</v>
      </c>
      <c r="X9" s="29">
        <v>3</v>
      </c>
      <c r="Y9" s="29">
        <v>5</v>
      </c>
      <c r="Z9" s="29">
        <v>1</v>
      </c>
      <c r="AA9" s="29">
        <v>26.63</v>
      </c>
      <c r="AB9" s="29">
        <v>1</v>
      </c>
      <c r="AC9" s="29">
        <v>6</v>
      </c>
      <c r="AD9" s="29">
        <v>1</v>
      </c>
      <c r="AE9" s="9">
        <f t="shared" si="0"/>
        <v>27.895</v>
      </c>
      <c r="AF9" s="29">
        <f t="shared" si="1"/>
        <v>13</v>
      </c>
      <c r="AG9" s="29">
        <f t="shared" si="2"/>
        <v>12</v>
      </c>
      <c r="AH9" s="29">
        <f t="shared" si="3"/>
        <v>3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6"/>
      <c r="AT9" s="6"/>
      <c r="AU9" s="6"/>
    </row>
    <row r="10" spans="1:47" ht="21" customHeight="1">
      <c r="A10" s="85"/>
      <c r="B10" s="85"/>
      <c r="C10" s="67" t="s">
        <v>16</v>
      </c>
      <c r="D10" s="67"/>
      <c r="E10" s="67"/>
      <c r="F10" s="67"/>
      <c r="G10" s="29">
        <v>30</v>
      </c>
      <c r="H10" s="29">
        <v>3</v>
      </c>
      <c r="I10" s="29"/>
      <c r="J10" s="29"/>
      <c r="K10" s="29">
        <v>29.4</v>
      </c>
      <c r="L10" s="29">
        <v>2</v>
      </c>
      <c r="M10" s="29">
        <v>3</v>
      </c>
      <c r="N10" s="29"/>
      <c r="O10" s="29">
        <v>29</v>
      </c>
      <c r="P10" s="29">
        <v>3</v>
      </c>
      <c r="Q10" s="29">
        <v>3</v>
      </c>
      <c r="R10" s="29"/>
      <c r="S10" s="29">
        <v>28.45</v>
      </c>
      <c r="T10" s="29">
        <v>9</v>
      </c>
      <c r="U10" s="29">
        <v>1</v>
      </c>
      <c r="V10" s="29">
        <v>1</v>
      </c>
      <c r="W10" s="29">
        <v>27.38</v>
      </c>
      <c r="X10" s="29">
        <v>6</v>
      </c>
      <c r="Y10" s="29">
        <v>3</v>
      </c>
      <c r="Z10" s="29">
        <v>3</v>
      </c>
      <c r="AA10" s="29">
        <v>26.8</v>
      </c>
      <c r="AB10" s="29">
        <v>1</v>
      </c>
      <c r="AC10" s="29">
        <v>10</v>
      </c>
      <c r="AD10" s="29">
        <v>2</v>
      </c>
      <c r="AE10" s="9">
        <f t="shared" si="0"/>
        <v>28.505000000000006</v>
      </c>
      <c r="AF10" s="29">
        <f t="shared" si="1"/>
        <v>24</v>
      </c>
      <c r="AG10" s="29">
        <f t="shared" si="2"/>
        <v>20</v>
      </c>
      <c r="AH10" s="29">
        <f t="shared" si="3"/>
        <v>6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/>
      <c r="AT10" s="6"/>
      <c r="AU10" s="6"/>
    </row>
    <row r="11" spans="1:47" ht="21" customHeight="1">
      <c r="A11" s="85"/>
      <c r="B11" s="85"/>
      <c r="C11" s="67" t="s">
        <v>17</v>
      </c>
      <c r="D11" s="67"/>
      <c r="E11" s="67"/>
      <c r="F11" s="67"/>
      <c r="G11" s="29">
        <v>28.7</v>
      </c>
      <c r="H11" s="29">
        <v>10</v>
      </c>
      <c r="I11" s="29"/>
      <c r="J11" s="29"/>
      <c r="K11" s="29">
        <v>30.67</v>
      </c>
      <c r="L11" s="29">
        <v>2</v>
      </c>
      <c r="M11" s="29">
        <v>1</v>
      </c>
      <c r="N11" s="29"/>
      <c r="O11" s="29">
        <v>29.25</v>
      </c>
      <c r="P11" s="29">
        <v>2</v>
      </c>
      <c r="Q11" s="29">
        <v>2</v>
      </c>
      <c r="R11" s="29"/>
      <c r="S11" s="29">
        <v>27.25</v>
      </c>
      <c r="T11" s="29">
        <v>5</v>
      </c>
      <c r="U11" s="29">
        <v>2</v>
      </c>
      <c r="V11" s="29">
        <v>1</v>
      </c>
      <c r="W11" s="29">
        <v>27.86</v>
      </c>
      <c r="X11" s="29">
        <v>3</v>
      </c>
      <c r="Y11" s="29">
        <v>3</v>
      </c>
      <c r="Z11" s="29">
        <v>1</v>
      </c>
      <c r="AA11" s="29">
        <v>22.2</v>
      </c>
      <c r="AB11" s="29">
        <v>3</v>
      </c>
      <c r="AC11" s="29">
        <v>1</v>
      </c>
      <c r="AD11" s="29">
        <v>1</v>
      </c>
      <c r="AE11" s="9">
        <f t="shared" si="0"/>
        <v>27.655000000000001</v>
      </c>
      <c r="AF11" s="29">
        <f t="shared" si="1"/>
        <v>25</v>
      </c>
      <c r="AG11" s="29">
        <f t="shared" si="2"/>
        <v>9</v>
      </c>
      <c r="AH11" s="29">
        <f t="shared" si="3"/>
        <v>3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</row>
    <row r="12" spans="1:47" ht="21" customHeight="1">
      <c r="A12" s="67" t="s">
        <v>18</v>
      </c>
      <c r="B12" s="67"/>
      <c r="C12" s="67" t="s">
        <v>19</v>
      </c>
      <c r="D12" s="67"/>
      <c r="E12" s="67"/>
      <c r="F12" s="67"/>
      <c r="G12" s="29">
        <v>31</v>
      </c>
      <c r="H12" s="29">
        <v>2</v>
      </c>
      <c r="I12" s="29"/>
      <c r="J12" s="29"/>
      <c r="K12" s="29">
        <v>28.67</v>
      </c>
      <c r="L12" s="29">
        <v>2</v>
      </c>
      <c r="M12" s="29">
        <v>1</v>
      </c>
      <c r="N12" s="29"/>
      <c r="O12" s="29">
        <v>27.86</v>
      </c>
      <c r="P12" s="29">
        <v>4</v>
      </c>
      <c r="Q12" s="29">
        <v>3</v>
      </c>
      <c r="R12" s="29"/>
      <c r="S12" s="29">
        <v>28.57</v>
      </c>
      <c r="T12" s="29">
        <v>10</v>
      </c>
      <c r="U12" s="29">
        <v>2</v>
      </c>
      <c r="V12" s="29">
        <v>2</v>
      </c>
      <c r="W12" s="29">
        <v>26.14</v>
      </c>
      <c r="X12" s="29">
        <v>8</v>
      </c>
      <c r="Y12" s="29">
        <v>3</v>
      </c>
      <c r="Z12" s="29">
        <v>3</v>
      </c>
      <c r="AA12" s="29">
        <v>25.56</v>
      </c>
      <c r="AB12" s="29">
        <v>5</v>
      </c>
      <c r="AC12" s="29">
        <v>10</v>
      </c>
      <c r="AD12" s="29">
        <v>4</v>
      </c>
      <c r="AE12" s="9">
        <f t="shared" si="0"/>
        <v>27.966666666666669</v>
      </c>
      <c r="AF12" s="29">
        <f t="shared" si="1"/>
        <v>31</v>
      </c>
      <c r="AG12" s="29">
        <f t="shared" si="2"/>
        <v>19</v>
      </c>
      <c r="AH12" s="29">
        <f t="shared" si="3"/>
        <v>9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</row>
    <row r="13" spans="1:47" ht="21" customHeight="1">
      <c r="A13" s="67"/>
      <c r="B13" s="67"/>
      <c r="C13" s="67" t="s">
        <v>20</v>
      </c>
      <c r="D13" s="67"/>
      <c r="E13" s="67"/>
      <c r="F13" s="67"/>
      <c r="G13" s="29">
        <v>28.75</v>
      </c>
      <c r="H13" s="29">
        <v>12</v>
      </c>
      <c r="I13" s="29"/>
      <c r="J13" s="29"/>
      <c r="K13" s="29">
        <v>30.29</v>
      </c>
      <c r="L13" s="29">
        <v>4</v>
      </c>
      <c r="M13" s="29">
        <v>3</v>
      </c>
      <c r="N13" s="29"/>
      <c r="O13" s="29">
        <v>29.17</v>
      </c>
      <c r="P13" s="29">
        <v>3</v>
      </c>
      <c r="Q13" s="29">
        <v>3</v>
      </c>
      <c r="R13" s="29"/>
      <c r="S13" s="29">
        <v>27.5</v>
      </c>
      <c r="T13" s="29">
        <v>8</v>
      </c>
      <c r="U13" s="29">
        <v>1</v>
      </c>
      <c r="V13" s="29">
        <v>1</v>
      </c>
      <c r="W13" s="29">
        <v>28</v>
      </c>
      <c r="X13" s="29">
        <v>4</v>
      </c>
      <c r="Y13" s="29">
        <v>8</v>
      </c>
      <c r="Z13" s="29">
        <v>3</v>
      </c>
      <c r="AA13" s="29">
        <v>26.71</v>
      </c>
      <c r="AB13" s="29">
        <v>0</v>
      </c>
      <c r="AC13" s="29">
        <v>7</v>
      </c>
      <c r="AD13" s="29">
        <v>0</v>
      </c>
      <c r="AE13" s="9">
        <f t="shared" si="0"/>
        <v>28.403333333333336</v>
      </c>
      <c r="AF13" s="29">
        <f t="shared" si="1"/>
        <v>31</v>
      </c>
      <c r="AG13" s="29">
        <f t="shared" si="2"/>
        <v>22</v>
      </c>
      <c r="AH13" s="29">
        <f t="shared" si="3"/>
        <v>4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</row>
    <row r="14" spans="1:47" ht="21" customHeight="1">
      <c r="A14" s="67" t="s">
        <v>21</v>
      </c>
      <c r="B14" s="67"/>
      <c r="C14" s="67" t="s">
        <v>19</v>
      </c>
      <c r="D14" s="67"/>
      <c r="E14" s="67"/>
      <c r="F14" s="67"/>
      <c r="G14" s="29">
        <v>29.8</v>
      </c>
      <c r="H14" s="29">
        <v>5</v>
      </c>
      <c r="I14" s="29"/>
      <c r="J14" s="29"/>
      <c r="K14" s="29">
        <v>30.5</v>
      </c>
      <c r="L14" s="29">
        <v>2</v>
      </c>
      <c r="M14" s="29"/>
      <c r="N14" s="29"/>
      <c r="O14" s="29">
        <v>27.5</v>
      </c>
      <c r="P14" s="29">
        <v>4</v>
      </c>
      <c r="Q14" s="29">
        <v>2</v>
      </c>
      <c r="R14" s="29"/>
      <c r="S14" s="29">
        <v>28.64</v>
      </c>
      <c r="T14" s="29">
        <v>11</v>
      </c>
      <c r="U14" s="29">
        <v>1</v>
      </c>
      <c r="V14" s="29">
        <v>2</v>
      </c>
      <c r="W14" s="29">
        <v>26.38</v>
      </c>
      <c r="X14" s="29">
        <v>8</v>
      </c>
      <c r="Y14" s="29">
        <v>3</v>
      </c>
      <c r="Z14" s="29">
        <v>5</v>
      </c>
      <c r="AA14" s="29">
        <v>25.5</v>
      </c>
      <c r="AB14" s="29">
        <v>4</v>
      </c>
      <c r="AC14" s="29">
        <v>11</v>
      </c>
      <c r="AD14" s="29">
        <v>4</v>
      </c>
      <c r="AE14" s="9">
        <f t="shared" si="0"/>
        <v>28.053333333333331</v>
      </c>
      <c r="AF14" s="29">
        <f t="shared" si="1"/>
        <v>34</v>
      </c>
      <c r="AG14" s="29">
        <f t="shared" si="2"/>
        <v>17</v>
      </c>
      <c r="AH14" s="29">
        <f t="shared" si="3"/>
        <v>11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</row>
    <row r="15" spans="1:47" ht="21" customHeight="1">
      <c r="A15" s="67"/>
      <c r="B15" s="67"/>
      <c r="C15" s="67" t="s">
        <v>20</v>
      </c>
      <c r="D15" s="67"/>
      <c r="E15" s="67"/>
      <c r="F15" s="67"/>
      <c r="G15" s="29">
        <v>28.67</v>
      </c>
      <c r="H15" s="29">
        <v>9</v>
      </c>
      <c r="I15" s="29"/>
      <c r="J15" s="29"/>
      <c r="K15" s="29">
        <v>29.63</v>
      </c>
      <c r="L15" s="29">
        <v>4</v>
      </c>
      <c r="M15" s="29">
        <v>4</v>
      </c>
      <c r="N15" s="29"/>
      <c r="O15" s="29">
        <v>29.29</v>
      </c>
      <c r="P15" s="29">
        <v>3</v>
      </c>
      <c r="Q15" s="29">
        <v>4</v>
      </c>
      <c r="R15" s="29"/>
      <c r="S15" s="29">
        <v>27.4</v>
      </c>
      <c r="T15" s="29">
        <v>7</v>
      </c>
      <c r="U15" s="29">
        <v>2</v>
      </c>
      <c r="V15" s="29">
        <v>1</v>
      </c>
      <c r="W15" s="29">
        <v>28</v>
      </c>
      <c r="X15" s="29">
        <v>4</v>
      </c>
      <c r="Y15" s="29">
        <v>8</v>
      </c>
      <c r="Z15" s="29">
        <v>1</v>
      </c>
      <c r="AA15" s="29">
        <v>26.86</v>
      </c>
      <c r="AB15" s="29">
        <v>1</v>
      </c>
      <c r="AC15" s="29">
        <v>7</v>
      </c>
      <c r="AD15" s="29">
        <v>0</v>
      </c>
      <c r="AE15" s="9">
        <f t="shared" si="0"/>
        <v>28.308333333333337</v>
      </c>
      <c r="AF15" s="29">
        <f t="shared" si="1"/>
        <v>28</v>
      </c>
      <c r="AG15" s="29">
        <f t="shared" si="2"/>
        <v>25</v>
      </c>
      <c r="AH15" s="29">
        <f t="shared" si="3"/>
        <v>2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</row>
    <row r="16" spans="1:47" ht="21" customHeight="1">
      <c r="A16" s="67" t="s">
        <v>22</v>
      </c>
      <c r="B16" s="67"/>
      <c r="C16" s="67" t="s">
        <v>23</v>
      </c>
      <c r="D16" s="67"/>
      <c r="E16" s="67"/>
      <c r="F16" s="67"/>
      <c r="G16" s="29"/>
      <c r="H16" s="29"/>
      <c r="I16" s="29"/>
      <c r="J16" s="29"/>
      <c r="K16" s="29">
        <v>28</v>
      </c>
      <c r="L16" s="29">
        <v>1</v>
      </c>
      <c r="M16" s="29"/>
      <c r="N16" s="29"/>
      <c r="O16" s="29">
        <v>28.76</v>
      </c>
      <c r="P16" s="29">
        <v>1</v>
      </c>
      <c r="Q16" s="29">
        <v>2</v>
      </c>
      <c r="R16" s="29"/>
      <c r="S16" s="29">
        <v>28.33</v>
      </c>
      <c r="T16" s="29">
        <v>1</v>
      </c>
      <c r="U16" s="29">
        <v>1</v>
      </c>
      <c r="V16" s="29">
        <v>1</v>
      </c>
      <c r="W16" s="29">
        <v>28</v>
      </c>
      <c r="X16" s="29"/>
      <c r="Y16" s="29"/>
      <c r="Z16" s="29">
        <v>1</v>
      </c>
      <c r="AA16" s="29">
        <v>25</v>
      </c>
      <c r="AB16" s="29">
        <v>1</v>
      </c>
      <c r="AC16" s="29">
        <v>2</v>
      </c>
      <c r="AD16" s="29">
        <v>1</v>
      </c>
      <c r="AE16" s="9">
        <f t="shared" si="0"/>
        <v>27.618000000000002</v>
      </c>
      <c r="AF16" s="29">
        <f t="shared" si="1"/>
        <v>4</v>
      </c>
      <c r="AG16" s="29">
        <f t="shared" si="2"/>
        <v>5</v>
      </c>
      <c r="AH16" s="29">
        <f t="shared" si="3"/>
        <v>3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6"/>
      <c r="AT16" s="6"/>
      <c r="AU16" s="6"/>
    </row>
    <row r="17" spans="1:47" ht="21" customHeight="1">
      <c r="A17" s="67"/>
      <c r="B17" s="67"/>
      <c r="C17" s="67" t="s">
        <v>24</v>
      </c>
      <c r="D17" s="67"/>
      <c r="E17" s="67"/>
      <c r="F17" s="67"/>
      <c r="G17" s="29"/>
      <c r="H17" s="29"/>
      <c r="I17" s="29"/>
      <c r="J17" s="29"/>
      <c r="K17" s="29"/>
      <c r="L17" s="29"/>
      <c r="M17" s="29"/>
      <c r="N17" s="29"/>
      <c r="O17" s="29">
        <v>28.75</v>
      </c>
      <c r="P17" s="29">
        <v>2</v>
      </c>
      <c r="Q17" s="29">
        <v>2</v>
      </c>
      <c r="R17" s="29"/>
      <c r="S17" s="29">
        <v>28.17</v>
      </c>
      <c r="T17" s="29">
        <v>4</v>
      </c>
      <c r="U17" s="29">
        <v>1</v>
      </c>
      <c r="V17" s="29">
        <v>1</v>
      </c>
      <c r="W17" s="29">
        <v>28.5</v>
      </c>
      <c r="X17" s="29">
        <v>1</v>
      </c>
      <c r="Y17" s="29">
        <v>3</v>
      </c>
      <c r="Z17" s="29">
        <v>2</v>
      </c>
      <c r="AA17" s="29">
        <v>25</v>
      </c>
      <c r="AB17" s="29">
        <v>1</v>
      </c>
      <c r="AC17" s="29">
        <v>6</v>
      </c>
      <c r="AD17" s="29">
        <v>2</v>
      </c>
      <c r="AE17" s="9">
        <f t="shared" si="0"/>
        <v>27.605</v>
      </c>
      <c r="AF17" s="29">
        <f t="shared" si="1"/>
        <v>8</v>
      </c>
      <c r="AG17" s="29">
        <f t="shared" si="2"/>
        <v>12</v>
      </c>
      <c r="AH17" s="29">
        <f t="shared" si="3"/>
        <v>5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</row>
    <row r="18" spans="1:47" ht="21" customHeight="1">
      <c r="A18" s="67"/>
      <c r="B18" s="67"/>
      <c r="C18" s="67" t="s">
        <v>25</v>
      </c>
      <c r="D18" s="67"/>
      <c r="E18" s="67"/>
      <c r="F18" s="67"/>
      <c r="G18" s="29">
        <v>29.07</v>
      </c>
      <c r="H18" s="29">
        <v>14</v>
      </c>
      <c r="I18" s="29"/>
      <c r="J18" s="29"/>
      <c r="K18" s="29">
        <v>30</v>
      </c>
      <c r="L18" s="29">
        <v>5</v>
      </c>
      <c r="M18" s="29">
        <v>4</v>
      </c>
      <c r="N18" s="29"/>
      <c r="O18" s="29">
        <v>28.17</v>
      </c>
      <c r="P18" s="29">
        <v>4</v>
      </c>
      <c r="Q18" s="29">
        <v>2</v>
      </c>
      <c r="R18" s="29"/>
      <c r="S18" s="29">
        <v>28.16</v>
      </c>
      <c r="T18" s="29">
        <v>13</v>
      </c>
      <c r="U18" s="29">
        <v>1</v>
      </c>
      <c r="V18" s="29">
        <v>1</v>
      </c>
      <c r="W18" s="29">
        <v>26.68</v>
      </c>
      <c r="X18" s="29">
        <v>11</v>
      </c>
      <c r="Y18" s="29">
        <v>8</v>
      </c>
      <c r="Z18" s="29">
        <v>3</v>
      </c>
      <c r="AA18" s="29">
        <v>26.77</v>
      </c>
      <c r="AB18" s="29">
        <v>3</v>
      </c>
      <c r="AC18" s="29">
        <v>9</v>
      </c>
      <c r="AD18" s="29">
        <v>1</v>
      </c>
      <c r="AE18" s="9">
        <f t="shared" si="0"/>
        <v>28.141666666666669</v>
      </c>
      <c r="AF18" s="29">
        <f t="shared" si="1"/>
        <v>50</v>
      </c>
      <c r="AG18" s="29">
        <f t="shared" si="2"/>
        <v>24</v>
      </c>
      <c r="AH18" s="29">
        <f t="shared" si="3"/>
        <v>5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</row>
    <row r="19" spans="1:47" ht="21" customHeight="1">
      <c r="A19" s="67" t="s">
        <v>26</v>
      </c>
      <c r="B19" s="67"/>
      <c r="C19" s="67" t="s">
        <v>19</v>
      </c>
      <c r="D19" s="67"/>
      <c r="E19" s="67"/>
      <c r="F19" s="67"/>
      <c r="G19" s="29">
        <v>29.2</v>
      </c>
      <c r="H19" s="29">
        <v>10</v>
      </c>
      <c r="I19" s="29"/>
      <c r="J19" s="29"/>
      <c r="K19" s="29">
        <v>29.34</v>
      </c>
      <c r="L19" s="29">
        <v>3</v>
      </c>
      <c r="M19" s="29">
        <v>3</v>
      </c>
      <c r="N19" s="29"/>
      <c r="O19" s="29">
        <v>28.33</v>
      </c>
      <c r="P19" s="29">
        <v>4</v>
      </c>
      <c r="Q19" s="29">
        <v>5</v>
      </c>
      <c r="R19" s="29"/>
      <c r="S19" s="29">
        <v>28</v>
      </c>
      <c r="T19" s="29">
        <v>17</v>
      </c>
      <c r="U19" s="29">
        <v>1</v>
      </c>
      <c r="V19" s="29">
        <v>2</v>
      </c>
      <c r="W19" s="29">
        <v>26.78</v>
      </c>
      <c r="X19" s="29">
        <v>11</v>
      </c>
      <c r="Y19" s="29">
        <v>8</v>
      </c>
      <c r="Z19" s="29">
        <v>4</v>
      </c>
      <c r="AA19" s="29">
        <v>25.71</v>
      </c>
      <c r="AB19" s="29">
        <v>5</v>
      </c>
      <c r="AC19" s="29">
        <v>15</v>
      </c>
      <c r="AD19" s="29">
        <v>4</v>
      </c>
      <c r="AE19" s="9">
        <f t="shared" si="0"/>
        <v>27.893333333333334</v>
      </c>
      <c r="AF19" s="29">
        <f t="shared" si="1"/>
        <v>50</v>
      </c>
      <c r="AG19" s="29">
        <f t="shared" si="2"/>
        <v>32</v>
      </c>
      <c r="AH19" s="29">
        <f t="shared" si="3"/>
        <v>10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</row>
    <row r="20" spans="1:47" ht="21" customHeight="1">
      <c r="A20" s="67"/>
      <c r="B20" s="67"/>
      <c r="C20" s="67" t="s">
        <v>20</v>
      </c>
      <c r="D20" s="67"/>
      <c r="E20" s="67"/>
      <c r="F20" s="67"/>
      <c r="G20" s="29">
        <v>28.75</v>
      </c>
      <c r="H20" s="29">
        <v>4</v>
      </c>
      <c r="I20" s="29"/>
      <c r="J20" s="29"/>
      <c r="K20" s="29">
        <v>30.5</v>
      </c>
      <c r="L20" s="29">
        <v>3</v>
      </c>
      <c r="M20" s="29">
        <v>1</v>
      </c>
      <c r="N20" s="29"/>
      <c r="O20" s="29">
        <v>28.75</v>
      </c>
      <c r="P20" s="29">
        <v>3</v>
      </c>
      <c r="Q20" s="29">
        <v>1</v>
      </c>
      <c r="R20" s="29"/>
      <c r="S20" s="29">
        <v>28.75</v>
      </c>
      <c r="T20" s="29">
        <v>1</v>
      </c>
      <c r="U20" s="29">
        <v>2</v>
      </c>
      <c r="V20" s="29">
        <v>1</v>
      </c>
      <c r="W20" s="29">
        <v>28.33</v>
      </c>
      <c r="X20" s="29">
        <v>1</v>
      </c>
      <c r="Y20" s="29">
        <v>3</v>
      </c>
      <c r="Z20" s="29">
        <v>2</v>
      </c>
      <c r="AA20" s="29">
        <v>28</v>
      </c>
      <c r="AB20" s="29">
        <v>0</v>
      </c>
      <c r="AC20" s="29">
        <v>2</v>
      </c>
      <c r="AD20" s="29">
        <v>0</v>
      </c>
      <c r="AE20" s="9">
        <f t="shared" si="0"/>
        <v>28.846666666666664</v>
      </c>
      <c r="AF20" s="29">
        <f t="shared" si="1"/>
        <v>12</v>
      </c>
      <c r="AG20" s="29">
        <f t="shared" si="2"/>
        <v>9</v>
      </c>
      <c r="AH20" s="29">
        <f t="shared" si="3"/>
        <v>3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</row>
    <row r="21" spans="1:47" ht="21" customHeight="1">
      <c r="A21" s="2"/>
      <c r="B21" s="2"/>
      <c r="C21" s="2"/>
      <c r="D21" s="2"/>
      <c r="E21" s="2"/>
      <c r="F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</row>
    <row r="22" spans="1:47" ht="21" customHeight="1">
      <c r="A22" s="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9" t="s">
        <v>28</v>
      </c>
      <c r="X22" s="109"/>
      <c r="AG22" s="2"/>
      <c r="AH22" s="2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</row>
    <row r="23" spans="1:47" ht="23.25" customHeight="1">
      <c r="A23" s="71" t="s">
        <v>1</v>
      </c>
      <c r="B23" s="71"/>
      <c r="C23" s="71"/>
      <c r="D23" s="71"/>
      <c r="E23" s="71"/>
      <c r="F23" s="71"/>
      <c r="G23" s="69" t="s">
        <v>29</v>
      </c>
      <c r="H23" s="70"/>
      <c r="I23" s="69" t="s">
        <v>30</v>
      </c>
      <c r="J23" s="72"/>
      <c r="K23" s="72"/>
      <c r="L23" s="72"/>
      <c r="M23" s="70"/>
      <c r="N23" s="69" t="s">
        <v>31</v>
      </c>
      <c r="O23" s="72"/>
      <c r="P23" s="70"/>
      <c r="Q23" s="69" t="s">
        <v>32</v>
      </c>
      <c r="R23" s="72"/>
      <c r="S23" s="70"/>
      <c r="T23" s="69" t="s">
        <v>33</v>
      </c>
      <c r="U23" s="72"/>
      <c r="V23" s="70"/>
      <c r="W23" s="69" t="s">
        <v>34</v>
      </c>
      <c r="X23" s="70"/>
      <c r="AG23" s="2"/>
      <c r="AH23" s="2"/>
      <c r="AS23" s="6"/>
      <c r="AT23" s="6"/>
      <c r="AU23" s="6"/>
    </row>
    <row r="24" spans="1:47" ht="21" customHeight="1">
      <c r="A24" s="67" t="s">
        <v>35</v>
      </c>
      <c r="B24" s="67"/>
      <c r="C24" s="67" t="s">
        <v>36</v>
      </c>
      <c r="D24" s="67"/>
      <c r="E24" s="67"/>
      <c r="F24" s="67"/>
      <c r="G24" s="69">
        <v>0</v>
      </c>
      <c r="H24" s="70"/>
      <c r="I24" s="69">
        <v>0</v>
      </c>
      <c r="J24" s="72"/>
      <c r="K24" s="72"/>
      <c r="L24" s="72"/>
      <c r="M24" s="70"/>
      <c r="N24" s="69">
        <v>0</v>
      </c>
      <c r="O24" s="72"/>
      <c r="P24" s="70"/>
      <c r="Q24" s="69">
        <v>0</v>
      </c>
      <c r="R24" s="72"/>
      <c r="S24" s="70"/>
      <c r="T24" s="69">
        <v>0</v>
      </c>
      <c r="U24" s="72"/>
      <c r="V24" s="70"/>
      <c r="W24" s="69">
        <v>2</v>
      </c>
      <c r="X24" s="70"/>
      <c r="AG24" s="2"/>
      <c r="AH24" s="2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6"/>
      <c r="AT24" s="6"/>
      <c r="AU24" s="6"/>
    </row>
    <row r="25" spans="1:47" ht="21" customHeight="1">
      <c r="A25" s="67"/>
      <c r="B25" s="67"/>
      <c r="C25" s="67" t="s">
        <v>37</v>
      </c>
      <c r="D25" s="67"/>
      <c r="E25" s="67"/>
      <c r="F25" s="67"/>
      <c r="G25" s="69">
        <v>1</v>
      </c>
      <c r="H25" s="70"/>
      <c r="I25" s="69">
        <v>1</v>
      </c>
      <c r="J25" s="72"/>
      <c r="K25" s="72"/>
      <c r="L25" s="72"/>
      <c r="M25" s="70"/>
      <c r="N25" s="69">
        <v>0</v>
      </c>
      <c r="O25" s="72"/>
      <c r="P25" s="70"/>
      <c r="Q25" s="69">
        <v>1</v>
      </c>
      <c r="R25" s="72"/>
      <c r="S25" s="70"/>
      <c r="T25" s="69">
        <v>0</v>
      </c>
      <c r="U25" s="72"/>
      <c r="V25" s="70"/>
      <c r="W25" s="69">
        <v>2</v>
      </c>
      <c r="X25" s="70"/>
      <c r="AG25" s="2"/>
      <c r="AH25" s="2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</row>
    <row r="26" spans="1:47" ht="21" customHeight="1">
      <c r="A26" s="67"/>
      <c r="B26" s="67"/>
      <c r="C26" s="67" t="s">
        <v>38</v>
      </c>
      <c r="D26" s="67"/>
      <c r="E26" s="67"/>
      <c r="F26" s="67"/>
      <c r="G26" s="69">
        <v>1</v>
      </c>
      <c r="H26" s="70"/>
      <c r="I26" s="69">
        <v>0</v>
      </c>
      <c r="J26" s="72"/>
      <c r="K26" s="72"/>
      <c r="L26" s="72"/>
      <c r="M26" s="70"/>
      <c r="N26" s="69">
        <v>1</v>
      </c>
      <c r="O26" s="72"/>
      <c r="P26" s="70"/>
      <c r="Q26" s="69">
        <v>0</v>
      </c>
      <c r="R26" s="72"/>
      <c r="S26" s="70"/>
      <c r="T26" s="69">
        <v>0</v>
      </c>
      <c r="U26" s="72"/>
      <c r="V26" s="70"/>
      <c r="W26" s="69">
        <v>2</v>
      </c>
      <c r="X26" s="70"/>
      <c r="AG26" s="2"/>
      <c r="AH26" s="2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</row>
  </sheetData>
  <mergeCells count="68">
    <mergeCell ref="AE1:AH1"/>
    <mergeCell ref="T23:V23"/>
    <mergeCell ref="T24:V24"/>
    <mergeCell ref="W23:X23"/>
    <mergeCell ref="AA2:AD2"/>
    <mergeCell ref="AE2:AH2"/>
    <mergeCell ref="AF3:AH3"/>
    <mergeCell ref="X3:Z3"/>
    <mergeCell ref="AB3:AD3"/>
    <mergeCell ref="T3:V3"/>
    <mergeCell ref="T25:V25"/>
    <mergeCell ref="T26:V26"/>
    <mergeCell ref="W24:X24"/>
    <mergeCell ref="W25:X25"/>
    <mergeCell ref="W26:X26"/>
    <mergeCell ref="W22:X22"/>
    <mergeCell ref="Q24:S24"/>
    <mergeCell ref="Q25:S25"/>
    <mergeCell ref="Q26:S26"/>
    <mergeCell ref="L3:N3"/>
    <mergeCell ref="P3:R3"/>
    <mergeCell ref="N23:P23"/>
    <mergeCell ref="N24:P24"/>
    <mergeCell ref="N25:P25"/>
    <mergeCell ref="N26:P26"/>
    <mergeCell ref="Q23:S23"/>
    <mergeCell ref="A24:B26"/>
    <mergeCell ref="C24:F24"/>
    <mergeCell ref="C25:F25"/>
    <mergeCell ref="C26:F26"/>
    <mergeCell ref="H3:J3"/>
    <mergeCell ref="G2:J2"/>
    <mergeCell ref="K2:N2"/>
    <mergeCell ref="O2:R2"/>
    <mergeCell ref="S2:V2"/>
    <mergeCell ref="W2:Z2"/>
    <mergeCell ref="G23:H23"/>
    <mergeCell ref="G24:H24"/>
    <mergeCell ref="G25:H25"/>
    <mergeCell ref="G26:H26"/>
    <mergeCell ref="I23:M23"/>
    <mergeCell ref="I24:M24"/>
    <mergeCell ref="I25:M25"/>
    <mergeCell ref="I26:M26"/>
    <mergeCell ref="A23:F23"/>
    <mergeCell ref="A16:B18"/>
    <mergeCell ref="C16:F16"/>
    <mergeCell ref="C17:F17"/>
    <mergeCell ref="C18:F18"/>
    <mergeCell ref="A19:B20"/>
    <mergeCell ref="C19:F19"/>
    <mergeCell ref="C20:F20"/>
    <mergeCell ref="A12:B13"/>
    <mergeCell ref="C12:F12"/>
    <mergeCell ref="C13:F13"/>
    <mergeCell ref="A14:B15"/>
    <mergeCell ref="C14:F14"/>
    <mergeCell ref="C15:F15"/>
    <mergeCell ref="A2:F4"/>
    <mergeCell ref="A9:B11"/>
    <mergeCell ref="C9:F9"/>
    <mergeCell ref="C10:F10"/>
    <mergeCell ref="C11:F11"/>
    <mergeCell ref="A5:B8"/>
    <mergeCell ref="C5:F5"/>
    <mergeCell ref="C6:F6"/>
    <mergeCell ref="C7:F7"/>
    <mergeCell ref="C8:F8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&amp;R&amp;12集計表２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910C5-8E74-486F-99C2-18C08839BE38}">
  <sheetPr>
    <tabColor rgb="FFFFFF00"/>
    <pageSetUpPr fitToPage="1"/>
  </sheetPr>
  <dimension ref="A1:AU26"/>
  <sheetViews>
    <sheetView view="pageBreakPreview" zoomScale="80" zoomScaleNormal="60" zoomScaleSheetLayoutView="80" workbookViewId="0">
      <selection activeCell="AE5" sqref="AE5"/>
    </sheetView>
  </sheetViews>
  <sheetFormatPr defaultColWidth="8.625" defaultRowHeight="13.5"/>
  <cols>
    <col min="1" max="6" width="7.625" style="3" customWidth="1"/>
    <col min="7" max="7" width="10.625" customWidth="1"/>
    <col min="8" max="10" width="5.125" customWidth="1"/>
    <col min="11" max="11" width="10.625" customWidth="1"/>
    <col min="12" max="14" width="5.125" customWidth="1"/>
    <col min="15" max="15" width="10.625" style="3" customWidth="1"/>
    <col min="16" max="18" width="5.125" style="3" customWidth="1"/>
    <col min="19" max="19" width="10.625" style="3" customWidth="1"/>
    <col min="20" max="22" width="5.125" style="3" customWidth="1"/>
    <col min="23" max="23" width="10.625" style="3" customWidth="1"/>
    <col min="24" max="26" width="5.125" style="3" customWidth="1"/>
    <col min="27" max="27" width="10.625" style="3" customWidth="1"/>
    <col min="28" max="30" width="5.125" style="3" customWidth="1"/>
    <col min="31" max="31" width="10.625" style="3" customWidth="1"/>
    <col min="32" max="34" width="5.125" style="3" customWidth="1"/>
    <col min="35" max="16384" width="8.625" style="3"/>
  </cols>
  <sheetData>
    <row r="1" spans="1:47" ht="24" customHeight="1">
      <c r="A1" s="1" t="s">
        <v>0</v>
      </c>
      <c r="B1" s="2"/>
      <c r="C1" s="2"/>
      <c r="D1" s="2"/>
      <c r="E1" s="2"/>
      <c r="F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11" t="s">
        <v>89</v>
      </c>
      <c r="AF1" s="111"/>
      <c r="AG1" s="111"/>
      <c r="AH1" s="111"/>
    </row>
    <row r="2" spans="1:47" ht="21" customHeight="1">
      <c r="A2" s="104" t="s">
        <v>1</v>
      </c>
      <c r="B2" s="105"/>
      <c r="C2" s="105"/>
      <c r="D2" s="105"/>
      <c r="E2" s="105"/>
      <c r="F2" s="106"/>
      <c r="G2" s="69" t="s">
        <v>87</v>
      </c>
      <c r="H2" s="72"/>
      <c r="I2" s="72"/>
      <c r="J2" s="70"/>
      <c r="K2" s="69" t="s">
        <v>88</v>
      </c>
      <c r="L2" s="72"/>
      <c r="M2" s="72"/>
      <c r="N2" s="70"/>
      <c r="O2" s="69" t="s">
        <v>2</v>
      </c>
      <c r="P2" s="72"/>
      <c r="Q2" s="72"/>
      <c r="R2" s="70"/>
      <c r="S2" s="69" t="s">
        <v>3</v>
      </c>
      <c r="T2" s="72"/>
      <c r="U2" s="72"/>
      <c r="V2" s="70"/>
      <c r="W2" s="69" t="s">
        <v>4</v>
      </c>
      <c r="X2" s="72"/>
      <c r="Y2" s="72"/>
      <c r="Z2" s="70"/>
      <c r="AA2" s="69" t="s">
        <v>5</v>
      </c>
      <c r="AB2" s="72"/>
      <c r="AC2" s="72"/>
      <c r="AD2" s="70"/>
      <c r="AE2" s="69" t="s">
        <v>6</v>
      </c>
      <c r="AF2" s="72"/>
      <c r="AG2" s="72"/>
      <c r="AH2" s="70"/>
    </row>
    <row r="3" spans="1:47" ht="54" customHeight="1">
      <c r="A3" s="107"/>
      <c r="B3" s="94"/>
      <c r="C3" s="94"/>
      <c r="D3" s="94"/>
      <c r="E3" s="94"/>
      <c r="F3" s="95"/>
      <c r="G3" s="10" t="s">
        <v>7</v>
      </c>
      <c r="H3" s="100" t="s">
        <v>8</v>
      </c>
      <c r="I3" s="101"/>
      <c r="J3" s="102"/>
      <c r="K3" s="10" t="s">
        <v>7</v>
      </c>
      <c r="L3" s="100" t="s">
        <v>8</v>
      </c>
      <c r="M3" s="101"/>
      <c r="N3" s="102"/>
      <c r="O3" s="10" t="s">
        <v>7</v>
      </c>
      <c r="P3" s="100" t="s">
        <v>8</v>
      </c>
      <c r="Q3" s="101"/>
      <c r="R3" s="102"/>
      <c r="S3" s="10" t="s">
        <v>7</v>
      </c>
      <c r="T3" s="100" t="s">
        <v>8</v>
      </c>
      <c r="U3" s="101"/>
      <c r="V3" s="102"/>
      <c r="W3" s="10" t="s">
        <v>7</v>
      </c>
      <c r="X3" s="100" t="s">
        <v>8</v>
      </c>
      <c r="Y3" s="101"/>
      <c r="Z3" s="102"/>
      <c r="AA3" s="10" t="s">
        <v>7</v>
      </c>
      <c r="AB3" s="100" t="s">
        <v>8</v>
      </c>
      <c r="AC3" s="101"/>
      <c r="AD3" s="102"/>
      <c r="AE3" s="10" t="s">
        <v>7</v>
      </c>
      <c r="AF3" s="100" t="s">
        <v>8</v>
      </c>
      <c r="AG3" s="101"/>
      <c r="AH3" s="102"/>
      <c r="AI3" s="4"/>
      <c r="AJ3" s="5"/>
      <c r="AK3" s="4"/>
      <c r="AL3" s="5"/>
      <c r="AM3" s="4"/>
      <c r="AN3" s="5"/>
      <c r="AO3" s="4"/>
      <c r="AP3" s="5"/>
      <c r="AQ3" s="4"/>
      <c r="AR3" s="5"/>
      <c r="AS3" s="6"/>
      <c r="AT3" s="6"/>
      <c r="AU3" s="6"/>
    </row>
    <row r="4" spans="1:47" ht="21" customHeight="1">
      <c r="A4" s="108"/>
      <c r="B4" s="109"/>
      <c r="C4" s="109"/>
      <c r="D4" s="109"/>
      <c r="E4" s="109"/>
      <c r="F4" s="110"/>
      <c r="G4" s="36"/>
      <c r="H4" s="15">
        <v>0</v>
      </c>
      <c r="I4" s="15">
        <v>1</v>
      </c>
      <c r="J4" s="15">
        <v>2</v>
      </c>
      <c r="K4" s="36"/>
      <c r="L4" s="15">
        <v>0</v>
      </c>
      <c r="M4" s="15">
        <v>1</v>
      </c>
      <c r="N4" s="15">
        <v>2</v>
      </c>
      <c r="O4" s="36"/>
      <c r="P4" s="15">
        <v>0</v>
      </c>
      <c r="Q4" s="15">
        <v>1</v>
      </c>
      <c r="R4" s="15">
        <v>2</v>
      </c>
      <c r="S4" s="36"/>
      <c r="T4" s="15">
        <v>0</v>
      </c>
      <c r="U4" s="15">
        <v>1</v>
      </c>
      <c r="V4" s="15">
        <v>2</v>
      </c>
      <c r="W4" s="36"/>
      <c r="X4" s="15">
        <v>0</v>
      </c>
      <c r="Y4" s="15">
        <v>1</v>
      </c>
      <c r="Z4" s="15">
        <v>2</v>
      </c>
      <c r="AA4" s="36"/>
      <c r="AB4" s="15">
        <v>0</v>
      </c>
      <c r="AC4" s="15">
        <v>1</v>
      </c>
      <c r="AD4" s="15">
        <v>2</v>
      </c>
      <c r="AE4" s="36"/>
      <c r="AF4" s="15">
        <v>0</v>
      </c>
      <c r="AG4" s="15">
        <v>1</v>
      </c>
      <c r="AH4" s="15">
        <v>2</v>
      </c>
      <c r="AI4" s="4"/>
      <c r="AJ4" s="5"/>
      <c r="AK4" s="4"/>
      <c r="AL4" s="5"/>
      <c r="AM4" s="4"/>
      <c r="AN4" s="5"/>
      <c r="AO4" s="4"/>
      <c r="AP4" s="5"/>
      <c r="AQ4" s="4"/>
      <c r="AR4" s="5"/>
      <c r="AS4" s="6"/>
      <c r="AT4" s="6"/>
      <c r="AU4" s="6"/>
    </row>
    <row r="5" spans="1:47" ht="21" customHeight="1">
      <c r="A5" s="67" t="s">
        <v>9</v>
      </c>
      <c r="B5" s="67"/>
      <c r="C5" s="67" t="s">
        <v>10</v>
      </c>
      <c r="D5" s="67"/>
      <c r="E5" s="67"/>
      <c r="F5" s="67"/>
      <c r="G5" s="29"/>
      <c r="H5" s="29"/>
      <c r="I5" s="29"/>
      <c r="J5" s="29"/>
      <c r="K5" s="9">
        <v>28</v>
      </c>
      <c r="L5" s="29">
        <v>0</v>
      </c>
      <c r="M5" s="29">
        <v>1</v>
      </c>
      <c r="N5" s="29">
        <v>0</v>
      </c>
      <c r="O5" s="9">
        <v>29</v>
      </c>
      <c r="P5" s="29">
        <v>0</v>
      </c>
      <c r="Q5" s="29">
        <v>1</v>
      </c>
      <c r="R5" s="29">
        <v>0</v>
      </c>
      <c r="S5" s="9">
        <v>25</v>
      </c>
      <c r="T5" s="29">
        <v>0</v>
      </c>
      <c r="U5" s="29">
        <v>1</v>
      </c>
      <c r="V5" s="29">
        <v>0</v>
      </c>
      <c r="W5" s="9">
        <v>18.666666666666668</v>
      </c>
      <c r="X5" s="29">
        <v>1</v>
      </c>
      <c r="Y5" s="29">
        <v>1</v>
      </c>
      <c r="Z5" s="29">
        <v>0</v>
      </c>
      <c r="AA5" s="9">
        <v>20.166666666666668</v>
      </c>
      <c r="AB5" s="29">
        <v>0</v>
      </c>
      <c r="AC5" s="29">
        <v>0</v>
      </c>
      <c r="AD5" s="29">
        <v>5</v>
      </c>
      <c r="AE5" s="9">
        <v>21.583333333333332</v>
      </c>
      <c r="AF5" s="29">
        <f t="shared" ref="AF5:AF20" si="0">SUM(H5,L5,P5,T5,X5,AB5)</f>
        <v>1</v>
      </c>
      <c r="AG5" s="29">
        <f t="shared" ref="AG5:AG20" si="1">SUM(I5,M5,Q5,U5,Y5,AC5)</f>
        <v>4</v>
      </c>
      <c r="AH5" s="29">
        <f t="shared" ref="AH5:AH20" si="2">SUM(J5,N5,R5,V5,Z5,AD5)</f>
        <v>5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6"/>
      <c r="AU5" s="6"/>
    </row>
    <row r="6" spans="1:47" ht="21" customHeight="1">
      <c r="A6" s="67"/>
      <c r="B6" s="67"/>
      <c r="C6" s="67" t="s">
        <v>11</v>
      </c>
      <c r="D6" s="67"/>
      <c r="E6" s="67"/>
      <c r="F6" s="67"/>
      <c r="G6" s="29"/>
      <c r="H6" s="29"/>
      <c r="I6" s="29"/>
      <c r="J6" s="29"/>
      <c r="K6" s="9">
        <v>28.563706563706564</v>
      </c>
      <c r="L6" s="29">
        <v>124</v>
      </c>
      <c r="M6" s="29">
        <v>112</v>
      </c>
      <c r="N6" s="29">
        <v>23</v>
      </c>
      <c r="O6" s="9">
        <v>28.268456375838927</v>
      </c>
      <c r="P6" s="29">
        <v>112</v>
      </c>
      <c r="Q6" s="29">
        <v>137</v>
      </c>
      <c r="R6" s="29">
        <v>49</v>
      </c>
      <c r="S6" s="9">
        <v>27.469740634005763</v>
      </c>
      <c r="T6" s="29">
        <v>114</v>
      </c>
      <c r="U6" s="29">
        <v>152</v>
      </c>
      <c r="V6" s="29">
        <v>81</v>
      </c>
      <c r="W6" s="9">
        <v>26.897297297297296</v>
      </c>
      <c r="X6" s="29">
        <v>55</v>
      </c>
      <c r="Y6" s="29">
        <v>84</v>
      </c>
      <c r="Z6" s="29">
        <v>46</v>
      </c>
      <c r="AA6" s="9">
        <v>24.708171206225682</v>
      </c>
      <c r="AB6" s="29">
        <v>69</v>
      </c>
      <c r="AC6" s="29">
        <v>112</v>
      </c>
      <c r="AD6" s="29">
        <v>74</v>
      </c>
      <c r="AE6" s="9">
        <v>27.251114413075779</v>
      </c>
      <c r="AF6" s="29">
        <f t="shared" si="0"/>
        <v>474</v>
      </c>
      <c r="AG6" s="29">
        <f t="shared" si="1"/>
        <v>597</v>
      </c>
      <c r="AH6" s="29">
        <f t="shared" si="2"/>
        <v>273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6"/>
      <c r="AU6" s="6"/>
    </row>
    <row r="7" spans="1:47" ht="21" customHeight="1">
      <c r="A7" s="67"/>
      <c r="B7" s="67"/>
      <c r="C7" s="67" t="s">
        <v>12</v>
      </c>
      <c r="D7" s="67"/>
      <c r="E7" s="67"/>
      <c r="F7" s="67"/>
      <c r="G7" s="29"/>
      <c r="H7" s="29"/>
      <c r="I7" s="29"/>
      <c r="J7" s="29"/>
      <c r="K7" s="9">
        <v>28.503030303030304</v>
      </c>
      <c r="L7" s="29">
        <v>755</v>
      </c>
      <c r="M7" s="29">
        <v>613</v>
      </c>
      <c r="N7" s="29">
        <v>117</v>
      </c>
      <c r="O7" s="9">
        <v>28.238900634249472</v>
      </c>
      <c r="P7" s="29">
        <v>875</v>
      </c>
      <c r="Q7" s="29">
        <v>798</v>
      </c>
      <c r="R7" s="29">
        <v>219</v>
      </c>
      <c r="S7" s="9">
        <v>27.774365821094793</v>
      </c>
      <c r="T7" s="29">
        <v>862</v>
      </c>
      <c r="U7" s="29">
        <v>995</v>
      </c>
      <c r="V7" s="29">
        <v>390</v>
      </c>
      <c r="W7" s="9">
        <v>27.16116504854369</v>
      </c>
      <c r="X7" s="29">
        <v>358</v>
      </c>
      <c r="Y7" s="29">
        <v>457</v>
      </c>
      <c r="Z7" s="29">
        <v>215</v>
      </c>
      <c r="AA7" s="9">
        <v>25.070422535211268</v>
      </c>
      <c r="AB7" s="29">
        <v>338</v>
      </c>
      <c r="AC7" s="29">
        <v>589</v>
      </c>
      <c r="AD7" s="29">
        <v>346</v>
      </c>
      <c r="AE7" s="9">
        <v>27.506303580433688</v>
      </c>
      <c r="AF7" s="29">
        <f t="shared" si="0"/>
        <v>3188</v>
      </c>
      <c r="AG7" s="29">
        <f t="shared" si="1"/>
        <v>3452</v>
      </c>
      <c r="AH7" s="29">
        <f t="shared" si="2"/>
        <v>1287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6"/>
      <c r="AU7" s="6"/>
    </row>
    <row r="8" spans="1:47" ht="21" customHeight="1">
      <c r="A8" s="67"/>
      <c r="B8" s="67"/>
      <c r="C8" s="67" t="s">
        <v>13</v>
      </c>
      <c r="D8" s="67"/>
      <c r="E8" s="67"/>
      <c r="F8" s="67"/>
      <c r="G8" s="29"/>
      <c r="H8" s="29"/>
      <c r="I8" s="29"/>
      <c r="J8" s="29"/>
      <c r="K8" s="9">
        <v>28.425219941348974</v>
      </c>
      <c r="L8" s="29">
        <v>366</v>
      </c>
      <c r="M8" s="29">
        <v>264</v>
      </c>
      <c r="N8" s="29">
        <v>52</v>
      </c>
      <c r="O8" s="9">
        <v>28.212830957230143</v>
      </c>
      <c r="P8" s="29">
        <v>484</v>
      </c>
      <c r="Q8" s="29">
        <v>404</v>
      </c>
      <c r="R8" s="29">
        <v>94</v>
      </c>
      <c r="S8" s="9">
        <v>27.884870848708488</v>
      </c>
      <c r="T8" s="29">
        <v>583</v>
      </c>
      <c r="U8" s="29">
        <v>581</v>
      </c>
      <c r="V8" s="29">
        <v>191</v>
      </c>
      <c r="W8" s="9">
        <v>27.270125223613597</v>
      </c>
      <c r="X8" s="29">
        <v>222</v>
      </c>
      <c r="Y8" s="29">
        <v>240</v>
      </c>
      <c r="Z8" s="29">
        <v>97</v>
      </c>
      <c r="AA8" s="9">
        <v>25.416791604197901</v>
      </c>
      <c r="AB8" s="29">
        <v>212</v>
      </c>
      <c r="AC8" s="29">
        <v>306</v>
      </c>
      <c r="AD8" s="29">
        <v>149</v>
      </c>
      <c r="AE8" s="9">
        <v>27.578798586572439</v>
      </c>
      <c r="AF8" s="29">
        <f t="shared" si="0"/>
        <v>1867</v>
      </c>
      <c r="AG8" s="29">
        <f t="shared" si="1"/>
        <v>1795</v>
      </c>
      <c r="AH8" s="29">
        <f t="shared" si="2"/>
        <v>583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6"/>
      <c r="AT8" s="6"/>
      <c r="AU8" s="6"/>
    </row>
    <row r="9" spans="1:47" ht="21" customHeight="1">
      <c r="A9" s="85" t="s">
        <v>14</v>
      </c>
      <c r="B9" s="85"/>
      <c r="C9" s="67" t="s">
        <v>15</v>
      </c>
      <c r="D9" s="67"/>
      <c r="E9" s="67"/>
      <c r="F9" s="67"/>
      <c r="G9" s="29"/>
      <c r="H9" s="29"/>
      <c r="I9" s="29"/>
      <c r="J9" s="29"/>
      <c r="K9" s="9">
        <v>28.281132075471699</v>
      </c>
      <c r="L9" s="32">
        <v>308</v>
      </c>
      <c r="M9" s="32">
        <v>184</v>
      </c>
      <c r="N9" s="32">
        <v>38</v>
      </c>
      <c r="O9" s="9">
        <v>28.019812304483839</v>
      </c>
      <c r="P9" s="32">
        <v>502</v>
      </c>
      <c r="Q9" s="32">
        <v>364</v>
      </c>
      <c r="R9" s="32">
        <v>93</v>
      </c>
      <c r="S9" s="9">
        <v>27.605437178545188</v>
      </c>
      <c r="T9" s="32">
        <v>574</v>
      </c>
      <c r="U9" s="32">
        <v>578</v>
      </c>
      <c r="V9" s="32">
        <v>209</v>
      </c>
      <c r="W9" s="9">
        <v>27.058073654390935</v>
      </c>
      <c r="X9" s="32">
        <v>266</v>
      </c>
      <c r="Y9" s="32">
        <v>295</v>
      </c>
      <c r="Z9" s="32">
        <v>145</v>
      </c>
      <c r="AA9" s="9">
        <v>25.395441030723489</v>
      </c>
      <c r="AB9" s="32">
        <v>312</v>
      </c>
      <c r="AC9" s="32">
        <v>461</v>
      </c>
      <c r="AD9" s="32">
        <v>236</v>
      </c>
      <c r="AE9" s="9">
        <v>27.197809419496167</v>
      </c>
      <c r="AF9" s="29">
        <f t="shared" si="0"/>
        <v>1962</v>
      </c>
      <c r="AG9" s="29">
        <f t="shared" si="1"/>
        <v>1882</v>
      </c>
      <c r="AH9" s="29">
        <f t="shared" si="2"/>
        <v>721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6"/>
      <c r="AT9" s="6"/>
      <c r="AU9" s="6"/>
    </row>
    <row r="10" spans="1:47" ht="21" customHeight="1">
      <c r="A10" s="85"/>
      <c r="B10" s="85"/>
      <c r="C10" s="67" t="s">
        <v>16</v>
      </c>
      <c r="D10" s="67"/>
      <c r="E10" s="67"/>
      <c r="F10" s="67"/>
      <c r="G10" s="29"/>
      <c r="H10" s="29"/>
      <c r="I10" s="29"/>
      <c r="J10" s="29"/>
      <c r="K10" s="9">
        <v>28.450819672131146</v>
      </c>
      <c r="L10" s="32">
        <v>630</v>
      </c>
      <c r="M10" s="32">
        <v>502</v>
      </c>
      <c r="N10" s="32">
        <v>88</v>
      </c>
      <c r="O10" s="9">
        <v>28.242755956213781</v>
      </c>
      <c r="P10" s="32">
        <v>706</v>
      </c>
      <c r="Q10" s="32">
        <v>683</v>
      </c>
      <c r="R10" s="32">
        <v>164</v>
      </c>
      <c r="S10" s="9">
        <v>27.873893805309734</v>
      </c>
      <c r="T10" s="32">
        <v>708</v>
      </c>
      <c r="U10" s="32">
        <v>787</v>
      </c>
      <c r="V10" s="32">
        <v>313</v>
      </c>
      <c r="W10" s="9">
        <v>27.202462380300958</v>
      </c>
      <c r="X10" s="32">
        <v>253</v>
      </c>
      <c r="Y10" s="32">
        <v>340</v>
      </c>
      <c r="Z10" s="32">
        <v>138</v>
      </c>
      <c r="AA10" s="9">
        <v>25.163710777626193</v>
      </c>
      <c r="AB10" s="32">
        <v>188</v>
      </c>
      <c r="AC10" s="32">
        <v>352</v>
      </c>
      <c r="AD10" s="32">
        <v>191</v>
      </c>
      <c r="AE10" s="9">
        <v>27.675268817204302</v>
      </c>
      <c r="AF10" s="29">
        <f t="shared" si="0"/>
        <v>2485</v>
      </c>
      <c r="AG10" s="29">
        <f t="shared" si="1"/>
        <v>2664</v>
      </c>
      <c r="AH10" s="29">
        <f t="shared" si="2"/>
        <v>894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/>
      <c r="AT10" s="6"/>
      <c r="AU10" s="6"/>
    </row>
    <row r="11" spans="1:47" ht="21" customHeight="1">
      <c r="A11" s="85"/>
      <c r="B11" s="85"/>
      <c r="C11" s="67" t="s">
        <v>17</v>
      </c>
      <c r="D11" s="67"/>
      <c r="E11" s="67"/>
      <c r="F11" s="67"/>
      <c r="G11" s="29"/>
      <c r="H11" s="29"/>
      <c r="I11" s="29"/>
      <c r="J11" s="29"/>
      <c r="K11" s="9">
        <v>28.710644677661168</v>
      </c>
      <c r="L11" s="32">
        <v>305</v>
      </c>
      <c r="M11" s="32">
        <v>298</v>
      </c>
      <c r="N11" s="32">
        <v>64</v>
      </c>
      <c r="O11" s="9">
        <v>28.519817073170731</v>
      </c>
      <c r="P11" s="32">
        <v>264</v>
      </c>
      <c r="Q11" s="32">
        <v>291</v>
      </c>
      <c r="R11" s="32">
        <v>101</v>
      </c>
      <c r="S11" s="9">
        <v>27.887012987012987</v>
      </c>
      <c r="T11" s="32">
        <v>272</v>
      </c>
      <c r="U11" s="32">
        <v>360</v>
      </c>
      <c r="V11" s="32">
        <v>138</v>
      </c>
      <c r="W11" s="9">
        <v>27.243243243243242</v>
      </c>
      <c r="X11" s="32">
        <v>117</v>
      </c>
      <c r="Y11" s="32">
        <v>142</v>
      </c>
      <c r="Z11" s="32">
        <v>73</v>
      </c>
      <c r="AA11" s="9">
        <v>24.53125</v>
      </c>
      <c r="AB11" s="32">
        <v>117</v>
      </c>
      <c r="AC11" s="32">
        <v>188</v>
      </c>
      <c r="AD11" s="32">
        <v>139</v>
      </c>
      <c r="AE11" s="9">
        <v>27.624913013221992</v>
      </c>
      <c r="AF11" s="29">
        <f t="shared" si="0"/>
        <v>1075</v>
      </c>
      <c r="AG11" s="29">
        <f t="shared" si="1"/>
        <v>1279</v>
      </c>
      <c r="AH11" s="29">
        <f t="shared" si="2"/>
        <v>515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</row>
    <row r="12" spans="1:47" ht="21" customHeight="1">
      <c r="A12" s="67" t="s">
        <v>18</v>
      </c>
      <c r="B12" s="67"/>
      <c r="C12" s="67" t="s">
        <v>19</v>
      </c>
      <c r="D12" s="67"/>
      <c r="E12" s="67"/>
      <c r="F12" s="67"/>
      <c r="G12" s="29"/>
      <c r="H12" s="29"/>
      <c r="I12" s="29"/>
      <c r="J12" s="29"/>
      <c r="K12" s="9">
        <v>28.321206743566993</v>
      </c>
      <c r="L12" s="32">
        <v>624</v>
      </c>
      <c r="M12" s="32">
        <v>422</v>
      </c>
      <c r="N12" s="32">
        <v>81</v>
      </c>
      <c r="O12" s="9">
        <v>28.079482439926064</v>
      </c>
      <c r="P12" s="32">
        <v>811</v>
      </c>
      <c r="Q12" s="32">
        <v>639</v>
      </c>
      <c r="R12" s="32">
        <v>173</v>
      </c>
      <c r="S12" s="9">
        <v>27.703771849126035</v>
      </c>
      <c r="T12" s="32">
        <v>873</v>
      </c>
      <c r="U12" s="32">
        <v>958</v>
      </c>
      <c r="V12" s="32">
        <v>343</v>
      </c>
      <c r="W12" s="9">
        <v>27.037664783427495</v>
      </c>
      <c r="X12" s="32">
        <v>380</v>
      </c>
      <c r="Y12" s="32">
        <v>452</v>
      </c>
      <c r="Z12" s="32">
        <v>230</v>
      </c>
      <c r="AA12" s="9">
        <v>25.019768234492162</v>
      </c>
      <c r="AB12" s="32">
        <v>433</v>
      </c>
      <c r="AC12" s="32">
        <v>658</v>
      </c>
      <c r="AD12" s="32">
        <v>372</v>
      </c>
      <c r="AE12" s="9">
        <v>27.255735945256944</v>
      </c>
      <c r="AF12" s="29">
        <f t="shared" si="0"/>
        <v>3121</v>
      </c>
      <c r="AG12" s="29">
        <f t="shared" si="1"/>
        <v>3129</v>
      </c>
      <c r="AH12" s="29">
        <f t="shared" si="2"/>
        <v>1199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</row>
    <row r="13" spans="1:47" ht="21" customHeight="1">
      <c r="A13" s="67"/>
      <c r="B13" s="67"/>
      <c r="C13" s="67" t="s">
        <v>20</v>
      </c>
      <c r="D13" s="67"/>
      <c r="E13" s="67"/>
      <c r="F13" s="67"/>
      <c r="G13" s="29"/>
      <c r="H13" s="29"/>
      <c r="I13" s="29"/>
      <c r="J13" s="29"/>
      <c r="K13" s="9">
        <v>28.636645962732921</v>
      </c>
      <c r="L13" s="32">
        <v>614</v>
      </c>
      <c r="M13" s="32">
        <v>564</v>
      </c>
      <c r="N13" s="32">
        <v>110</v>
      </c>
      <c r="O13" s="9">
        <v>28.395561357702348</v>
      </c>
      <c r="P13" s="32">
        <v>652</v>
      </c>
      <c r="Q13" s="32">
        <v>691</v>
      </c>
      <c r="R13" s="32">
        <v>189</v>
      </c>
      <c r="S13" s="9">
        <v>27.889521640091115</v>
      </c>
      <c r="T13" s="32">
        <v>676</v>
      </c>
      <c r="U13" s="32">
        <v>763</v>
      </c>
      <c r="V13" s="32">
        <v>317</v>
      </c>
      <c r="W13" s="9">
        <v>27.354978354978353</v>
      </c>
      <c r="X13" s="32">
        <v>251</v>
      </c>
      <c r="Y13" s="32">
        <v>318</v>
      </c>
      <c r="Z13" s="32">
        <v>123</v>
      </c>
      <c r="AA13" s="9">
        <v>25.265277777777779</v>
      </c>
      <c r="AB13" s="32">
        <v>180</v>
      </c>
      <c r="AC13" s="32">
        <v>340</v>
      </c>
      <c r="AD13" s="32">
        <v>195</v>
      </c>
      <c r="AE13" s="9">
        <v>27.802304224411422</v>
      </c>
      <c r="AF13" s="29">
        <f t="shared" si="0"/>
        <v>2373</v>
      </c>
      <c r="AG13" s="29">
        <f t="shared" si="1"/>
        <v>2676</v>
      </c>
      <c r="AH13" s="29">
        <f t="shared" si="2"/>
        <v>934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</row>
    <row r="14" spans="1:47" ht="21" customHeight="1">
      <c r="A14" s="67" t="s">
        <v>21</v>
      </c>
      <c r="B14" s="67"/>
      <c r="C14" s="67" t="s">
        <v>19</v>
      </c>
      <c r="D14" s="67"/>
      <c r="E14" s="67"/>
      <c r="F14" s="67"/>
      <c r="G14" s="29"/>
      <c r="H14" s="29"/>
      <c r="I14" s="29"/>
      <c r="J14" s="29"/>
      <c r="K14" s="9">
        <v>28.314310798946444</v>
      </c>
      <c r="L14" s="32">
        <v>617</v>
      </c>
      <c r="M14" s="32">
        <v>445</v>
      </c>
      <c r="N14" s="32">
        <v>77</v>
      </c>
      <c r="O14" s="9">
        <v>28.096491228070175</v>
      </c>
      <c r="P14" s="32">
        <v>854</v>
      </c>
      <c r="Q14" s="32">
        <v>683</v>
      </c>
      <c r="R14" s="32">
        <v>173</v>
      </c>
      <c r="S14" s="9">
        <v>27.707509881422926</v>
      </c>
      <c r="T14" s="32">
        <v>933</v>
      </c>
      <c r="U14" s="32">
        <v>968</v>
      </c>
      <c r="V14" s="32">
        <v>376</v>
      </c>
      <c r="W14" s="9">
        <v>27.01731996353692</v>
      </c>
      <c r="X14" s="32">
        <v>388</v>
      </c>
      <c r="Y14" s="32">
        <v>472</v>
      </c>
      <c r="Z14" s="32">
        <v>237</v>
      </c>
      <c r="AA14" s="9">
        <v>24.989993328885923</v>
      </c>
      <c r="AB14" s="32">
        <v>432</v>
      </c>
      <c r="AC14" s="32">
        <v>677</v>
      </c>
      <c r="AD14" s="32">
        <v>386</v>
      </c>
      <c r="AE14" s="9">
        <v>27.257575757575758</v>
      </c>
      <c r="AF14" s="29">
        <f t="shared" si="0"/>
        <v>3224</v>
      </c>
      <c r="AG14" s="29">
        <f t="shared" si="1"/>
        <v>3245</v>
      </c>
      <c r="AH14" s="29">
        <f t="shared" si="2"/>
        <v>1249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</row>
    <row r="15" spans="1:47" ht="21" customHeight="1">
      <c r="A15" s="67"/>
      <c r="B15" s="67"/>
      <c r="C15" s="67" t="s">
        <v>20</v>
      </c>
      <c r="D15" s="67"/>
      <c r="E15" s="67"/>
      <c r="F15" s="67"/>
      <c r="G15" s="29"/>
      <c r="H15" s="29"/>
      <c r="I15" s="29"/>
      <c r="J15" s="29"/>
      <c r="K15" s="9">
        <v>28.649921507064363</v>
      </c>
      <c r="L15" s="32">
        <v>618</v>
      </c>
      <c r="M15" s="32">
        <v>542</v>
      </c>
      <c r="N15" s="32">
        <v>114</v>
      </c>
      <c r="O15" s="9">
        <v>28.397373876986869</v>
      </c>
      <c r="P15" s="32">
        <v>612</v>
      </c>
      <c r="Q15" s="32">
        <v>647</v>
      </c>
      <c r="R15" s="32">
        <v>188</v>
      </c>
      <c r="S15" s="9">
        <v>27.894131881427707</v>
      </c>
      <c r="T15" s="32">
        <v>616</v>
      </c>
      <c r="U15" s="32">
        <v>753</v>
      </c>
      <c r="V15" s="32">
        <v>284</v>
      </c>
      <c r="W15" s="9">
        <v>27.36865671641791</v>
      </c>
      <c r="X15" s="32">
        <v>245</v>
      </c>
      <c r="Y15" s="32">
        <v>305</v>
      </c>
      <c r="Z15" s="32">
        <v>119</v>
      </c>
      <c r="AA15" s="9">
        <v>25.380607814761216</v>
      </c>
      <c r="AB15" s="32">
        <v>180</v>
      </c>
      <c r="AC15" s="32">
        <v>323</v>
      </c>
      <c r="AD15" s="32">
        <v>184</v>
      </c>
      <c r="AE15" s="9">
        <v>27.824760244115083</v>
      </c>
      <c r="AF15" s="29">
        <f t="shared" si="0"/>
        <v>2271</v>
      </c>
      <c r="AG15" s="29">
        <f t="shared" si="1"/>
        <v>2570</v>
      </c>
      <c r="AH15" s="29">
        <f t="shared" si="2"/>
        <v>889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</row>
    <row r="16" spans="1:47" ht="21" customHeight="1">
      <c r="A16" s="67" t="s">
        <v>22</v>
      </c>
      <c r="B16" s="67"/>
      <c r="C16" s="67" t="s">
        <v>23</v>
      </c>
      <c r="D16" s="67"/>
      <c r="E16" s="67"/>
      <c r="F16" s="67"/>
      <c r="G16" s="29"/>
      <c r="H16" s="29"/>
      <c r="I16" s="29"/>
      <c r="J16" s="29"/>
      <c r="K16" s="9">
        <v>28.683486238532112</v>
      </c>
      <c r="L16" s="32">
        <v>86</v>
      </c>
      <c r="M16" s="32">
        <v>104</v>
      </c>
      <c r="N16" s="32">
        <v>28</v>
      </c>
      <c r="O16" s="9">
        <v>28.154078549848943</v>
      </c>
      <c r="P16" s="32">
        <v>109</v>
      </c>
      <c r="Q16" s="32">
        <v>151</v>
      </c>
      <c r="R16" s="32">
        <v>71</v>
      </c>
      <c r="S16" s="9">
        <v>26.93994778067885</v>
      </c>
      <c r="T16" s="32">
        <v>99</v>
      </c>
      <c r="U16" s="32">
        <v>172</v>
      </c>
      <c r="V16" s="32">
        <v>112</v>
      </c>
      <c r="W16" s="9">
        <v>25.743589743589745</v>
      </c>
      <c r="X16" s="32">
        <v>34</v>
      </c>
      <c r="Y16" s="32">
        <v>65</v>
      </c>
      <c r="Z16" s="32">
        <v>56</v>
      </c>
      <c r="AA16" s="9">
        <v>22.021897810218977</v>
      </c>
      <c r="AB16" s="32">
        <v>30</v>
      </c>
      <c r="AC16" s="32">
        <v>47</v>
      </c>
      <c r="AD16" s="32">
        <v>58</v>
      </c>
      <c r="AE16" s="9">
        <v>26.875918367346902</v>
      </c>
      <c r="AF16" s="29">
        <f t="shared" si="0"/>
        <v>358</v>
      </c>
      <c r="AG16" s="29">
        <f t="shared" si="1"/>
        <v>539</v>
      </c>
      <c r="AH16" s="29">
        <f t="shared" si="2"/>
        <v>325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6"/>
      <c r="AT16" s="6"/>
      <c r="AU16" s="6"/>
    </row>
    <row r="17" spans="1:47" ht="21" customHeight="1">
      <c r="A17" s="67"/>
      <c r="B17" s="67"/>
      <c r="C17" s="67" t="s">
        <v>24</v>
      </c>
      <c r="D17" s="67"/>
      <c r="E17" s="67"/>
      <c r="F17" s="67"/>
      <c r="G17" s="29"/>
      <c r="H17" s="29"/>
      <c r="I17" s="29"/>
      <c r="J17" s="29"/>
      <c r="K17" s="9">
        <v>28.609154929577464</v>
      </c>
      <c r="L17" s="32">
        <v>126</v>
      </c>
      <c r="M17" s="32">
        <v>117</v>
      </c>
      <c r="N17" s="32">
        <v>41</v>
      </c>
      <c r="O17" s="9">
        <v>28.188736681887367</v>
      </c>
      <c r="P17" s="32">
        <v>276</v>
      </c>
      <c r="Q17" s="32">
        <v>300</v>
      </c>
      <c r="R17" s="32">
        <v>81</v>
      </c>
      <c r="S17" s="9">
        <v>27.745901639344261</v>
      </c>
      <c r="T17" s="32">
        <v>307</v>
      </c>
      <c r="U17" s="32">
        <v>353</v>
      </c>
      <c r="V17" s="32">
        <v>194</v>
      </c>
      <c r="W17" s="9">
        <v>26.919480519480519</v>
      </c>
      <c r="X17" s="32">
        <v>118</v>
      </c>
      <c r="Y17" s="32">
        <v>163</v>
      </c>
      <c r="Z17" s="32">
        <v>104</v>
      </c>
      <c r="AA17" s="9">
        <v>24.994949494949495</v>
      </c>
      <c r="AB17" s="32">
        <v>136</v>
      </c>
      <c r="AC17" s="32">
        <v>277</v>
      </c>
      <c r="AD17" s="32">
        <v>177</v>
      </c>
      <c r="AE17" s="9">
        <v>27.235400144196106</v>
      </c>
      <c r="AF17" s="29">
        <f t="shared" si="0"/>
        <v>963</v>
      </c>
      <c r="AG17" s="29">
        <f t="shared" si="1"/>
        <v>1210</v>
      </c>
      <c r="AH17" s="29">
        <f t="shared" si="2"/>
        <v>597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</row>
    <row r="18" spans="1:47" ht="21" customHeight="1">
      <c r="A18" s="67"/>
      <c r="B18" s="67"/>
      <c r="C18" s="67" t="s">
        <v>25</v>
      </c>
      <c r="D18" s="67"/>
      <c r="E18" s="67"/>
      <c r="F18" s="67"/>
      <c r="G18" s="29"/>
      <c r="H18" s="29"/>
      <c r="I18" s="29"/>
      <c r="J18" s="29"/>
      <c r="K18" s="9">
        <v>28.445430809399479</v>
      </c>
      <c r="L18" s="32">
        <v>1026</v>
      </c>
      <c r="M18" s="32">
        <v>766</v>
      </c>
      <c r="N18" s="32">
        <v>123</v>
      </c>
      <c r="O18" s="9">
        <v>28.256080770995869</v>
      </c>
      <c r="P18" s="32">
        <v>1087</v>
      </c>
      <c r="Q18" s="32">
        <v>884</v>
      </c>
      <c r="R18" s="32">
        <v>208</v>
      </c>
      <c r="S18" s="9">
        <v>27.909393491124259</v>
      </c>
      <c r="T18" s="32">
        <v>1148</v>
      </c>
      <c r="U18" s="32">
        <v>1202</v>
      </c>
      <c r="V18" s="32">
        <v>354</v>
      </c>
      <c r="W18" s="9">
        <v>27.41393442622951</v>
      </c>
      <c r="X18" s="32">
        <v>479</v>
      </c>
      <c r="Y18" s="32">
        <v>548</v>
      </c>
      <c r="Z18" s="32">
        <v>193</v>
      </c>
      <c r="AA18" s="9">
        <v>25.436351259360109</v>
      </c>
      <c r="AB18" s="32">
        <v>451</v>
      </c>
      <c r="AC18" s="32">
        <v>681</v>
      </c>
      <c r="AD18" s="32">
        <v>334</v>
      </c>
      <c r="AE18" s="9">
        <v>27.650574470327818</v>
      </c>
      <c r="AF18" s="29">
        <f t="shared" si="0"/>
        <v>4191</v>
      </c>
      <c r="AG18" s="29">
        <f t="shared" si="1"/>
        <v>4081</v>
      </c>
      <c r="AH18" s="29">
        <f t="shared" si="2"/>
        <v>1212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</row>
    <row r="19" spans="1:47" ht="21" customHeight="1">
      <c r="A19" s="67" t="s">
        <v>26</v>
      </c>
      <c r="B19" s="67"/>
      <c r="C19" s="67" t="s">
        <v>19</v>
      </c>
      <c r="D19" s="67"/>
      <c r="E19" s="67"/>
      <c r="F19" s="67"/>
      <c r="G19" s="29"/>
      <c r="H19" s="29"/>
      <c r="I19" s="29"/>
      <c r="J19" s="29"/>
      <c r="K19" s="9">
        <v>28.355061349693251</v>
      </c>
      <c r="L19" s="32">
        <v>708</v>
      </c>
      <c r="M19" s="32">
        <v>504</v>
      </c>
      <c r="N19" s="32">
        <v>92</v>
      </c>
      <c r="O19" s="9">
        <v>28.153663177925786</v>
      </c>
      <c r="P19" s="32">
        <v>1028</v>
      </c>
      <c r="Q19" s="32">
        <v>860</v>
      </c>
      <c r="R19" s="32">
        <v>214</v>
      </c>
      <c r="S19" s="9">
        <v>27.714190093708165</v>
      </c>
      <c r="T19" s="32">
        <v>1217</v>
      </c>
      <c r="U19" s="32">
        <v>1299</v>
      </c>
      <c r="V19" s="32">
        <v>472</v>
      </c>
      <c r="W19" s="9">
        <v>27.077401520387006</v>
      </c>
      <c r="X19" s="32">
        <v>526</v>
      </c>
      <c r="Y19" s="32">
        <v>632</v>
      </c>
      <c r="Z19" s="32">
        <v>288</v>
      </c>
      <c r="AA19" s="9">
        <v>24.997399895995841</v>
      </c>
      <c r="AB19" s="32">
        <v>559</v>
      </c>
      <c r="AC19" s="32">
        <v>867</v>
      </c>
      <c r="AD19" s="32">
        <v>491</v>
      </c>
      <c r="AE19" s="9">
        <v>27.26495288816059</v>
      </c>
      <c r="AF19" s="29">
        <f t="shared" si="0"/>
        <v>4038</v>
      </c>
      <c r="AG19" s="29">
        <f t="shared" si="1"/>
        <v>4162</v>
      </c>
      <c r="AH19" s="29">
        <f t="shared" si="2"/>
        <v>1557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</row>
    <row r="20" spans="1:47" ht="21" customHeight="1">
      <c r="A20" s="67"/>
      <c r="B20" s="67"/>
      <c r="C20" s="67" t="s">
        <v>20</v>
      </c>
      <c r="D20" s="67"/>
      <c r="E20" s="67"/>
      <c r="F20" s="67"/>
      <c r="G20" s="29"/>
      <c r="H20" s="29"/>
      <c r="I20" s="29"/>
      <c r="J20" s="29"/>
      <c r="K20" s="9">
        <v>28.644688644688646</v>
      </c>
      <c r="L20" s="32">
        <v>515</v>
      </c>
      <c r="M20" s="32">
        <v>478</v>
      </c>
      <c r="N20" s="32">
        <v>99</v>
      </c>
      <c r="O20" s="9">
        <v>28.403508771929825</v>
      </c>
      <c r="P20" s="32">
        <v>425</v>
      </c>
      <c r="Q20" s="32">
        <v>458</v>
      </c>
      <c r="R20" s="32">
        <v>143</v>
      </c>
      <c r="S20" s="9">
        <v>28.013143483023001</v>
      </c>
      <c r="T20" s="32">
        <v>322</v>
      </c>
      <c r="U20" s="32">
        <v>414</v>
      </c>
      <c r="V20" s="32">
        <v>177</v>
      </c>
      <c r="W20" s="9">
        <v>27.579470198675498</v>
      </c>
      <c r="X20" s="32">
        <v>97</v>
      </c>
      <c r="Y20" s="32">
        <v>139</v>
      </c>
      <c r="Z20" s="32">
        <v>66</v>
      </c>
      <c r="AA20" s="9">
        <v>25.980158730158731</v>
      </c>
      <c r="AB20" s="32">
        <v>52</v>
      </c>
      <c r="AC20" s="32">
        <v>125</v>
      </c>
      <c r="AD20" s="32">
        <v>73</v>
      </c>
      <c r="AE20" s="9">
        <v>28.137796373779636</v>
      </c>
      <c r="AF20" s="29">
        <f t="shared" si="0"/>
        <v>1411</v>
      </c>
      <c r="AG20" s="29">
        <f t="shared" si="1"/>
        <v>1614</v>
      </c>
      <c r="AH20" s="29">
        <f t="shared" si="2"/>
        <v>558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</row>
    <row r="21" spans="1:47" ht="21" customHeight="1">
      <c r="A21" s="2"/>
      <c r="B21" s="2"/>
      <c r="C21" s="2"/>
      <c r="D21" s="2"/>
      <c r="E21" s="2"/>
      <c r="F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</row>
    <row r="22" spans="1:47" ht="21" customHeight="1">
      <c r="A22" s="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9" t="s">
        <v>28</v>
      </c>
      <c r="X22" s="109"/>
      <c r="AG22" s="2"/>
      <c r="AH22" s="2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</row>
    <row r="23" spans="1:47" ht="23.25" customHeight="1">
      <c r="A23" s="71" t="s">
        <v>1</v>
      </c>
      <c r="B23" s="71"/>
      <c r="C23" s="71"/>
      <c r="D23" s="71"/>
      <c r="E23" s="71"/>
      <c r="F23" s="71"/>
      <c r="G23" s="69" t="s">
        <v>29</v>
      </c>
      <c r="H23" s="70"/>
      <c r="I23" s="69" t="s">
        <v>30</v>
      </c>
      <c r="J23" s="72"/>
      <c r="K23" s="72"/>
      <c r="L23" s="72"/>
      <c r="M23" s="70"/>
      <c r="N23" s="69" t="s">
        <v>31</v>
      </c>
      <c r="O23" s="72"/>
      <c r="P23" s="70"/>
      <c r="Q23" s="69" t="s">
        <v>32</v>
      </c>
      <c r="R23" s="72"/>
      <c r="S23" s="70"/>
      <c r="T23" s="69" t="s">
        <v>33</v>
      </c>
      <c r="U23" s="72"/>
      <c r="V23" s="70"/>
      <c r="W23" s="69" t="s">
        <v>34</v>
      </c>
      <c r="X23" s="70"/>
      <c r="AG23" s="2"/>
      <c r="AH23" s="2"/>
      <c r="AS23" s="6"/>
      <c r="AT23" s="6"/>
      <c r="AU23" s="6"/>
    </row>
    <row r="24" spans="1:47" ht="21" customHeight="1">
      <c r="A24" s="67" t="s">
        <v>35</v>
      </c>
      <c r="B24" s="67"/>
      <c r="C24" s="67" t="s">
        <v>36</v>
      </c>
      <c r="D24" s="67"/>
      <c r="E24" s="67"/>
      <c r="F24" s="67"/>
      <c r="G24" s="69">
        <v>124</v>
      </c>
      <c r="H24" s="70"/>
      <c r="I24" s="69">
        <v>36</v>
      </c>
      <c r="J24" s="72"/>
      <c r="K24" s="72"/>
      <c r="L24" s="72"/>
      <c r="M24" s="70"/>
      <c r="N24" s="69">
        <v>61</v>
      </c>
      <c r="O24" s="72"/>
      <c r="P24" s="70"/>
      <c r="Q24" s="69">
        <v>83</v>
      </c>
      <c r="R24" s="72"/>
      <c r="S24" s="70"/>
      <c r="T24" s="69">
        <v>21</v>
      </c>
      <c r="U24" s="72"/>
      <c r="V24" s="70"/>
      <c r="W24" s="69">
        <v>482</v>
      </c>
      <c r="X24" s="70"/>
      <c r="AG24" s="2"/>
      <c r="AH24" s="2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6"/>
      <c r="AT24" s="6"/>
      <c r="AU24" s="6"/>
    </row>
    <row r="25" spans="1:47" ht="21" customHeight="1">
      <c r="A25" s="67"/>
      <c r="B25" s="67"/>
      <c r="C25" s="67" t="s">
        <v>37</v>
      </c>
      <c r="D25" s="67"/>
      <c r="E25" s="67"/>
      <c r="F25" s="67"/>
      <c r="G25" s="69">
        <v>216</v>
      </c>
      <c r="H25" s="70"/>
      <c r="I25" s="69">
        <v>87</v>
      </c>
      <c r="J25" s="72"/>
      <c r="K25" s="72"/>
      <c r="L25" s="72"/>
      <c r="M25" s="70"/>
      <c r="N25" s="69">
        <v>54</v>
      </c>
      <c r="O25" s="72"/>
      <c r="P25" s="70"/>
      <c r="Q25" s="69">
        <v>120</v>
      </c>
      <c r="R25" s="72"/>
      <c r="S25" s="70"/>
      <c r="T25" s="69">
        <v>24</v>
      </c>
      <c r="U25" s="72"/>
      <c r="V25" s="70"/>
      <c r="W25" s="69">
        <v>592</v>
      </c>
      <c r="X25" s="70"/>
      <c r="AG25" s="2"/>
      <c r="AH25" s="2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</row>
    <row r="26" spans="1:47" ht="21" customHeight="1">
      <c r="A26" s="67"/>
      <c r="B26" s="67"/>
      <c r="C26" s="67" t="s">
        <v>38</v>
      </c>
      <c r="D26" s="67"/>
      <c r="E26" s="67"/>
      <c r="F26" s="67"/>
      <c r="G26" s="69">
        <v>121</v>
      </c>
      <c r="H26" s="70"/>
      <c r="I26" s="69">
        <v>51</v>
      </c>
      <c r="J26" s="72"/>
      <c r="K26" s="72"/>
      <c r="L26" s="72"/>
      <c r="M26" s="70"/>
      <c r="N26" s="69">
        <v>20</v>
      </c>
      <c r="O26" s="72"/>
      <c r="P26" s="70"/>
      <c r="Q26" s="69">
        <v>55</v>
      </c>
      <c r="R26" s="72"/>
      <c r="S26" s="70"/>
      <c r="T26" s="69">
        <v>2</v>
      </c>
      <c r="U26" s="72"/>
      <c r="V26" s="70"/>
      <c r="W26" s="69">
        <v>282</v>
      </c>
      <c r="X26" s="70"/>
      <c r="AG26" s="2"/>
      <c r="AH26" s="2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</row>
  </sheetData>
  <mergeCells count="68">
    <mergeCell ref="AE1:AH1"/>
    <mergeCell ref="T23:V23"/>
    <mergeCell ref="T24:V24"/>
    <mergeCell ref="W23:X23"/>
    <mergeCell ref="AA2:AD2"/>
    <mergeCell ref="AE2:AH2"/>
    <mergeCell ref="AF3:AH3"/>
    <mergeCell ref="X3:Z3"/>
    <mergeCell ref="AB3:AD3"/>
    <mergeCell ref="T3:V3"/>
    <mergeCell ref="T25:V25"/>
    <mergeCell ref="T26:V26"/>
    <mergeCell ref="W24:X24"/>
    <mergeCell ref="W25:X25"/>
    <mergeCell ref="W26:X26"/>
    <mergeCell ref="W22:X22"/>
    <mergeCell ref="Q24:S24"/>
    <mergeCell ref="Q25:S25"/>
    <mergeCell ref="Q26:S26"/>
    <mergeCell ref="L3:N3"/>
    <mergeCell ref="P3:R3"/>
    <mergeCell ref="N23:P23"/>
    <mergeCell ref="N24:P24"/>
    <mergeCell ref="N25:P25"/>
    <mergeCell ref="N26:P26"/>
    <mergeCell ref="Q23:S23"/>
    <mergeCell ref="A24:B26"/>
    <mergeCell ref="C24:F24"/>
    <mergeCell ref="C25:F25"/>
    <mergeCell ref="C26:F26"/>
    <mergeCell ref="H3:J3"/>
    <mergeCell ref="G2:J2"/>
    <mergeCell ref="K2:N2"/>
    <mergeCell ref="O2:R2"/>
    <mergeCell ref="S2:V2"/>
    <mergeCell ref="W2:Z2"/>
    <mergeCell ref="G23:H23"/>
    <mergeCell ref="G24:H24"/>
    <mergeCell ref="G25:H25"/>
    <mergeCell ref="G26:H26"/>
    <mergeCell ref="I23:M23"/>
    <mergeCell ref="I24:M24"/>
    <mergeCell ref="I25:M25"/>
    <mergeCell ref="I26:M26"/>
    <mergeCell ref="A23:F23"/>
    <mergeCell ref="A16:B18"/>
    <mergeCell ref="C16:F16"/>
    <mergeCell ref="C17:F17"/>
    <mergeCell ref="C18:F18"/>
    <mergeCell ref="A19:B20"/>
    <mergeCell ref="C19:F19"/>
    <mergeCell ref="C20:F20"/>
    <mergeCell ref="A12:B13"/>
    <mergeCell ref="C12:F12"/>
    <mergeCell ref="C13:F13"/>
    <mergeCell ref="A14:B15"/>
    <mergeCell ref="C14:F14"/>
    <mergeCell ref="C15:F15"/>
    <mergeCell ref="A2:F4"/>
    <mergeCell ref="A9:B11"/>
    <mergeCell ref="C9:F9"/>
    <mergeCell ref="C10:F10"/>
    <mergeCell ref="C11:F11"/>
    <mergeCell ref="A5:B8"/>
    <mergeCell ref="C5:F5"/>
    <mergeCell ref="C6:F6"/>
    <mergeCell ref="C7:F7"/>
    <mergeCell ref="C8:F8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&amp;R&amp;12集計表２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0831C-AB3E-47D6-B6F1-6B16EE1DCB12}">
  <sheetPr>
    <tabColor rgb="FFFFFF00"/>
    <pageSetUpPr fitToPage="1"/>
  </sheetPr>
  <dimension ref="A1:AU26"/>
  <sheetViews>
    <sheetView view="pageBreakPreview" zoomScale="80" zoomScaleNormal="60" zoomScaleSheetLayoutView="80" workbookViewId="0">
      <selection activeCell="AE7" sqref="AE7"/>
    </sheetView>
  </sheetViews>
  <sheetFormatPr defaultColWidth="8.625" defaultRowHeight="13.5"/>
  <cols>
    <col min="1" max="6" width="7.625" style="3" customWidth="1"/>
    <col min="7" max="7" width="10.625" customWidth="1"/>
    <col min="8" max="10" width="5.125" customWidth="1"/>
    <col min="11" max="11" width="10.625" customWidth="1"/>
    <col min="12" max="14" width="5.125" customWidth="1"/>
    <col min="15" max="15" width="10.625" style="3" customWidth="1"/>
    <col min="16" max="18" width="5.125" style="3" customWidth="1"/>
    <col min="19" max="19" width="10.625" style="3" customWidth="1"/>
    <col min="20" max="22" width="5.125" style="3" customWidth="1"/>
    <col min="23" max="23" width="10.625" style="3" customWidth="1"/>
    <col min="24" max="26" width="5.125" style="3" customWidth="1"/>
    <col min="27" max="27" width="10.625" style="3" customWidth="1"/>
    <col min="28" max="30" width="5.125" style="3" customWidth="1"/>
    <col min="31" max="31" width="10.625" style="3" customWidth="1"/>
    <col min="32" max="34" width="5.125" style="3" customWidth="1"/>
    <col min="35" max="16384" width="8.625" style="3"/>
  </cols>
  <sheetData>
    <row r="1" spans="1:47" ht="24" customHeight="1">
      <c r="A1" s="1" t="s">
        <v>0</v>
      </c>
      <c r="B1" s="2"/>
      <c r="C1" s="2"/>
      <c r="D1" s="2"/>
      <c r="E1" s="2"/>
      <c r="F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11" t="s">
        <v>85</v>
      </c>
      <c r="AF1" s="111"/>
      <c r="AG1" s="111"/>
      <c r="AH1" s="111"/>
    </row>
    <row r="2" spans="1:47" ht="21" customHeight="1">
      <c r="A2" s="104" t="s">
        <v>1</v>
      </c>
      <c r="B2" s="105"/>
      <c r="C2" s="105"/>
      <c r="D2" s="105"/>
      <c r="E2" s="105"/>
      <c r="F2" s="106"/>
      <c r="G2" s="69" t="s">
        <v>87</v>
      </c>
      <c r="H2" s="72"/>
      <c r="I2" s="72"/>
      <c r="J2" s="70"/>
      <c r="K2" s="69" t="s">
        <v>88</v>
      </c>
      <c r="L2" s="72"/>
      <c r="M2" s="72"/>
      <c r="N2" s="70"/>
      <c r="O2" s="69" t="s">
        <v>2</v>
      </c>
      <c r="P2" s="72"/>
      <c r="Q2" s="72"/>
      <c r="R2" s="70"/>
      <c r="S2" s="69" t="s">
        <v>3</v>
      </c>
      <c r="T2" s="72"/>
      <c r="U2" s="72"/>
      <c r="V2" s="70"/>
      <c r="W2" s="69" t="s">
        <v>4</v>
      </c>
      <c r="X2" s="72"/>
      <c r="Y2" s="72"/>
      <c r="Z2" s="70"/>
      <c r="AA2" s="69" t="s">
        <v>5</v>
      </c>
      <c r="AB2" s="72"/>
      <c r="AC2" s="72"/>
      <c r="AD2" s="70"/>
      <c r="AE2" s="69" t="s">
        <v>6</v>
      </c>
      <c r="AF2" s="72"/>
      <c r="AG2" s="72"/>
      <c r="AH2" s="70"/>
    </row>
    <row r="3" spans="1:47" ht="54" customHeight="1">
      <c r="A3" s="107"/>
      <c r="B3" s="94"/>
      <c r="C3" s="94"/>
      <c r="D3" s="94"/>
      <c r="E3" s="94"/>
      <c r="F3" s="95"/>
      <c r="G3" s="10" t="s">
        <v>7</v>
      </c>
      <c r="H3" s="100" t="s">
        <v>8</v>
      </c>
      <c r="I3" s="101"/>
      <c r="J3" s="102"/>
      <c r="K3" s="10" t="s">
        <v>7</v>
      </c>
      <c r="L3" s="100" t="s">
        <v>8</v>
      </c>
      <c r="M3" s="101"/>
      <c r="N3" s="102"/>
      <c r="O3" s="10" t="s">
        <v>7</v>
      </c>
      <c r="P3" s="100" t="s">
        <v>8</v>
      </c>
      <c r="Q3" s="101"/>
      <c r="R3" s="102"/>
      <c r="S3" s="10" t="s">
        <v>7</v>
      </c>
      <c r="T3" s="100" t="s">
        <v>8</v>
      </c>
      <c r="U3" s="101"/>
      <c r="V3" s="102"/>
      <c r="W3" s="10" t="s">
        <v>7</v>
      </c>
      <c r="X3" s="100" t="s">
        <v>8</v>
      </c>
      <c r="Y3" s="101"/>
      <c r="Z3" s="102"/>
      <c r="AA3" s="10" t="s">
        <v>7</v>
      </c>
      <c r="AB3" s="100" t="s">
        <v>8</v>
      </c>
      <c r="AC3" s="101"/>
      <c r="AD3" s="102"/>
      <c r="AE3" s="10" t="s">
        <v>7</v>
      </c>
      <c r="AF3" s="100" t="s">
        <v>8</v>
      </c>
      <c r="AG3" s="101"/>
      <c r="AH3" s="102"/>
      <c r="AI3" s="4"/>
      <c r="AJ3" s="5"/>
      <c r="AK3" s="4"/>
      <c r="AL3" s="5"/>
      <c r="AM3" s="4"/>
      <c r="AN3" s="5"/>
      <c r="AO3" s="4"/>
      <c r="AP3" s="5"/>
      <c r="AQ3" s="4"/>
      <c r="AR3" s="5"/>
      <c r="AS3" s="6"/>
      <c r="AT3" s="6"/>
      <c r="AU3" s="6"/>
    </row>
    <row r="4" spans="1:47" ht="21" customHeight="1">
      <c r="A4" s="108"/>
      <c r="B4" s="109"/>
      <c r="C4" s="109"/>
      <c r="D4" s="109"/>
      <c r="E4" s="109"/>
      <c r="F4" s="110"/>
      <c r="G4" s="36"/>
      <c r="H4" s="15">
        <v>0</v>
      </c>
      <c r="I4" s="15">
        <v>1</v>
      </c>
      <c r="J4" s="15">
        <v>2</v>
      </c>
      <c r="K4" s="36"/>
      <c r="L4" s="15">
        <v>0</v>
      </c>
      <c r="M4" s="15">
        <v>1</v>
      </c>
      <c r="N4" s="15">
        <v>2</v>
      </c>
      <c r="O4" s="36"/>
      <c r="P4" s="15">
        <v>0</v>
      </c>
      <c r="Q4" s="15">
        <v>1</v>
      </c>
      <c r="R4" s="15">
        <v>2</v>
      </c>
      <c r="S4" s="36"/>
      <c r="T4" s="15">
        <v>0</v>
      </c>
      <c r="U4" s="15">
        <v>1</v>
      </c>
      <c r="V4" s="15">
        <v>2</v>
      </c>
      <c r="W4" s="36"/>
      <c r="X4" s="15">
        <v>0</v>
      </c>
      <c r="Y4" s="15">
        <v>1</v>
      </c>
      <c r="Z4" s="15">
        <v>2</v>
      </c>
      <c r="AA4" s="36"/>
      <c r="AB4" s="15">
        <v>0</v>
      </c>
      <c r="AC4" s="15">
        <v>1</v>
      </c>
      <c r="AD4" s="15">
        <v>2</v>
      </c>
      <c r="AE4" s="36"/>
      <c r="AF4" s="15">
        <v>0</v>
      </c>
      <c r="AG4" s="15">
        <v>1</v>
      </c>
      <c r="AH4" s="15">
        <v>2</v>
      </c>
      <c r="AI4" s="4"/>
      <c r="AJ4" s="5"/>
      <c r="AK4" s="4"/>
      <c r="AL4" s="5"/>
      <c r="AM4" s="4"/>
      <c r="AN4" s="5"/>
      <c r="AO4" s="4"/>
      <c r="AP4" s="5"/>
      <c r="AQ4" s="4"/>
      <c r="AR4" s="5"/>
      <c r="AS4" s="6"/>
      <c r="AT4" s="6"/>
      <c r="AU4" s="6"/>
    </row>
    <row r="5" spans="1:47" ht="21" customHeight="1">
      <c r="A5" s="67" t="s">
        <v>9</v>
      </c>
      <c r="B5" s="67"/>
      <c r="C5" s="67" t="s">
        <v>10</v>
      </c>
      <c r="D5" s="67"/>
      <c r="E5" s="67"/>
      <c r="F5" s="67"/>
      <c r="G5" s="29"/>
      <c r="H5" s="29">
        <v>0</v>
      </c>
      <c r="I5" s="29">
        <v>0</v>
      </c>
      <c r="J5" s="29">
        <v>0</v>
      </c>
      <c r="K5" s="29"/>
      <c r="L5" s="29">
        <v>0</v>
      </c>
      <c r="M5" s="29">
        <v>0</v>
      </c>
      <c r="N5" s="29">
        <v>0</v>
      </c>
      <c r="O5" s="29"/>
      <c r="P5" s="29">
        <v>0</v>
      </c>
      <c r="Q5" s="29">
        <v>0</v>
      </c>
      <c r="R5" s="29">
        <v>0</v>
      </c>
      <c r="S5" s="29"/>
      <c r="T5" s="29">
        <v>0</v>
      </c>
      <c r="U5" s="29">
        <v>0</v>
      </c>
      <c r="V5" s="29">
        <v>0</v>
      </c>
      <c r="W5" s="29"/>
      <c r="X5" s="29">
        <v>0</v>
      </c>
      <c r="Y5" s="29">
        <v>0</v>
      </c>
      <c r="Z5" s="29">
        <v>0</v>
      </c>
      <c r="AA5" s="29"/>
      <c r="AB5" s="29">
        <v>0</v>
      </c>
      <c r="AC5" s="29">
        <v>0</v>
      </c>
      <c r="AD5" s="29">
        <v>0</v>
      </c>
      <c r="AE5" s="29"/>
      <c r="AF5" s="29">
        <v>0</v>
      </c>
      <c r="AG5" s="29">
        <v>0</v>
      </c>
      <c r="AH5" s="29">
        <v>0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6"/>
      <c r="AU5" s="6"/>
    </row>
    <row r="6" spans="1:47" ht="21" customHeight="1">
      <c r="A6" s="67"/>
      <c r="B6" s="67"/>
      <c r="C6" s="67" t="s">
        <v>11</v>
      </c>
      <c r="D6" s="67"/>
      <c r="E6" s="67"/>
      <c r="F6" s="67"/>
      <c r="G6" s="29"/>
      <c r="H6" s="29">
        <v>0</v>
      </c>
      <c r="I6" s="29">
        <v>0</v>
      </c>
      <c r="J6" s="29">
        <v>0</v>
      </c>
      <c r="K6" s="29">
        <v>28</v>
      </c>
      <c r="L6" s="29">
        <v>1</v>
      </c>
      <c r="M6" s="29">
        <v>0</v>
      </c>
      <c r="N6" s="29">
        <v>0</v>
      </c>
      <c r="O6" s="29"/>
      <c r="P6" s="29">
        <v>0</v>
      </c>
      <c r="Q6" s="29">
        <v>0</v>
      </c>
      <c r="R6" s="29">
        <v>0</v>
      </c>
      <c r="S6" s="29">
        <v>28.2</v>
      </c>
      <c r="T6" s="29">
        <v>0</v>
      </c>
      <c r="U6" s="29">
        <v>5</v>
      </c>
      <c r="V6" s="29">
        <v>0</v>
      </c>
      <c r="W6" s="29">
        <v>28</v>
      </c>
      <c r="X6" s="29">
        <v>0</v>
      </c>
      <c r="Y6" s="29">
        <v>3</v>
      </c>
      <c r="Z6" s="29">
        <v>0</v>
      </c>
      <c r="AA6" s="9">
        <v>23.411764705882351</v>
      </c>
      <c r="AB6" s="29">
        <v>1</v>
      </c>
      <c r="AC6" s="29">
        <v>14</v>
      </c>
      <c r="AD6" s="29">
        <v>1</v>
      </c>
      <c r="AE6" s="9">
        <v>25.03846153846154</v>
      </c>
      <c r="AF6" s="29">
        <v>1</v>
      </c>
      <c r="AG6" s="29">
        <v>22</v>
      </c>
      <c r="AH6" s="29">
        <v>1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6"/>
      <c r="AU6" s="6"/>
    </row>
    <row r="7" spans="1:47" ht="21" customHeight="1">
      <c r="A7" s="67"/>
      <c r="B7" s="67"/>
      <c r="C7" s="67" t="s">
        <v>12</v>
      </c>
      <c r="D7" s="67"/>
      <c r="E7" s="67"/>
      <c r="F7" s="67"/>
      <c r="G7" s="29">
        <v>31</v>
      </c>
      <c r="H7" s="29">
        <v>3</v>
      </c>
      <c r="I7" s="29">
        <v>0</v>
      </c>
      <c r="J7" s="29">
        <v>0</v>
      </c>
      <c r="K7" s="29">
        <v>28</v>
      </c>
      <c r="L7" s="29">
        <v>1</v>
      </c>
      <c r="M7" s="29">
        <v>1</v>
      </c>
      <c r="N7" s="29">
        <v>1</v>
      </c>
      <c r="O7" s="29">
        <v>28</v>
      </c>
      <c r="P7" s="29">
        <v>2</v>
      </c>
      <c r="Q7" s="29">
        <v>4</v>
      </c>
      <c r="R7" s="29">
        <v>2</v>
      </c>
      <c r="S7" s="9">
        <v>28.142857142857142</v>
      </c>
      <c r="T7" s="29">
        <v>7</v>
      </c>
      <c r="U7" s="29">
        <v>4</v>
      </c>
      <c r="V7" s="29">
        <v>3</v>
      </c>
      <c r="W7" s="9">
        <v>27.666666666666668</v>
      </c>
      <c r="X7" s="29">
        <v>4</v>
      </c>
      <c r="Y7" s="29">
        <v>8</v>
      </c>
      <c r="Z7" s="29">
        <v>0</v>
      </c>
      <c r="AA7" s="9">
        <v>24.076923076923077</v>
      </c>
      <c r="AB7" s="29">
        <v>7</v>
      </c>
      <c r="AC7" s="29">
        <v>16</v>
      </c>
      <c r="AD7" s="29">
        <v>3</v>
      </c>
      <c r="AE7" s="9">
        <v>26.560606060606062</v>
      </c>
      <c r="AF7" s="29">
        <v>20</v>
      </c>
      <c r="AG7" s="29">
        <v>32</v>
      </c>
      <c r="AH7" s="29">
        <v>8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6"/>
      <c r="AU7" s="6"/>
    </row>
    <row r="8" spans="1:47" ht="21" customHeight="1">
      <c r="A8" s="67"/>
      <c r="B8" s="67"/>
      <c r="C8" s="67" t="s">
        <v>13</v>
      </c>
      <c r="D8" s="67"/>
      <c r="E8" s="67"/>
      <c r="F8" s="67"/>
      <c r="G8" s="29">
        <v>27</v>
      </c>
      <c r="H8" s="29">
        <v>1</v>
      </c>
      <c r="I8" s="29">
        <v>0</v>
      </c>
      <c r="J8" s="29">
        <v>0</v>
      </c>
      <c r="K8" s="29">
        <v>29</v>
      </c>
      <c r="L8" s="29">
        <v>1</v>
      </c>
      <c r="M8" s="29">
        <v>2</v>
      </c>
      <c r="N8" s="29">
        <v>1</v>
      </c>
      <c r="O8" s="29">
        <v>31</v>
      </c>
      <c r="P8" s="29">
        <v>1</v>
      </c>
      <c r="Q8" s="29">
        <v>0</v>
      </c>
      <c r="R8" s="29">
        <v>0</v>
      </c>
      <c r="S8" s="29">
        <v>25</v>
      </c>
      <c r="T8" s="29">
        <v>1</v>
      </c>
      <c r="U8" s="29">
        <v>0</v>
      </c>
      <c r="V8" s="29">
        <v>0</v>
      </c>
      <c r="W8" s="9">
        <v>25.833333333333332</v>
      </c>
      <c r="X8" s="29">
        <v>3</v>
      </c>
      <c r="Y8" s="29">
        <v>3</v>
      </c>
      <c r="Z8" s="29">
        <v>0</v>
      </c>
      <c r="AA8" s="9">
        <v>25.526315789473685</v>
      </c>
      <c r="AB8" s="29">
        <v>5</v>
      </c>
      <c r="AC8" s="29">
        <v>9</v>
      </c>
      <c r="AD8" s="29">
        <v>5</v>
      </c>
      <c r="AE8" s="9">
        <v>26.21875</v>
      </c>
      <c r="AF8" s="29">
        <v>10</v>
      </c>
      <c r="AG8" s="29">
        <v>12</v>
      </c>
      <c r="AH8" s="29">
        <v>5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6"/>
      <c r="AT8" s="6"/>
      <c r="AU8" s="6"/>
    </row>
    <row r="9" spans="1:47" ht="21" customHeight="1">
      <c r="A9" s="85" t="s">
        <v>14</v>
      </c>
      <c r="B9" s="85"/>
      <c r="C9" s="67" t="s">
        <v>15</v>
      </c>
      <c r="D9" s="67"/>
      <c r="E9" s="67"/>
      <c r="F9" s="67"/>
      <c r="G9" s="29">
        <v>27</v>
      </c>
      <c r="H9" s="29">
        <v>1</v>
      </c>
      <c r="I9" s="29">
        <v>0</v>
      </c>
      <c r="J9" s="29">
        <v>0</v>
      </c>
      <c r="K9" s="29"/>
      <c r="L9" s="29">
        <v>0</v>
      </c>
      <c r="M9" s="29">
        <v>0</v>
      </c>
      <c r="N9" s="29">
        <v>0</v>
      </c>
      <c r="O9" s="29"/>
      <c r="P9" s="29">
        <v>0</v>
      </c>
      <c r="Q9" s="29">
        <v>0</v>
      </c>
      <c r="R9" s="29">
        <v>0</v>
      </c>
      <c r="S9" s="29">
        <v>28</v>
      </c>
      <c r="T9" s="29">
        <v>4</v>
      </c>
      <c r="U9" s="29">
        <v>2</v>
      </c>
      <c r="V9" s="29">
        <v>0</v>
      </c>
      <c r="W9" s="29">
        <v>27</v>
      </c>
      <c r="X9" s="29">
        <v>3</v>
      </c>
      <c r="Y9" s="29">
        <v>3</v>
      </c>
      <c r="Z9" s="29">
        <v>0</v>
      </c>
      <c r="AA9" s="9">
        <v>23.142857142857142</v>
      </c>
      <c r="AB9" s="29">
        <v>5</v>
      </c>
      <c r="AC9" s="29">
        <v>11</v>
      </c>
      <c r="AD9" s="29">
        <v>5</v>
      </c>
      <c r="AE9" s="9">
        <v>24.794117647058822</v>
      </c>
      <c r="AF9" s="29">
        <v>12</v>
      </c>
      <c r="AG9" s="29">
        <v>16</v>
      </c>
      <c r="AH9" s="29">
        <v>5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6"/>
      <c r="AT9" s="6"/>
      <c r="AU9" s="6"/>
    </row>
    <row r="10" spans="1:47" ht="21" customHeight="1">
      <c r="A10" s="85"/>
      <c r="B10" s="85"/>
      <c r="C10" s="67" t="s">
        <v>16</v>
      </c>
      <c r="D10" s="67"/>
      <c r="E10" s="67"/>
      <c r="F10" s="67"/>
      <c r="G10" s="29">
        <v>32</v>
      </c>
      <c r="H10" s="29">
        <v>1</v>
      </c>
      <c r="I10" s="29">
        <v>0</v>
      </c>
      <c r="J10" s="29">
        <v>0</v>
      </c>
      <c r="K10" s="29">
        <v>29.25</v>
      </c>
      <c r="L10" s="29">
        <v>1</v>
      </c>
      <c r="M10" s="29">
        <v>2</v>
      </c>
      <c r="N10" s="29">
        <v>1</v>
      </c>
      <c r="O10" s="9">
        <v>27.666666666666668</v>
      </c>
      <c r="P10" s="29">
        <v>1</v>
      </c>
      <c r="Q10" s="29">
        <v>1</v>
      </c>
      <c r="R10" s="29">
        <v>1</v>
      </c>
      <c r="S10" s="29">
        <v>27.8</v>
      </c>
      <c r="T10" s="29">
        <v>3</v>
      </c>
      <c r="U10" s="29">
        <v>6</v>
      </c>
      <c r="V10" s="29">
        <v>1</v>
      </c>
      <c r="W10" s="29">
        <v>27</v>
      </c>
      <c r="X10" s="29">
        <v>3</v>
      </c>
      <c r="Y10" s="29">
        <v>9</v>
      </c>
      <c r="Z10" s="29">
        <v>0</v>
      </c>
      <c r="AA10" s="9">
        <v>25.695652173913043</v>
      </c>
      <c r="AB10" s="29">
        <v>3</v>
      </c>
      <c r="AC10" s="29">
        <v>18</v>
      </c>
      <c r="AD10" s="29">
        <v>2</v>
      </c>
      <c r="AE10" s="9">
        <v>26.886792452830189</v>
      </c>
      <c r="AF10" s="29">
        <v>10</v>
      </c>
      <c r="AG10" s="29">
        <v>34</v>
      </c>
      <c r="AH10" s="29">
        <v>4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/>
      <c r="AT10" s="6"/>
      <c r="AU10" s="6"/>
    </row>
    <row r="11" spans="1:47" ht="21" customHeight="1">
      <c r="A11" s="85"/>
      <c r="B11" s="85"/>
      <c r="C11" s="67" t="s">
        <v>17</v>
      </c>
      <c r="D11" s="67"/>
      <c r="E11" s="67"/>
      <c r="F11" s="67"/>
      <c r="G11" s="29">
        <v>30.5</v>
      </c>
      <c r="H11" s="29">
        <v>2</v>
      </c>
      <c r="I11" s="29">
        <v>0</v>
      </c>
      <c r="J11" s="29">
        <v>0</v>
      </c>
      <c r="K11" s="9">
        <v>27.667000000000002</v>
      </c>
      <c r="L11" s="29">
        <v>1</v>
      </c>
      <c r="M11" s="29">
        <v>1</v>
      </c>
      <c r="N11" s="29">
        <v>1</v>
      </c>
      <c r="O11" s="9">
        <v>28.666666666666668</v>
      </c>
      <c r="P11" s="29">
        <v>2</v>
      </c>
      <c r="Q11" s="29">
        <v>3</v>
      </c>
      <c r="R11" s="29">
        <v>1</v>
      </c>
      <c r="S11" s="29">
        <v>28.5</v>
      </c>
      <c r="T11" s="29">
        <v>1</v>
      </c>
      <c r="U11" s="29">
        <v>1</v>
      </c>
      <c r="V11" s="29">
        <v>2</v>
      </c>
      <c r="W11" s="9">
        <v>28.333333333333332</v>
      </c>
      <c r="X11" s="29">
        <v>1</v>
      </c>
      <c r="Y11" s="29">
        <v>2</v>
      </c>
      <c r="Z11" s="29">
        <v>0</v>
      </c>
      <c r="AA11" s="9">
        <v>23.823529411764707</v>
      </c>
      <c r="AB11" s="29">
        <v>4</v>
      </c>
      <c r="AC11" s="29">
        <v>10</v>
      </c>
      <c r="AD11" s="29">
        <v>2</v>
      </c>
      <c r="AE11" s="9">
        <v>26.285714285714285</v>
      </c>
      <c r="AF11" s="29">
        <v>8</v>
      </c>
      <c r="AG11" s="29">
        <v>16</v>
      </c>
      <c r="AH11" s="29">
        <v>5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</row>
    <row r="12" spans="1:47" ht="21" customHeight="1">
      <c r="A12" s="67" t="s">
        <v>18</v>
      </c>
      <c r="B12" s="67"/>
      <c r="C12" s="67" t="s">
        <v>19</v>
      </c>
      <c r="D12" s="67"/>
      <c r="E12" s="67"/>
      <c r="F12" s="67"/>
      <c r="G12" s="29">
        <v>27</v>
      </c>
      <c r="H12" s="29">
        <v>1</v>
      </c>
      <c r="I12" s="29">
        <v>0</v>
      </c>
      <c r="J12" s="29">
        <v>0</v>
      </c>
      <c r="K12" s="9">
        <v>28.332999999999998</v>
      </c>
      <c r="L12" s="29">
        <v>2</v>
      </c>
      <c r="M12" s="29">
        <v>0</v>
      </c>
      <c r="N12" s="29">
        <v>1</v>
      </c>
      <c r="O12" s="9">
        <v>28.666666666666668</v>
      </c>
      <c r="P12" s="29">
        <v>3</v>
      </c>
      <c r="Q12" s="29">
        <v>0</v>
      </c>
      <c r="R12" s="29">
        <v>0</v>
      </c>
      <c r="S12" s="9">
        <v>28.181818181818183</v>
      </c>
      <c r="T12" s="29">
        <v>5</v>
      </c>
      <c r="U12" s="29">
        <v>5</v>
      </c>
      <c r="V12" s="29">
        <v>1</v>
      </c>
      <c r="W12" s="9">
        <v>26.583333333333332</v>
      </c>
      <c r="X12" s="29">
        <v>4</v>
      </c>
      <c r="Y12" s="29">
        <v>8</v>
      </c>
      <c r="Z12" s="29">
        <v>0</v>
      </c>
      <c r="AA12" s="9">
        <v>23.756756756756758</v>
      </c>
      <c r="AB12" s="29">
        <v>6</v>
      </c>
      <c r="AC12" s="29">
        <v>26</v>
      </c>
      <c r="AD12" s="29">
        <v>5</v>
      </c>
      <c r="AE12" s="9">
        <v>25.46268656716418</v>
      </c>
      <c r="AF12" s="29">
        <v>18</v>
      </c>
      <c r="AG12" s="29">
        <v>39</v>
      </c>
      <c r="AH12" s="29">
        <v>6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</row>
    <row r="13" spans="1:47" ht="21" customHeight="1">
      <c r="A13" s="67"/>
      <c r="B13" s="67"/>
      <c r="C13" s="67" t="s">
        <v>20</v>
      </c>
      <c r="D13" s="67"/>
      <c r="E13" s="67"/>
      <c r="F13" s="67"/>
      <c r="G13" s="29">
        <v>31</v>
      </c>
      <c r="H13" s="29">
        <v>3</v>
      </c>
      <c r="I13" s="29">
        <v>0</v>
      </c>
      <c r="J13" s="29">
        <v>0</v>
      </c>
      <c r="K13" s="29">
        <v>28.6</v>
      </c>
      <c r="L13" s="29">
        <v>1</v>
      </c>
      <c r="M13" s="29">
        <v>3</v>
      </c>
      <c r="N13" s="29">
        <v>1</v>
      </c>
      <c r="O13" s="29">
        <v>28.2</v>
      </c>
      <c r="P13" s="29">
        <v>0</v>
      </c>
      <c r="Q13" s="29">
        <v>3</v>
      </c>
      <c r="R13" s="29">
        <v>2</v>
      </c>
      <c r="S13" s="9">
        <v>27.777777777777779</v>
      </c>
      <c r="T13" s="29">
        <v>3</v>
      </c>
      <c r="U13" s="29">
        <v>4</v>
      </c>
      <c r="V13" s="29">
        <v>2</v>
      </c>
      <c r="W13" s="29">
        <v>28</v>
      </c>
      <c r="X13" s="29">
        <v>3</v>
      </c>
      <c r="Y13" s="29">
        <v>6</v>
      </c>
      <c r="Z13" s="29">
        <v>0</v>
      </c>
      <c r="AA13" s="29">
        <v>25.125</v>
      </c>
      <c r="AB13" s="29">
        <v>6</v>
      </c>
      <c r="AC13" s="29">
        <v>13</v>
      </c>
      <c r="AD13" s="29">
        <v>4</v>
      </c>
      <c r="AE13" s="9">
        <v>26.945454545454545</v>
      </c>
      <c r="AF13" s="29">
        <v>12</v>
      </c>
      <c r="AG13" s="29">
        <v>26</v>
      </c>
      <c r="AH13" s="29">
        <v>8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</row>
    <row r="14" spans="1:47" ht="21" customHeight="1">
      <c r="A14" s="67" t="s">
        <v>21</v>
      </c>
      <c r="B14" s="67"/>
      <c r="C14" s="67" t="s">
        <v>19</v>
      </c>
      <c r="D14" s="67"/>
      <c r="E14" s="67"/>
      <c r="F14" s="67"/>
      <c r="G14" s="29"/>
      <c r="H14" s="29">
        <v>0</v>
      </c>
      <c r="I14" s="29">
        <v>0</v>
      </c>
      <c r="J14" s="29">
        <v>0</v>
      </c>
      <c r="K14" s="9">
        <v>28.332999999999998</v>
      </c>
      <c r="L14" s="29">
        <v>2</v>
      </c>
      <c r="M14" s="29">
        <v>0</v>
      </c>
      <c r="N14" s="29">
        <v>1</v>
      </c>
      <c r="O14" s="29">
        <v>27</v>
      </c>
      <c r="P14" s="29">
        <v>1</v>
      </c>
      <c r="Q14" s="29">
        <v>0</v>
      </c>
      <c r="R14" s="29">
        <v>0</v>
      </c>
      <c r="S14" s="9">
        <v>28.222222222222221</v>
      </c>
      <c r="T14" s="29">
        <v>3</v>
      </c>
      <c r="U14" s="29">
        <v>5</v>
      </c>
      <c r="V14" s="29">
        <v>1</v>
      </c>
      <c r="W14" s="9">
        <v>26.583333333333332</v>
      </c>
      <c r="X14" s="29">
        <v>4</v>
      </c>
      <c r="Y14" s="29">
        <v>8</v>
      </c>
      <c r="Z14" s="29">
        <v>0</v>
      </c>
      <c r="AA14" s="9">
        <v>24.15625</v>
      </c>
      <c r="AB14" s="29">
        <v>7</v>
      </c>
      <c r="AC14" s="29">
        <v>20</v>
      </c>
      <c r="AD14" s="29">
        <v>5</v>
      </c>
      <c r="AE14" s="9">
        <v>25.578947368421051</v>
      </c>
      <c r="AF14" s="29">
        <v>15</v>
      </c>
      <c r="AG14" s="29">
        <v>33</v>
      </c>
      <c r="AH14" s="29">
        <v>6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</row>
    <row r="15" spans="1:47" ht="21" customHeight="1">
      <c r="A15" s="67"/>
      <c r="B15" s="67"/>
      <c r="C15" s="67" t="s">
        <v>20</v>
      </c>
      <c r="D15" s="67"/>
      <c r="E15" s="67"/>
      <c r="F15" s="67"/>
      <c r="G15" s="29">
        <v>30</v>
      </c>
      <c r="H15" s="29">
        <v>4</v>
      </c>
      <c r="I15" s="29">
        <v>0</v>
      </c>
      <c r="J15" s="29">
        <v>0</v>
      </c>
      <c r="K15" s="29">
        <v>28.6</v>
      </c>
      <c r="L15" s="29">
        <v>1</v>
      </c>
      <c r="M15" s="29">
        <v>3</v>
      </c>
      <c r="N15" s="29">
        <v>1</v>
      </c>
      <c r="O15" s="29">
        <v>28.5</v>
      </c>
      <c r="P15" s="29">
        <v>2</v>
      </c>
      <c r="Q15" s="29">
        <v>4</v>
      </c>
      <c r="R15" s="29">
        <v>2</v>
      </c>
      <c r="S15" s="9">
        <v>27.818181818181817</v>
      </c>
      <c r="T15" s="29">
        <v>5</v>
      </c>
      <c r="U15" s="29">
        <v>4</v>
      </c>
      <c r="V15" s="29">
        <v>2</v>
      </c>
      <c r="W15" s="29">
        <v>28</v>
      </c>
      <c r="X15" s="29">
        <v>3</v>
      </c>
      <c r="Y15" s="29">
        <v>6</v>
      </c>
      <c r="Z15" s="29">
        <v>0</v>
      </c>
      <c r="AA15" s="9">
        <v>24.642857142857142</v>
      </c>
      <c r="AB15" s="29">
        <v>5</v>
      </c>
      <c r="AC15" s="29">
        <v>18</v>
      </c>
      <c r="AD15" s="29">
        <v>4</v>
      </c>
      <c r="AE15" s="9">
        <v>26.753846153846155</v>
      </c>
      <c r="AF15" s="29">
        <v>15</v>
      </c>
      <c r="AG15" s="29">
        <v>32</v>
      </c>
      <c r="AH15" s="29">
        <v>8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</row>
    <row r="16" spans="1:47" ht="21" customHeight="1">
      <c r="A16" s="67" t="s">
        <v>22</v>
      </c>
      <c r="B16" s="67"/>
      <c r="C16" s="67" t="s">
        <v>23</v>
      </c>
      <c r="D16" s="67"/>
      <c r="E16" s="67"/>
      <c r="F16" s="67"/>
      <c r="G16" s="29"/>
      <c r="H16" s="29">
        <v>0</v>
      </c>
      <c r="I16" s="29">
        <v>0</v>
      </c>
      <c r="J16" s="29">
        <v>0</v>
      </c>
      <c r="K16" s="29">
        <v>28</v>
      </c>
      <c r="L16" s="29">
        <v>1</v>
      </c>
      <c r="M16" s="29">
        <v>0</v>
      </c>
      <c r="N16" s="29">
        <v>0</v>
      </c>
      <c r="O16" s="29">
        <v>29</v>
      </c>
      <c r="P16" s="29">
        <v>1</v>
      </c>
      <c r="Q16" s="29">
        <v>1</v>
      </c>
      <c r="R16" s="29">
        <v>1</v>
      </c>
      <c r="S16" s="9">
        <v>28.333333333333332</v>
      </c>
      <c r="T16" s="29">
        <v>0</v>
      </c>
      <c r="U16" s="29">
        <v>1</v>
      </c>
      <c r="V16" s="29">
        <v>2</v>
      </c>
      <c r="W16" s="29">
        <v>27</v>
      </c>
      <c r="X16" s="29">
        <v>0</v>
      </c>
      <c r="Y16" s="29">
        <v>2</v>
      </c>
      <c r="Z16" s="29">
        <v>0</v>
      </c>
      <c r="AA16" s="29">
        <v>21</v>
      </c>
      <c r="AB16" s="29">
        <v>0</v>
      </c>
      <c r="AC16" s="29">
        <v>3</v>
      </c>
      <c r="AD16" s="29">
        <v>0</v>
      </c>
      <c r="AE16" s="9">
        <v>26.416666666666668</v>
      </c>
      <c r="AF16" s="29">
        <v>1</v>
      </c>
      <c r="AG16" s="29">
        <v>7</v>
      </c>
      <c r="AH16" s="29">
        <v>3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6"/>
      <c r="AT16" s="6"/>
      <c r="AU16" s="6"/>
    </row>
    <row r="17" spans="1:47" ht="21" customHeight="1">
      <c r="A17" s="67"/>
      <c r="B17" s="67"/>
      <c r="C17" s="67" t="s">
        <v>24</v>
      </c>
      <c r="D17" s="67"/>
      <c r="E17" s="67"/>
      <c r="F17" s="67"/>
      <c r="G17" s="29"/>
      <c r="H17" s="29">
        <v>0</v>
      </c>
      <c r="I17" s="29">
        <v>0</v>
      </c>
      <c r="J17" s="29">
        <v>0</v>
      </c>
      <c r="K17" s="29"/>
      <c r="L17" s="29">
        <v>0</v>
      </c>
      <c r="M17" s="29">
        <v>0</v>
      </c>
      <c r="N17" s="29">
        <v>0</v>
      </c>
      <c r="O17" s="29">
        <v>28.5</v>
      </c>
      <c r="P17" s="29">
        <v>0</v>
      </c>
      <c r="Q17" s="29">
        <v>2</v>
      </c>
      <c r="R17" s="29">
        <v>0</v>
      </c>
      <c r="S17" s="29">
        <v>28.25</v>
      </c>
      <c r="T17" s="29">
        <v>3</v>
      </c>
      <c r="U17" s="29">
        <v>4</v>
      </c>
      <c r="V17" s="29">
        <v>1</v>
      </c>
      <c r="W17" s="9">
        <v>27.666666666666668</v>
      </c>
      <c r="X17" s="29">
        <v>2</v>
      </c>
      <c r="Y17" s="29">
        <v>4</v>
      </c>
      <c r="Z17" s="29">
        <v>0</v>
      </c>
      <c r="AA17" s="9">
        <v>24.826086956521738</v>
      </c>
      <c r="AB17" s="29">
        <v>3</v>
      </c>
      <c r="AC17" s="29">
        <v>18</v>
      </c>
      <c r="AD17" s="29">
        <v>2</v>
      </c>
      <c r="AE17" s="9">
        <v>26.153846153846153</v>
      </c>
      <c r="AF17" s="29">
        <v>8</v>
      </c>
      <c r="AG17" s="29">
        <v>28</v>
      </c>
      <c r="AH17" s="29">
        <v>3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</row>
    <row r="18" spans="1:47" ht="21" customHeight="1">
      <c r="A18" s="67"/>
      <c r="B18" s="67"/>
      <c r="C18" s="67" t="s">
        <v>25</v>
      </c>
      <c r="D18" s="67"/>
      <c r="E18" s="67"/>
      <c r="F18" s="67"/>
      <c r="G18" s="29">
        <v>30</v>
      </c>
      <c r="H18" s="29">
        <v>4</v>
      </c>
      <c r="I18" s="29">
        <v>0</v>
      </c>
      <c r="J18" s="29">
        <v>0</v>
      </c>
      <c r="K18" s="9">
        <v>28.571000000000002</v>
      </c>
      <c r="L18" s="29">
        <v>2</v>
      </c>
      <c r="M18" s="29">
        <v>3</v>
      </c>
      <c r="N18" s="29">
        <v>2</v>
      </c>
      <c r="O18" s="29">
        <v>27.75</v>
      </c>
      <c r="P18" s="29">
        <v>2</v>
      </c>
      <c r="Q18" s="29">
        <v>1</v>
      </c>
      <c r="R18" s="29">
        <v>1</v>
      </c>
      <c r="S18" s="9">
        <v>27.666666666666668</v>
      </c>
      <c r="T18" s="29">
        <v>5</v>
      </c>
      <c r="U18" s="29">
        <v>4</v>
      </c>
      <c r="V18" s="29">
        <v>0</v>
      </c>
      <c r="W18" s="29">
        <v>27</v>
      </c>
      <c r="X18" s="29">
        <v>5</v>
      </c>
      <c r="Y18" s="29">
        <v>8</v>
      </c>
      <c r="Z18" s="29">
        <v>0</v>
      </c>
      <c r="AA18" s="9">
        <v>24.294117647058822</v>
      </c>
      <c r="AB18" s="29">
        <v>10</v>
      </c>
      <c r="AC18" s="29">
        <v>16</v>
      </c>
      <c r="AD18" s="29">
        <v>7</v>
      </c>
      <c r="AE18" s="9">
        <v>26.154929577464788</v>
      </c>
      <c r="AF18" s="29">
        <v>22</v>
      </c>
      <c r="AG18" s="29">
        <v>29</v>
      </c>
      <c r="AH18" s="29">
        <v>8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</row>
    <row r="19" spans="1:47" ht="21" customHeight="1">
      <c r="A19" s="67" t="s">
        <v>26</v>
      </c>
      <c r="B19" s="67"/>
      <c r="C19" s="67" t="s">
        <v>19</v>
      </c>
      <c r="D19" s="67"/>
      <c r="E19" s="67"/>
      <c r="F19" s="67"/>
      <c r="G19" s="29">
        <v>31.5</v>
      </c>
      <c r="H19" s="29">
        <v>2</v>
      </c>
      <c r="I19" s="29">
        <v>0</v>
      </c>
      <c r="J19" s="29">
        <v>0</v>
      </c>
      <c r="K19" s="29">
        <v>29</v>
      </c>
      <c r="L19" s="29">
        <v>2</v>
      </c>
      <c r="M19" s="29">
        <v>2</v>
      </c>
      <c r="N19" s="29">
        <v>1</v>
      </c>
      <c r="O19" s="9">
        <v>27.666666666666668</v>
      </c>
      <c r="P19" s="29">
        <v>2</v>
      </c>
      <c r="Q19" s="29">
        <v>1</v>
      </c>
      <c r="R19" s="29">
        <v>0</v>
      </c>
      <c r="S19" s="9">
        <v>28.076923076923077</v>
      </c>
      <c r="T19" s="29">
        <v>5</v>
      </c>
      <c r="U19" s="29">
        <v>6</v>
      </c>
      <c r="V19" s="29">
        <v>2</v>
      </c>
      <c r="W19" s="9">
        <v>27.055555555555557</v>
      </c>
      <c r="X19" s="29">
        <v>6</v>
      </c>
      <c r="Y19" s="29">
        <v>12</v>
      </c>
      <c r="Z19" s="29">
        <v>0</v>
      </c>
      <c r="AA19" s="29">
        <v>24.68</v>
      </c>
      <c r="AB19" s="29">
        <v>11</v>
      </c>
      <c r="AC19" s="29">
        <v>33</v>
      </c>
      <c r="AD19" s="29">
        <v>6</v>
      </c>
      <c r="AE19" s="9">
        <v>26.12087912087912</v>
      </c>
      <c r="AF19" s="29">
        <v>24</v>
      </c>
      <c r="AG19" s="29">
        <v>52</v>
      </c>
      <c r="AH19" s="29">
        <v>8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</row>
    <row r="20" spans="1:47" ht="21" customHeight="1">
      <c r="A20" s="67"/>
      <c r="B20" s="67"/>
      <c r="C20" s="67" t="s">
        <v>20</v>
      </c>
      <c r="D20" s="67"/>
      <c r="E20" s="67"/>
      <c r="F20" s="67"/>
      <c r="G20" s="29">
        <v>28.5</v>
      </c>
      <c r="H20" s="29">
        <v>2</v>
      </c>
      <c r="I20" s="29">
        <v>0</v>
      </c>
      <c r="J20" s="29">
        <v>0</v>
      </c>
      <c r="K20" s="9">
        <v>27.667000000000002</v>
      </c>
      <c r="L20" s="29">
        <v>1</v>
      </c>
      <c r="M20" s="29">
        <v>1</v>
      </c>
      <c r="N20" s="29">
        <v>1</v>
      </c>
      <c r="O20" s="9">
        <v>29.333333333333332</v>
      </c>
      <c r="P20" s="29">
        <v>1</v>
      </c>
      <c r="Q20" s="29">
        <v>2</v>
      </c>
      <c r="R20" s="29">
        <v>0</v>
      </c>
      <c r="S20" s="29">
        <v>27</v>
      </c>
      <c r="T20" s="29">
        <v>1</v>
      </c>
      <c r="U20" s="29">
        <v>2</v>
      </c>
      <c r="V20" s="29">
        <v>1</v>
      </c>
      <c r="W20" s="29">
        <v>28</v>
      </c>
      <c r="X20" s="29">
        <v>1</v>
      </c>
      <c r="Y20" s="29">
        <v>2</v>
      </c>
      <c r="Z20" s="29">
        <v>0</v>
      </c>
      <c r="AA20" s="29">
        <v>21.9</v>
      </c>
      <c r="AB20" s="29">
        <v>2</v>
      </c>
      <c r="AC20" s="29">
        <v>4</v>
      </c>
      <c r="AD20" s="29">
        <v>3</v>
      </c>
      <c r="AE20" s="29">
        <v>25.56</v>
      </c>
      <c r="AF20" s="29">
        <v>5</v>
      </c>
      <c r="AG20" s="29">
        <v>10</v>
      </c>
      <c r="AH20" s="29">
        <v>4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</row>
    <row r="21" spans="1:47" ht="21" customHeight="1">
      <c r="A21" s="2"/>
      <c r="B21" s="2"/>
      <c r="C21" s="2"/>
      <c r="D21" s="2"/>
      <c r="E21" s="2"/>
      <c r="F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</row>
    <row r="22" spans="1:47" ht="21" customHeight="1">
      <c r="A22" s="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9" t="s">
        <v>28</v>
      </c>
      <c r="X22" s="109"/>
      <c r="AG22" s="2"/>
      <c r="AH22" s="2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</row>
    <row r="23" spans="1:47" ht="23.25" customHeight="1">
      <c r="A23" s="71" t="s">
        <v>1</v>
      </c>
      <c r="B23" s="71"/>
      <c r="C23" s="71"/>
      <c r="D23" s="71"/>
      <c r="E23" s="71"/>
      <c r="F23" s="71"/>
      <c r="G23" s="69" t="s">
        <v>29</v>
      </c>
      <c r="H23" s="70"/>
      <c r="I23" s="69" t="s">
        <v>30</v>
      </c>
      <c r="J23" s="72"/>
      <c r="K23" s="72"/>
      <c r="L23" s="72"/>
      <c r="M23" s="70"/>
      <c r="N23" s="69" t="s">
        <v>31</v>
      </c>
      <c r="O23" s="72"/>
      <c r="P23" s="70"/>
      <c r="Q23" s="69" t="s">
        <v>32</v>
      </c>
      <c r="R23" s="72"/>
      <c r="S23" s="70"/>
      <c r="T23" s="69" t="s">
        <v>33</v>
      </c>
      <c r="U23" s="72"/>
      <c r="V23" s="70"/>
      <c r="W23" s="69" t="s">
        <v>34</v>
      </c>
      <c r="X23" s="70"/>
      <c r="AG23" s="2"/>
      <c r="AH23" s="2"/>
      <c r="AS23" s="6"/>
      <c r="AT23" s="6"/>
      <c r="AU23" s="6"/>
    </row>
    <row r="24" spans="1:47" ht="21" customHeight="1">
      <c r="A24" s="67" t="s">
        <v>35</v>
      </c>
      <c r="B24" s="67"/>
      <c r="C24" s="67" t="s">
        <v>36</v>
      </c>
      <c r="D24" s="67"/>
      <c r="E24" s="67"/>
      <c r="F24" s="67"/>
      <c r="G24" s="69">
        <v>1</v>
      </c>
      <c r="H24" s="70"/>
      <c r="I24" s="140">
        <f>[1]全体!BA158</f>
        <v>1</v>
      </c>
      <c r="J24" s="141"/>
      <c r="K24" s="141"/>
      <c r="L24" s="141"/>
      <c r="M24" s="142"/>
      <c r="N24" s="137">
        <f>[1]全体!BB158</f>
        <v>0</v>
      </c>
      <c r="O24" s="137"/>
      <c r="P24" s="137"/>
      <c r="Q24" s="139">
        <f>[1]全体!BC158</f>
        <v>0</v>
      </c>
      <c r="R24" s="139"/>
      <c r="S24" s="139"/>
      <c r="T24" s="137">
        <f>[1]全体!BD158</f>
        <v>1</v>
      </c>
      <c r="U24" s="137"/>
      <c r="V24" s="137"/>
      <c r="W24" s="138">
        <f>[1]全体!BE158</f>
        <v>3</v>
      </c>
      <c r="X24" s="138"/>
      <c r="AG24" s="2"/>
      <c r="AH24" s="2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6"/>
      <c r="AT24" s="6"/>
      <c r="AU24" s="6"/>
    </row>
    <row r="25" spans="1:47" ht="21" customHeight="1">
      <c r="A25" s="67"/>
      <c r="B25" s="67"/>
      <c r="C25" s="67" t="s">
        <v>37</v>
      </c>
      <c r="D25" s="67"/>
      <c r="E25" s="67"/>
      <c r="F25" s="67"/>
      <c r="G25" s="69">
        <v>7</v>
      </c>
      <c r="H25" s="70"/>
      <c r="I25" s="137">
        <f>[1]全体!BA159</f>
        <v>2</v>
      </c>
      <c r="J25" s="137"/>
      <c r="K25" s="137"/>
      <c r="L25" s="137"/>
      <c r="M25" s="137"/>
      <c r="N25" s="137">
        <f>[1]全体!BB159</f>
        <v>0</v>
      </c>
      <c r="O25" s="137"/>
      <c r="P25" s="137"/>
      <c r="Q25" s="139">
        <f>[1]全体!BC159</f>
        <v>2</v>
      </c>
      <c r="R25" s="139"/>
      <c r="S25" s="139"/>
      <c r="T25" s="137">
        <f>[1]全体!BD159</f>
        <v>0</v>
      </c>
      <c r="U25" s="137"/>
      <c r="V25" s="137"/>
      <c r="W25" s="138">
        <f>[1]全体!BE159</f>
        <v>2</v>
      </c>
      <c r="X25" s="138"/>
      <c r="AG25" s="2"/>
      <c r="AH25" s="2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</row>
    <row r="26" spans="1:47" ht="21" customHeight="1">
      <c r="A26" s="67"/>
      <c r="B26" s="67"/>
      <c r="C26" s="67" t="s">
        <v>38</v>
      </c>
      <c r="D26" s="67"/>
      <c r="E26" s="67"/>
      <c r="F26" s="67"/>
      <c r="G26" s="69">
        <v>0</v>
      </c>
      <c r="H26" s="70"/>
      <c r="I26" s="137">
        <f>[1]全体!BA160</f>
        <v>0</v>
      </c>
      <c r="J26" s="137"/>
      <c r="K26" s="137"/>
      <c r="L26" s="137"/>
      <c r="M26" s="137"/>
      <c r="N26" s="137">
        <f>[1]全体!BB160</f>
        <v>0</v>
      </c>
      <c r="O26" s="137"/>
      <c r="P26" s="137"/>
      <c r="Q26" s="139">
        <f>[1]全体!BC160</f>
        <v>0</v>
      </c>
      <c r="R26" s="139"/>
      <c r="S26" s="139"/>
      <c r="T26" s="137">
        <f>[1]全体!BD160</f>
        <v>0</v>
      </c>
      <c r="U26" s="137"/>
      <c r="V26" s="137"/>
      <c r="W26" s="138">
        <f>[1]全体!BE160</f>
        <v>1</v>
      </c>
      <c r="X26" s="138"/>
      <c r="AG26" s="2"/>
      <c r="AH26" s="2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</row>
  </sheetData>
  <mergeCells count="68">
    <mergeCell ref="C9:F9"/>
    <mergeCell ref="C10:F10"/>
    <mergeCell ref="C11:F11"/>
    <mergeCell ref="A5:B8"/>
    <mergeCell ref="C5:F5"/>
    <mergeCell ref="C6:F6"/>
    <mergeCell ref="C7:F7"/>
    <mergeCell ref="C8:F8"/>
    <mergeCell ref="A19:B20"/>
    <mergeCell ref="C19:F19"/>
    <mergeCell ref="C20:F20"/>
    <mergeCell ref="A24:B26"/>
    <mergeCell ref="C24:F24"/>
    <mergeCell ref="C25:F25"/>
    <mergeCell ref="C26:F26"/>
    <mergeCell ref="A23:F23"/>
    <mergeCell ref="G23:H23"/>
    <mergeCell ref="G24:H24"/>
    <mergeCell ref="G25:H25"/>
    <mergeCell ref="G26:H26"/>
    <mergeCell ref="I23:M23"/>
    <mergeCell ref="I24:M24"/>
    <mergeCell ref="I25:M25"/>
    <mergeCell ref="I26:M26"/>
    <mergeCell ref="A16:B18"/>
    <mergeCell ref="C16:F16"/>
    <mergeCell ref="G2:J2"/>
    <mergeCell ref="K2:N2"/>
    <mergeCell ref="O2:R2"/>
    <mergeCell ref="H3:J3"/>
    <mergeCell ref="C17:F17"/>
    <mergeCell ref="C18:F18"/>
    <mergeCell ref="A12:B13"/>
    <mergeCell ref="C12:F12"/>
    <mergeCell ref="C13:F13"/>
    <mergeCell ref="A14:B15"/>
    <mergeCell ref="C14:F14"/>
    <mergeCell ref="C15:F15"/>
    <mergeCell ref="A2:F4"/>
    <mergeCell ref="A9:B11"/>
    <mergeCell ref="L3:N3"/>
    <mergeCell ref="P3:R3"/>
    <mergeCell ref="T3:V3"/>
    <mergeCell ref="X3:Z3"/>
    <mergeCell ref="AB3:AD3"/>
    <mergeCell ref="N23:P23"/>
    <mergeCell ref="N24:P24"/>
    <mergeCell ref="N25:P25"/>
    <mergeCell ref="N26:P26"/>
    <mergeCell ref="Q23:S23"/>
    <mergeCell ref="Q24:S24"/>
    <mergeCell ref="Q25:S25"/>
    <mergeCell ref="Q26:S26"/>
    <mergeCell ref="T25:V25"/>
    <mergeCell ref="T26:V26"/>
    <mergeCell ref="W24:X24"/>
    <mergeCell ref="W25:X25"/>
    <mergeCell ref="W26:X26"/>
    <mergeCell ref="AE1:AH1"/>
    <mergeCell ref="T23:V23"/>
    <mergeCell ref="T24:V24"/>
    <mergeCell ref="W23:X23"/>
    <mergeCell ref="AA2:AD2"/>
    <mergeCell ref="AE2:AH2"/>
    <mergeCell ref="AF3:AH3"/>
    <mergeCell ref="W22:X22"/>
    <mergeCell ref="W2:Z2"/>
    <mergeCell ref="S2:V2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&amp;R&amp;12集計表２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0E21-02A6-4D57-AFB6-1B8AB68CFCF4}">
  <sheetPr>
    <tabColor rgb="FFFFFF00"/>
    <pageSetUpPr fitToPage="1"/>
  </sheetPr>
  <dimension ref="A1:AU26"/>
  <sheetViews>
    <sheetView view="pageBreakPreview" topLeftCell="B1" zoomScale="80" zoomScaleNormal="60" zoomScaleSheetLayoutView="80" workbookViewId="0">
      <selection activeCell="AE11" sqref="AE11"/>
    </sheetView>
  </sheetViews>
  <sheetFormatPr defaultColWidth="8.625" defaultRowHeight="13.5"/>
  <cols>
    <col min="1" max="6" width="7.625" style="40" customWidth="1"/>
    <col min="7" max="7" width="10.625" style="40" customWidth="1"/>
    <col min="8" max="10" width="5.125" style="40" customWidth="1"/>
    <col min="11" max="11" width="10.625" style="40" customWidth="1"/>
    <col min="12" max="14" width="5.125" style="40" customWidth="1"/>
    <col min="15" max="15" width="10.625" style="40" customWidth="1"/>
    <col min="16" max="18" width="5.125" style="40" customWidth="1"/>
    <col min="19" max="19" width="10.625" style="40" customWidth="1"/>
    <col min="20" max="22" width="5.125" style="40" customWidth="1"/>
    <col min="23" max="23" width="10.625" style="40" customWidth="1"/>
    <col min="24" max="26" width="5.125" style="40" customWidth="1"/>
    <col min="27" max="27" width="10.625" style="40" customWidth="1"/>
    <col min="28" max="30" width="5.125" style="40" customWidth="1"/>
    <col min="31" max="31" width="10.625" style="40" customWidth="1"/>
    <col min="32" max="34" width="5.125" style="40" customWidth="1"/>
    <col min="35" max="16384" width="8.625" style="40"/>
  </cols>
  <sheetData>
    <row r="1" spans="1:47" ht="24" customHeight="1">
      <c r="A1" s="43" t="s">
        <v>39</v>
      </c>
      <c r="B1" s="43"/>
      <c r="C1" s="43"/>
      <c r="D1" s="43"/>
      <c r="E1" s="43"/>
      <c r="F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113" t="s">
        <v>105</v>
      </c>
      <c r="AF1" s="113"/>
      <c r="AG1" s="113"/>
      <c r="AH1" s="113"/>
    </row>
    <row r="2" spans="1:47" ht="21" customHeight="1">
      <c r="A2" s="123" t="s">
        <v>40</v>
      </c>
      <c r="B2" s="124"/>
      <c r="C2" s="124"/>
      <c r="D2" s="124"/>
      <c r="E2" s="124"/>
      <c r="F2" s="125"/>
      <c r="G2" s="114" t="s">
        <v>99</v>
      </c>
      <c r="H2" s="115"/>
      <c r="I2" s="115"/>
      <c r="J2" s="116"/>
      <c r="K2" s="114" t="s">
        <v>98</v>
      </c>
      <c r="L2" s="115"/>
      <c r="M2" s="115"/>
      <c r="N2" s="116"/>
      <c r="O2" s="114" t="s">
        <v>41</v>
      </c>
      <c r="P2" s="115"/>
      <c r="Q2" s="115"/>
      <c r="R2" s="116"/>
      <c r="S2" s="114" t="s">
        <v>42</v>
      </c>
      <c r="T2" s="115"/>
      <c r="U2" s="115"/>
      <c r="V2" s="116"/>
      <c r="W2" s="114" t="s">
        <v>43</v>
      </c>
      <c r="X2" s="115"/>
      <c r="Y2" s="115"/>
      <c r="Z2" s="116"/>
      <c r="AA2" s="114" t="s">
        <v>44</v>
      </c>
      <c r="AB2" s="115"/>
      <c r="AC2" s="115"/>
      <c r="AD2" s="116"/>
      <c r="AE2" s="114" t="s">
        <v>45</v>
      </c>
      <c r="AF2" s="115"/>
      <c r="AG2" s="115"/>
      <c r="AH2" s="116"/>
    </row>
    <row r="3" spans="1:47" ht="54" customHeight="1">
      <c r="A3" s="126"/>
      <c r="B3" s="127"/>
      <c r="C3" s="127"/>
      <c r="D3" s="127"/>
      <c r="E3" s="127"/>
      <c r="F3" s="128"/>
      <c r="G3" s="47" t="s">
        <v>46</v>
      </c>
      <c r="H3" s="117" t="s">
        <v>47</v>
      </c>
      <c r="I3" s="118"/>
      <c r="J3" s="119"/>
      <c r="K3" s="47" t="s">
        <v>46</v>
      </c>
      <c r="L3" s="117" t="s">
        <v>47</v>
      </c>
      <c r="M3" s="118"/>
      <c r="N3" s="119"/>
      <c r="O3" s="47" t="s">
        <v>46</v>
      </c>
      <c r="P3" s="117" t="s">
        <v>47</v>
      </c>
      <c r="Q3" s="118"/>
      <c r="R3" s="119"/>
      <c r="S3" s="47" t="s">
        <v>46</v>
      </c>
      <c r="T3" s="117" t="s">
        <v>47</v>
      </c>
      <c r="U3" s="118"/>
      <c r="V3" s="119"/>
      <c r="W3" s="47" t="s">
        <v>46</v>
      </c>
      <c r="X3" s="117" t="s">
        <v>47</v>
      </c>
      <c r="Y3" s="118"/>
      <c r="Z3" s="119"/>
      <c r="AA3" s="47" t="s">
        <v>46</v>
      </c>
      <c r="AB3" s="117" t="s">
        <v>47</v>
      </c>
      <c r="AC3" s="118"/>
      <c r="AD3" s="119"/>
      <c r="AE3" s="47" t="s">
        <v>46</v>
      </c>
      <c r="AF3" s="117" t="s">
        <v>47</v>
      </c>
      <c r="AG3" s="118"/>
      <c r="AH3" s="119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1"/>
      <c r="AT3" s="41"/>
      <c r="AU3" s="41"/>
    </row>
    <row r="4" spans="1:47" ht="21" customHeight="1">
      <c r="A4" s="129"/>
      <c r="B4" s="121"/>
      <c r="C4" s="121"/>
      <c r="D4" s="121"/>
      <c r="E4" s="121"/>
      <c r="F4" s="130"/>
      <c r="G4" s="46"/>
      <c r="H4" s="45">
        <v>0</v>
      </c>
      <c r="I4" s="45">
        <v>1</v>
      </c>
      <c r="J4" s="45">
        <v>2</v>
      </c>
      <c r="K4" s="46"/>
      <c r="L4" s="45">
        <v>0</v>
      </c>
      <c r="M4" s="45">
        <v>1</v>
      </c>
      <c r="N4" s="45">
        <v>2</v>
      </c>
      <c r="O4" s="46"/>
      <c r="P4" s="45">
        <v>0</v>
      </c>
      <c r="Q4" s="45">
        <v>1</v>
      </c>
      <c r="R4" s="45">
        <v>2</v>
      </c>
      <c r="S4" s="46"/>
      <c r="T4" s="45">
        <v>0</v>
      </c>
      <c r="U4" s="45">
        <v>1</v>
      </c>
      <c r="V4" s="45">
        <v>2</v>
      </c>
      <c r="W4" s="46"/>
      <c r="X4" s="45">
        <v>0</v>
      </c>
      <c r="Y4" s="45">
        <v>1</v>
      </c>
      <c r="Z4" s="45">
        <v>2</v>
      </c>
      <c r="AA4" s="46"/>
      <c r="AB4" s="45">
        <v>0</v>
      </c>
      <c r="AC4" s="45">
        <v>1</v>
      </c>
      <c r="AD4" s="45">
        <v>2</v>
      </c>
      <c r="AE4" s="46"/>
      <c r="AF4" s="45">
        <v>0</v>
      </c>
      <c r="AG4" s="45">
        <v>1</v>
      </c>
      <c r="AH4" s="45">
        <v>2</v>
      </c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1"/>
      <c r="AT4" s="41"/>
      <c r="AU4" s="41"/>
    </row>
    <row r="5" spans="1:47" ht="21" customHeight="1">
      <c r="A5" s="120" t="s">
        <v>48</v>
      </c>
      <c r="B5" s="120"/>
      <c r="C5" s="120" t="s">
        <v>49</v>
      </c>
      <c r="D5" s="120"/>
      <c r="E5" s="120"/>
      <c r="F5" s="120"/>
      <c r="G5" s="44">
        <v>0</v>
      </c>
      <c r="H5" s="44">
        <v>0</v>
      </c>
      <c r="I5" s="44">
        <v>0</v>
      </c>
      <c r="J5" s="44">
        <v>0</v>
      </c>
      <c r="K5" s="44">
        <v>28</v>
      </c>
      <c r="L5" s="44">
        <v>0</v>
      </c>
      <c r="M5" s="44">
        <v>1</v>
      </c>
      <c r="N5" s="44">
        <v>0</v>
      </c>
      <c r="O5" s="44">
        <v>0</v>
      </c>
      <c r="P5" s="44">
        <v>0</v>
      </c>
      <c r="Q5" s="44">
        <v>0</v>
      </c>
      <c r="R5" s="44">
        <v>0</v>
      </c>
      <c r="S5" s="44">
        <v>0</v>
      </c>
      <c r="T5" s="44">
        <v>0</v>
      </c>
      <c r="U5" s="44">
        <v>0</v>
      </c>
      <c r="V5" s="44">
        <v>0</v>
      </c>
      <c r="W5" s="44">
        <v>0</v>
      </c>
      <c r="X5" s="44">
        <v>0</v>
      </c>
      <c r="Y5" s="44">
        <v>0</v>
      </c>
      <c r="Z5" s="44">
        <v>0</v>
      </c>
      <c r="AA5" s="44">
        <v>0</v>
      </c>
      <c r="AB5" s="44">
        <v>0</v>
      </c>
      <c r="AC5" s="44">
        <v>0</v>
      </c>
      <c r="AD5" s="44">
        <v>0</v>
      </c>
      <c r="AE5" s="44">
        <v>28</v>
      </c>
      <c r="AF5" s="44">
        <f t="shared" ref="AF5:AF20" si="0">SUM(H5,L5,P5,T5,X5,AB5)</f>
        <v>0</v>
      </c>
      <c r="AG5" s="44">
        <f t="shared" ref="AG5:AG20" si="1">SUM(I5,M5,Q5,U5,Y5,AC5)</f>
        <v>1</v>
      </c>
      <c r="AH5" s="44">
        <f t="shared" ref="AH5:AH20" si="2">SUM(J5,N5,R5,V5,Z5,AD5)</f>
        <v>0</v>
      </c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1"/>
      <c r="AT5" s="41"/>
      <c r="AU5" s="41"/>
    </row>
    <row r="6" spans="1:47" ht="21" customHeight="1">
      <c r="A6" s="120"/>
      <c r="B6" s="120"/>
      <c r="C6" s="120" t="s">
        <v>50</v>
      </c>
      <c r="D6" s="120"/>
      <c r="E6" s="120"/>
      <c r="F6" s="120"/>
      <c r="G6" s="44">
        <v>30</v>
      </c>
      <c r="H6" s="44">
        <v>0</v>
      </c>
      <c r="I6" s="44">
        <v>0</v>
      </c>
      <c r="J6" s="44">
        <v>0</v>
      </c>
      <c r="K6" s="44">
        <v>30</v>
      </c>
      <c r="L6" s="44">
        <v>1</v>
      </c>
      <c r="M6" s="44">
        <v>0</v>
      </c>
      <c r="N6" s="44">
        <v>0</v>
      </c>
      <c r="O6" s="44">
        <v>28</v>
      </c>
      <c r="P6" s="44">
        <v>2</v>
      </c>
      <c r="Q6" s="44">
        <v>2</v>
      </c>
      <c r="R6" s="44">
        <v>1</v>
      </c>
      <c r="S6" s="44">
        <v>28</v>
      </c>
      <c r="T6" s="44">
        <v>0</v>
      </c>
      <c r="U6" s="44">
        <v>1</v>
      </c>
      <c r="V6" s="44">
        <v>1</v>
      </c>
      <c r="W6" s="44">
        <v>26.33</v>
      </c>
      <c r="X6" s="44">
        <v>1</v>
      </c>
      <c r="Y6" s="44">
        <v>1</v>
      </c>
      <c r="Z6" s="44">
        <v>1</v>
      </c>
      <c r="AA6" s="44">
        <v>23.11</v>
      </c>
      <c r="AB6" s="44">
        <v>1</v>
      </c>
      <c r="AC6" s="44">
        <v>3</v>
      </c>
      <c r="AD6" s="44">
        <v>4</v>
      </c>
      <c r="AE6" s="44">
        <v>25.86</v>
      </c>
      <c r="AF6" s="44">
        <f t="shared" si="0"/>
        <v>5</v>
      </c>
      <c r="AG6" s="44">
        <f t="shared" si="1"/>
        <v>7</v>
      </c>
      <c r="AH6" s="44">
        <f t="shared" si="2"/>
        <v>7</v>
      </c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1"/>
      <c r="AT6" s="41"/>
      <c r="AU6" s="41"/>
    </row>
    <row r="7" spans="1:47" ht="21" customHeight="1">
      <c r="A7" s="120"/>
      <c r="B7" s="120"/>
      <c r="C7" s="120" t="s">
        <v>51</v>
      </c>
      <c r="D7" s="120"/>
      <c r="E7" s="120"/>
      <c r="F7" s="120"/>
      <c r="G7" s="44">
        <v>27.8</v>
      </c>
      <c r="H7" s="44">
        <v>3</v>
      </c>
      <c r="I7" s="44">
        <v>2</v>
      </c>
      <c r="J7" s="44">
        <v>1</v>
      </c>
      <c r="K7" s="44">
        <v>27.6</v>
      </c>
      <c r="L7" s="44">
        <v>4</v>
      </c>
      <c r="M7" s="44">
        <v>1</v>
      </c>
      <c r="N7" s="44">
        <v>0</v>
      </c>
      <c r="O7" s="44">
        <v>28</v>
      </c>
      <c r="P7" s="44">
        <v>2</v>
      </c>
      <c r="Q7" s="44">
        <v>1</v>
      </c>
      <c r="R7" s="44">
        <v>1</v>
      </c>
      <c r="S7" s="44">
        <v>27.08</v>
      </c>
      <c r="T7" s="44">
        <v>1</v>
      </c>
      <c r="U7" s="44">
        <v>11</v>
      </c>
      <c r="V7" s="44">
        <v>0</v>
      </c>
      <c r="W7" s="44">
        <v>26.83</v>
      </c>
      <c r="X7" s="44">
        <v>5</v>
      </c>
      <c r="Y7" s="44">
        <v>6</v>
      </c>
      <c r="Z7" s="44">
        <v>7</v>
      </c>
      <c r="AA7" s="44">
        <v>24.19</v>
      </c>
      <c r="AB7" s="44">
        <v>4</v>
      </c>
      <c r="AC7" s="44">
        <v>21</v>
      </c>
      <c r="AD7" s="44">
        <v>12</v>
      </c>
      <c r="AE7" s="44">
        <v>25.85</v>
      </c>
      <c r="AF7" s="44">
        <f t="shared" si="0"/>
        <v>19</v>
      </c>
      <c r="AG7" s="44">
        <f t="shared" si="1"/>
        <v>42</v>
      </c>
      <c r="AH7" s="44">
        <f t="shared" si="2"/>
        <v>21</v>
      </c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1"/>
      <c r="AT7" s="41"/>
      <c r="AU7" s="41"/>
    </row>
    <row r="8" spans="1:47" ht="21" customHeight="1">
      <c r="A8" s="120"/>
      <c r="B8" s="120"/>
      <c r="C8" s="120" t="s">
        <v>52</v>
      </c>
      <c r="D8" s="120"/>
      <c r="E8" s="120"/>
      <c r="F8" s="120"/>
      <c r="G8" s="44">
        <v>28.25</v>
      </c>
      <c r="H8" s="44">
        <v>2</v>
      </c>
      <c r="I8" s="44">
        <v>1</v>
      </c>
      <c r="J8" s="44">
        <v>1</v>
      </c>
      <c r="K8" s="44">
        <v>32</v>
      </c>
      <c r="L8" s="44">
        <v>0</v>
      </c>
      <c r="M8" s="44">
        <v>0</v>
      </c>
      <c r="N8" s="44">
        <v>1</v>
      </c>
      <c r="O8" s="44">
        <v>28.33</v>
      </c>
      <c r="P8" s="44">
        <v>2</v>
      </c>
      <c r="Q8" s="44">
        <v>0</v>
      </c>
      <c r="R8" s="44">
        <v>1</v>
      </c>
      <c r="S8" s="44">
        <v>27.5</v>
      </c>
      <c r="T8" s="44">
        <v>2</v>
      </c>
      <c r="U8" s="44">
        <v>3</v>
      </c>
      <c r="V8" s="44">
        <v>3</v>
      </c>
      <c r="W8" s="44">
        <v>28.07</v>
      </c>
      <c r="X8" s="44">
        <v>3</v>
      </c>
      <c r="Y8" s="44">
        <v>9</v>
      </c>
      <c r="Z8" s="44">
        <v>2</v>
      </c>
      <c r="AA8" s="44">
        <v>25</v>
      </c>
      <c r="AB8" s="44">
        <v>4</v>
      </c>
      <c r="AC8" s="44">
        <v>3</v>
      </c>
      <c r="AD8" s="44">
        <v>4</v>
      </c>
      <c r="AE8" s="44">
        <v>27.27</v>
      </c>
      <c r="AF8" s="44">
        <f t="shared" si="0"/>
        <v>13</v>
      </c>
      <c r="AG8" s="44">
        <f t="shared" si="1"/>
        <v>16</v>
      </c>
      <c r="AH8" s="44">
        <f t="shared" si="2"/>
        <v>12</v>
      </c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1"/>
      <c r="AT8" s="41"/>
      <c r="AU8" s="41"/>
    </row>
    <row r="9" spans="1:47" ht="21" customHeight="1">
      <c r="A9" s="131" t="s">
        <v>53</v>
      </c>
      <c r="B9" s="131"/>
      <c r="C9" s="120" t="s">
        <v>54</v>
      </c>
      <c r="D9" s="120"/>
      <c r="E9" s="120"/>
      <c r="F9" s="120"/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28</v>
      </c>
      <c r="P9" s="44">
        <v>1</v>
      </c>
      <c r="Q9" s="44">
        <v>1</v>
      </c>
      <c r="R9" s="44">
        <v>1</v>
      </c>
      <c r="S9" s="44">
        <v>25.8</v>
      </c>
      <c r="T9" s="44">
        <v>1</v>
      </c>
      <c r="U9" s="44">
        <v>3</v>
      </c>
      <c r="V9" s="44">
        <v>1</v>
      </c>
      <c r="W9" s="44">
        <v>27.91</v>
      </c>
      <c r="X9" s="44">
        <v>3</v>
      </c>
      <c r="Y9" s="44">
        <v>4</v>
      </c>
      <c r="Z9" s="44">
        <v>4</v>
      </c>
      <c r="AA9" s="44">
        <v>24.12</v>
      </c>
      <c r="AB9" s="44">
        <v>3</v>
      </c>
      <c r="AC9" s="44">
        <v>13</v>
      </c>
      <c r="AD9" s="44">
        <v>10</v>
      </c>
      <c r="AE9" s="44">
        <v>25.49</v>
      </c>
      <c r="AF9" s="44">
        <f t="shared" si="0"/>
        <v>8</v>
      </c>
      <c r="AG9" s="44">
        <f t="shared" si="1"/>
        <v>21</v>
      </c>
      <c r="AH9" s="44">
        <f t="shared" si="2"/>
        <v>16</v>
      </c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1"/>
      <c r="AT9" s="41"/>
      <c r="AU9" s="41"/>
    </row>
    <row r="10" spans="1:47" ht="21" customHeight="1">
      <c r="A10" s="131"/>
      <c r="B10" s="131"/>
      <c r="C10" s="120" t="s">
        <v>55</v>
      </c>
      <c r="D10" s="120"/>
      <c r="E10" s="120"/>
      <c r="F10" s="120"/>
      <c r="G10" s="44">
        <v>28.6</v>
      </c>
      <c r="H10" s="44">
        <v>2</v>
      </c>
      <c r="I10" s="44">
        <v>2</v>
      </c>
      <c r="J10" s="44">
        <v>1</v>
      </c>
      <c r="K10" s="44">
        <v>0</v>
      </c>
      <c r="L10" s="44">
        <v>0</v>
      </c>
      <c r="M10" s="44">
        <v>0</v>
      </c>
      <c r="N10" s="44">
        <v>0</v>
      </c>
      <c r="O10" s="44">
        <v>28.33</v>
      </c>
      <c r="P10" s="44">
        <v>2</v>
      </c>
      <c r="Q10" s="44">
        <v>0</v>
      </c>
      <c r="R10" s="44">
        <v>1</v>
      </c>
      <c r="S10" s="44">
        <v>27.81</v>
      </c>
      <c r="T10" s="44">
        <v>2</v>
      </c>
      <c r="U10" s="44">
        <v>8</v>
      </c>
      <c r="V10" s="44">
        <v>1</v>
      </c>
      <c r="W10" s="44">
        <v>27.78</v>
      </c>
      <c r="X10" s="44">
        <v>2</v>
      </c>
      <c r="Y10" s="44">
        <v>7</v>
      </c>
      <c r="Z10" s="44">
        <v>4</v>
      </c>
      <c r="AA10" s="44">
        <v>24.71</v>
      </c>
      <c r="AB10" s="44">
        <v>3</v>
      </c>
      <c r="AC10" s="44">
        <v>10</v>
      </c>
      <c r="AD10" s="44">
        <v>3</v>
      </c>
      <c r="AE10" s="44">
        <v>26.65</v>
      </c>
      <c r="AF10" s="44">
        <f t="shared" si="0"/>
        <v>11</v>
      </c>
      <c r="AG10" s="44">
        <f t="shared" si="1"/>
        <v>27</v>
      </c>
      <c r="AH10" s="44">
        <f t="shared" si="2"/>
        <v>10</v>
      </c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1"/>
      <c r="AT10" s="41"/>
      <c r="AU10" s="41"/>
    </row>
    <row r="11" spans="1:47" ht="21" customHeight="1">
      <c r="A11" s="131"/>
      <c r="B11" s="131"/>
      <c r="C11" s="120" t="s">
        <v>56</v>
      </c>
      <c r="D11" s="120"/>
      <c r="E11" s="120"/>
      <c r="F11" s="120"/>
      <c r="G11" s="44">
        <v>27.8</v>
      </c>
      <c r="H11" s="44">
        <v>4</v>
      </c>
      <c r="I11" s="44">
        <v>1</v>
      </c>
      <c r="J11" s="44">
        <v>0</v>
      </c>
      <c r="K11" s="44">
        <v>28.57</v>
      </c>
      <c r="L11" s="44">
        <v>5</v>
      </c>
      <c r="M11" s="44">
        <v>2</v>
      </c>
      <c r="N11" s="44">
        <v>1</v>
      </c>
      <c r="O11" s="44">
        <v>28</v>
      </c>
      <c r="P11" s="44">
        <v>3</v>
      </c>
      <c r="Q11" s="44">
        <v>2</v>
      </c>
      <c r="R11" s="44">
        <v>1</v>
      </c>
      <c r="S11" s="44">
        <v>27.67</v>
      </c>
      <c r="T11" s="44">
        <v>0</v>
      </c>
      <c r="U11" s="44">
        <v>4</v>
      </c>
      <c r="V11" s="44">
        <v>2</v>
      </c>
      <c r="W11" s="44">
        <v>26.91</v>
      </c>
      <c r="X11" s="44">
        <v>4</v>
      </c>
      <c r="Y11" s="44">
        <v>5</v>
      </c>
      <c r="Z11" s="44">
        <v>2</v>
      </c>
      <c r="AA11" s="44">
        <v>23.64</v>
      </c>
      <c r="AB11" s="44">
        <v>6</v>
      </c>
      <c r="AC11" s="44">
        <v>4</v>
      </c>
      <c r="AD11" s="44">
        <v>7</v>
      </c>
      <c r="AE11" s="44">
        <v>26.56</v>
      </c>
      <c r="AF11" s="44">
        <f t="shared" si="0"/>
        <v>22</v>
      </c>
      <c r="AG11" s="44">
        <f t="shared" si="1"/>
        <v>18</v>
      </c>
      <c r="AH11" s="44">
        <f t="shared" si="2"/>
        <v>13</v>
      </c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1"/>
      <c r="AT11" s="41"/>
      <c r="AU11" s="41"/>
    </row>
    <row r="12" spans="1:47" ht="21" customHeight="1">
      <c r="A12" s="120" t="s">
        <v>57</v>
      </c>
      <c r="B12" s="120"/>
      <c r="C12" s="120" t="s">
        <v>58</v>
      </c>
      <c r="D12" s="120"/>
      <c r="E12" s="120"/>
      <c r="F12" s="120"/>
      <c r="G12" s="44">
        <v>27.5</v>
      </c>
      <c r="H12" s="44">
        <v>2</v>
      </c>
      <c r="I12" s="44">
        <v>1</v>
      </c>
      <c r="J12" s="44">
        <v>1</v>
      </c>
      <c r="K12" s="44">
        <v>28.66</v>
      </c>
      <c r="L12" s="44">
        <v>3</v>
      </c>
      <c r="M12" s="44">
        <v>0</v>
      </c>
      <c r="N12" s="44">
        <v>0</v>
      </c>
      <c r="O12" s="44">
        <v>28</v>
      </c>
      <c r="P12" s="44">
        <v>1</v>
      </c>
      <c r="Q12" s="44">
        <v>1</v>
      </c>
      <c r="R12" s="44">
        <v>1</v>
      </c>
      <c r="S12" s="44">
        <v>26.8</v>
      </c>
      <c r="T12" s="44">
        <v>2</v>
      </c>
      <c r="U12" s="44">
        <v>6</v>
      </c>
      <c r="V12" s="44">
        <v>2</v>
      </c>
      <c r="W12" s="44">
        <v>26.83</v>
      </c>
      <c r="X12" s="44">
        <v>6</v>
      </c>
      <c r="Y12" s="44">
        <v>7</v>
      </c>
      <c r="Z12" s="44">
        <v>5</v>
      </c>
      <c r="AA12" s="44">
        <v>24.38</v>
      </c>
      <c r="AB12" s="44">
        <v>3</v>
      </c>
      <c r="AC12" s="44">
        <v>13</v>
      </c>
      <c r="AD12" s="44">
        <v>13</v>
      </c>
      <c r="AE12" s="44">
        <v>25.87</v>
      </c>
      <c r="AF12" s="44">
        <f t="shared" si="0"/>
        <v>17</v>
      </c>
      <c r="AG12" s="44">
        <f t="shared" si="1"/>
        <v>28</v>
      </c>
      <c r="AH12" s="44">
        <f t="shared" si="2"/>
        <v>22</v>
      </c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1"/>
      <c r="AT12" s="41"/>
      <c r="AU12" s="41"/>
    </row>
    <row r="13" spans="1:47" ht="21" customHeight="1">
      <c r="A13" s="120"/>
      <c r="B13" s="120"/>
      <c r="C13" s="120" t="s">
        <v>59</v>
      </c>
      <c r="D13" s="120"/>
      <c r="E13" s="120"/>
      <c r="F13" s="120"/>
      <c r="G13" s="44">
        <v>28.57</v>
      </c>
      <c r="H13" s="44">
        <v>4</v>
      </c>
      <c r="I13" s="44">
        <v>2</v>
      </c>
      <c r="J13" s="44">
        <v>1</v>
      </c>
      <c r="K13" s="44">
        <v>28.4</v>
      </c>
      <c r="L13" s="44">
        <v>2</v>
      </c>
      <c r="M13" s="44">
        <v>2</v>
      </c>
      <c r="N13" s="44">
        <v>1</v>
      </c>
      <c r="O13" s="44">
        <v>28.11</v>
      </c>
      <c r="P13" s="44">
        <v>5</v>
      </c>
      <c r="Q13" s="44">
        <v>2</v>
      </c>
      <c r="R13" s="44">
        <v>2</v>
      </c>
      <c r="S13" s="44">
        <v>27.75</v>
      </c>
      <c r="T13" s="44">
        <v>1</v>
      </c>
      <c r="U13" s="44">
        <v>9</v>
      </c>
      <c r="V13" s="44">
        <v>2</v>
      </c>
      <c r="W13" s="44">
        <v>27.76</v>
      </c>
      <c r="X13" s="44">
        <v>3</v>
      </c>
      <c r="Y13" s="44">
        <v>9</v>
      </c>
      <c r="Z13" s="44">
        <v>5</v>
      </c>
      <c r="AA13" s="44">
        <v>23.92</v>
      </c>
      <c r="AB13" s="44">
        <v>5</v>
      </c>
      <c r="AC13" s="44">
        <v>14</v>
      </c>
      <c r="AD13" s="44">
        <v>7</v>
      </c>
      <c r="AE13" s="44">
        <v>26.64</v>
      </c>
      <c r="AF13" s="44">
        <f t="shared" si="0"/>
        <v>20</v>
      </c>
      <c r="AG13" s="44">
        <f t="shared" si="1"/>
        <v>38</v>
      </c>
      <c r="AH13" s="44">
        <f t="shared" si="2"/>
        <v>18</v>
      </c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1"/>
      <c r="AT13" s="41"/>
      <c r="AU13" s="41"/>
    </row>
    <row r="14" spans="1:47" ht="21" customHeight="1">
      <c r="A14" s="120" t="s">
        <v>60</v>
      </c>
      <c r="B14" s="120"/>
      <c r="C14" s="120" t="s">
        <v>58</v>
      </c>
      <c r="D14" s="120"/>
      <c r="E14" s="120"/>
      <c r="F14" s="120"/>
      <c r="G14" s="44">
        <v>28</v>
      </c>
      <c r="H14" s="44">
        <v>1</v>
      </c>
      <c r="I14" s="44">
        <v>2</v>
      </c>
      <c r="J14" s="44">
        <v>1</v>
      </c>
      <c r="K14" s="44">
        <v>28</v>
      </c>
      <c r="L14" s="44">
        <v>1</v>
      </c>
      <c r="M14" s="44">
        <v>0</v>
      </c>
      <c r="N14" s="44">
        <v>0</v>
      </c>
      <c r="O14" s="44">
        <v>28</v>
      </c>
      <c r="P14" s="44">
        <v>3</v>
      </c>
      <c r="Q14" s="44">
        <v>2</v>
      </c>
      <c r="R14" s="44">
        <v>1</v>
      </c>
      <c r="S14" s="44">
        <v>26.44</v>
      </c>
      <c r="T14" s="44">
        <v>1</v>
      </c>
      <c r="U14" s="44">
        <v>7</v>
      </c>
      <c r="V14" s="44">
        <v>1</v>
      </c>
      <c r="W14" s="44">
        <v>27</v>
      </c>
      <c r="X14" s="44">
        <v>6</v>
      </c>
      <c r="Y14" s="44">
        <v>7</v>
      </c>
      <c r="Z14" s="44">
        <v>4</v>
      </c>
      <c r="AA14" s="44">
        <v>24.23</v>
      </c>
      <c r="AB14" s="44">
        <v>4</v>
      </c>
      <c r="AC14" s="44">
        <v>13</v>
      </c>
      <c r="AD14" s="44">
        <v>12</v>
      </c>
      <c r="AE14" s="44">
        <v>25.85</v>
      </c>
      <c r="AF14" s="44">
        <f t="shared" si="0"/>
        <v>16</v>
      </c>
      <c r="AG14" s="44">
        <f t="shared" si="1"/>
        <v>31</v>
      </c>
      <c r="AH14" s="44">
        <f t="shared" si="2"/>
        <v>19</v>
      </c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1"/>
      <c r="AT14" s="41"/>
      <c r="AU14" s="41"/>
    </row>
    <row r="15" spans="1:47" ht="21" customHeight="1">
      <c r="A15" s="120"/>
      <c r="B15" s="120"/>
      <c r="C15" s="120" t="s">
        <v>59</v>
      </c>
      <c r="D15" s="120"/>
      <c r="E15" s="120"/>
      <c r="F15" s="120"/>
      <c r="G15" s="44">
        <v>28.28</v>
      </c>
      <c r="H15" s="44">
        <v>5</v>
      </c>
      <c r="I15" s="44">
        <v>1</v>
      </c>
      <c r="J15" s="44">
        <v>1</v>
      </c>
      <c r="K15" s="44">
        <v>28.57</v>
      </c>
      <c r="L15" s="44">
        <v>4</v>
      </c>
      <c r="M15" s="44">
        <v>2</v>
      </c>
      <c r="N15" s="44">
        <v>1</v>
      </c>
      <c r="O15" s="44">
        <v>28.17</v>
      </c>
      <c r="P15" s="44">
        <v>3</v>
      </c>
      <c r="Q15" s="44">
        <v>1</v>
      </c>
      <c r="R15" s="44">
        <v>2</v>
      </c>
      <c r="S15" s="44">
        <v>27.91</v>
      </c>
      <c r="T15" s="44">
        <v>2</v>
      </c>
      <c r="U15" s="44">
        <v>8</v>
      </c>
      <c r="V15" s="44">
        <v>2</v>
      </c>
      <c r="W15" s="44">
        <v>27.56</v>
      </c>
      <c r="X15" s="44">
        <v>3</v>
      </c>
      <c r="Y15" s="44">
        <v>9</v>
      </c>
      <c r="Z15" s="44">
        <v>6</v>
      </c>
      <c r="AA15" s="44">
        <v>24.11</v>
      </c>
      <c r="AB15" s="44">
        <v>1</v>
      </c>
      <c r="AC15" s="44">
        <v>14</v>
      </c>
      <c r="AD15" s="44">
        <v>8</v>
      </c>
      <c r="AE15" s="44">
        <v>26.61</v>
      </c>
      <c r="AF15" s="44">
        <f t="shared" si="0"/>
        <v>18</v>
      </c>
      <c r="AG15" s="44">
        <f t="shared" si="1"/>
        <v>35</v>
      </c>
      <c r="AH15" s="44">
        <f t="shared" si="2"/>
        <v>20</v>
      </c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1"/>
      <c r="AT15" s="41"/>
      <c r="AU15" s="41"/>
    </row>
    <row r="16" spans="1:47" ht="21" customHeight="1">
      <c r="A16" s="120" t="s">
        <v>61</v>
      </c>
      <c r="B16" s="120"/>
      <c r="C16" s="120" t="s">
        <v>62</v>
      </c>
      <c r="D16" s="120"/>
      <c r="E16" s="120"/>
      <c r="F16" s="120"/>
      <c r="G16" s="44">
        <v>28</v>
      </c>
      <c r="H16" s="44">
        <v>1</v>
      </c>
      <c r="I16" s="44">
        <v>1</v>
      </c>
      <c r="J16" s="44">
        <v>0</v>
      </c>
      <c r="K16" s="44">
        <v>28</v>
      </c>
      <c r="L16" s="44">
        <v>0</v>
      </c>
      <c r="M16" s="44">
        <v>1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  <c r="S16" s="44">
        <v>0</v>
      </c>
      <c r="T16" s="44">
        <v>0</v>
      </c>
      <c r="U16" s="44">
        <v>0</v>
      </c>
      <c r="V16" s="44">
        <v>0</v>
      </c>
      <c r="W16" s="44">
        <v>0</v>
      </c>
      <c r="X16" s="44">
        <v>0</v>
      </c>
      <c r="Y16" s="44">
        <v>0</v>
      </c>
      <c r="Z16" s="44">
        <v>0</v>
      </c>
      <c r="AA16" s="44">
        <v>25.29</v>
      </c>
      <c r="AB16" s="44">
        <v>3</v>
      </c>
      <c r="AC16" s="44">
        <v>2</v>
      </c>
      <c r="AD16" s="44">
        <v>4</v>
      </c>
      <c r="AE16" s="44">
        <v>26.1</v>
      </c>
      <c r="AF16" s="44">
        <f t="shared" si="0"/>
        <v>4</v>
      </c>
      <c r="AG16" s="44">
        <f t="shared" si="1"/>
        <v>4</v>
      </c>
      <c r="AH16" s="44">
        <f t="shared" si="2"/>
        <v>4</v>
      </c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1"/>
      <c r="AT16" s="41"/>
      <c r="AU16" s="41"/>
    </row>
    <row r="17" spans="1:47" ht="21" customHeight="1">
      <c r="A17" s="120"/>
      <c r="B17" s="120"/>
      <c r="C17" s="120" t="s">
        <v>63</v>
      </c>
      <c r="D17" s="120"/>
      <c r="E17" s="120"/>
      <c r="F17" s="120"/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28</v>
      </c>
      <c r="P17" s="44">
        <v>2</v>
      </c>
      <c r="Q17" s="44">
        <v>1</v>
      </c>
      <c r="R17" s="44">
        <v>1</v>
      </c>
      <c r="S17" s="44">
        <v>26.54</v>
      </c>
      <c r="T17" s="44">
        <v>0</v>
      </c>
      <c r="U17" s="44">
        <v>10</v>
      </c>
      <c r="V17" s="44">
        <v>1</v>
      </c>
      <c r="W17" s="44">
        <v>26.36</v>
      </c>
      <c r="X17" s="44">
        <v>2</v>
      </c>
      <c r="Y17" s="44">
        <v>3</v>
      </c>
      <c r="Z17" s="44">
        <v>6</v>
      </c>
      <c r="AA17" s="44">
        <v>24.16</v>
      </c>
      <c r="AB17" s="44">
        <v>5</v>
      </c>
      <c r="AC17" s="44">
        <v>7</v>
      </c>
      <c r="AD17" s="44">
        <v>8</v>
      </c>
      <c r="AE17" s="44">
        <v>25.62</v>
      </c>
      <c r="AF17" s="44">
        <f t="shared" si="0"/>
        <v>9</v>
      </c>
      <c r="AG17" s="44">
        <f t="shared" si="1"/>
        <v>21</v>
      </c>
      <c r="AH17" s="44">
        <f t="shared" si="2"/>
        <v>16</v>
      </c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1"/>
      <c r="AT17" s="41"/>
      <c r="AU17" s="41"/>
    </row>
    <row r="18" spans="1:47" ht="21" customHeight="1">
      <c r="A18" s="120"/>
      <c r="B18" s="120"/>
      <c r="C18" s="120" t="s">
        <v>64</v>
      </c>
      <c r="D18" s="120"/>
      <c r="E18" s="120"/>
      <c r="F18" s="120"/>
      <c r="G18" s="44">
        <v>28.22</v>
      </c>
      <c r="H18" s="44">
        <v>5</v>
      </c>
      <c r="I18" s="44">
        <v>3</v>
      </c>
      <c r="J18" s="44">
        <v>1</v>
      </c>
      <c r="K18" s="44">
        <v>28.57</v>
      </c>
      <c r="L18" s="44">
        <v>5</v>
      </c>
      <c r="M18" s="44">
        <v>1</v>
      </c>
      <c r="N18" s="44">
        <v>1</v>
      </c>
      <c r="O18" s="44">
        <v>28.13</v>
      </c>
      <c r="P18" s="44">
        <v>4</v>
      </c>
      <c r="Q18" s="44">
        <v>2</v>
      </c>
      <c r="R18" s="44">
        <v>2</v>
      </c>
      <c r="S18" s="44">
        <v>28.09</v>
      </c>
      <c r="T18" s="44">
        <v>3</v>
      </c>
      <c r="U18" s="44">
        <v>5</v>
      </c>
      <c r="V18" s="44">
        <v>3</v>
      </c>
      <c r="W18" s="44">
        <v>27.57</v>
      </c>
      <c r="X18" s="44">
        <v>7</v>
      </c>
      <c r="Y18" s="44">
        <v>13</v>
      </c>
      <c r="Z18" s="44">
        <v>4</v>
      </c>
      <c r="AA18" s="44">
        <v>23.94</v>
      </c>
      <c r="AB18" s="44">
        <v>9</v>
      </c>
      <c r="AC18" s="44">
        <v>18</v>
      </c>
      <c r="AD18" s="44">
        <v>8</v>
      </c>
      <c r="AE18" s="44">
        <v>26.61</v>
      </c>
      <c r="AF18" s="44">
        <f t="shared" si="0"/>
        <v>33</v>
      </c>
      <c r="AG18" s="44">
        <f t="shared" si="1"/>
        <v>42</v>
      </c>
      <c r="AH18" s="44">
        <f t="shared" si="2"/>
        <v>19</v>
      </c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1"/>
      <c r="AT18" s="41"/>
      <c r="AU18" s="41"/>
    </row>
    <row r="19" spans="1:47" ht="21" customHeight="1">
      <c r="A19" s="120" t="s">
        <v>65</v>
      </c>
      <c r="B19" s="120"/>
      <c r="C19" s="120" t="s">
        <v>58</v>
      </c>
      <c r="D19" s="120"/>
      <c r="E19" s="120"/>
      <c r="F19" s="120"/>
      <c r="G19" s="44">
        <v>27.83</v>
      </c>
      <c r="H19" s="44">
        <v>4</v>
      </c>
      <c r="I19" s="44">
        <v>2</v>
      </c>
      <c r="J19" s="44">
        <v>0</v>
      </c>
      <c r="K19" s="44">
        <v>27.5</v>
      </c>
      <c r="L19" s="44">
        <v>2</v>
      </c>
      <c r="M19" s="44">
        <v>2</v>
      </c>
      <c r="N19" s="44">
        <v>0</v>
      </c>
      <c r="O19" s="44">
        <v>28</v>
      </c>
      <c r="P19" s="44">
        <v>3</v>
      </c>
      <c r="Q19" s="44">
        <v>2</v>
      </c>
      <c r="R19" s="44">
        <v>2</v>
      </c>
      <c r="S19" s="44">
        <v>27.32</v>
      </c>
      <c r="T19" s="44">
        <v>3</v>
      </c>
      <c r="U19" s="44">
        <v>12</v>
      </c>
      <c r="V19" s="44">
        <v>4</v>
      </c>
      <c r="W19" s="44">
        <v>27.08</v>
      </c>
      <c r="X19" s="44">
        <v>9</v>
      </c>
      <c r="Y19" s="44">
        <v>10</v>
      </c>
      <c r="Z19" s="44">
        <v>7</v>
      </c>
      <c r="AA19" s="44">
        <v>24.34</v>
      </c>
      <c r="AB19" s="44">
        <v>0</v>
      </c>
      <c r="AC19" s="44">
        <v>24</v>
      </c>
      <c r="AD19" s="44">
        <v>16</v>
      </c>
      <c r="AE19" s="44">
        <v>26</v>
      </c>
      <c r="AF19" s="44">
        <f t="shared" si="0"/>
        <v>21</v>
      </c>
      <c r="AG19" s="44">
        <f t="shared" si="1"/>
        <v>52</v>
      </c>
      <c r="AH19" s="44">
        <f t="shared" si="2"/>
        <v>29</v>
      </c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1"/>
      <c r="AT19" s="41"/>
      <c r="AU19" s="41"/>
    </row>
    <row r="20" spans="1:47" ht="21" customHeight="1">
      <c r="A20" s="120"/>
      <c r="B20" s="120"/>
      <c r="C20" s="120" t="s">
        <v>59</v>
      </c>
      <c r="D20" s="120"/>
      <c r="E20" s="120"/>
      <c r="F20" s="120"/>
      <c r="G20" s="44">
        <v>28.6</v>
      </c>
      <c r="H20" s="44">
        <v>2</v>
      </c>
      <c r="I20" s="44">
        <v>1</v>
      </c>
      <c r="J20" s="44">
        <v>2</v>
      </c>
      <c r="K20" s="44">
        <v>29.5</v>
      </c>
      <c r="L20" s="44">
        <v>3</v>
      </c>
      <c r="M20" s="44">
        <v>0</v>
      </c>
      <c r="N20" s="44">
        <v>1</v>
      </c>
      <c r="O20" s="44">
        <v>28.17</v>
      </c>
      <c r="P20" s="44">
        <v>3</v>
      </c>
      <c r="Q20" s="44">
        <v>1</v>
      </c>
      <c r="R20" s="44">
        <v>1</v>
      </c>
      <c r="S20" s="44">
        <v>27</v>
      </c>
      <c r="T20" s="44">
        <v>0</v>
      </c>
      <c r="U20" s="44">
        <v>2</v>
      </c>
      <c r="V20" s="44">
        <v>0</v>
      </c>
      <c r="W20" s="44">
        <v>28.43</v>
      </c>
      <c r="X20" s="44">
        <v>0</v>
      </c>
      <c r="Y20" s="44">
        <v>6</v>
      </c>
      <c r="Z20" s="44">
        <v>1</v>
      </c>
      <c r="AA20" s="44">
        <v>21.2</v>
      </c>
      <c r="AB20" s="44">
        <v>0</v>
      </c>
      <c r="AC20" s="44">
        <v>3</v>
      </c>
      <c r="AD20" s="44">
        <v>2</v>
      </c>
      <c r="AE20" s="44">
        <v>27.02</v>
      </c>
      <c r="AF20" s="44">
        <f t="shared" si="0"/>
        <v>8</v>
      </c>
      <c r="AG20" s="44">
        <f t="shared" si="1"/>
        <v>13</v>
      </c>
      <c r="AH20" s="44">
        <f t="shared" si="2"/>
        <v>7</v>
      </c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1"/>
      <c r="AT20" s="41"/>
      <c r="AU20" s="41"/>
    </row>
    <row r="21" spans="1:47" ht="21" customHeight="1">
      <c r="A21" s="43"/>
      <c r="B21" s="43"/>
      <c r="C21" s="43"/>
      <c r="D21" s="43"/>
      <c r="E21" s="43"/>
      <c r="F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1"/>
      <c r="AT21" s="41"/>
      <c r="AU21" s="41"/>
    </row>
    <row r="22" spans="1:47" ht="21" customHeight="1">
      <c r="A22" s="43" t="s">
        <v>66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121" t="s">
        <v>67</v>
      </c>
      <c r="X22" s="121"/>
      <c r="AG22" s="43"/>
      <c r="AH22" s="43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1"/>
      <c r="AT22" s="41"/>
      <c r="AU22" s="41"/>
    </row>
    <row r="23" spans="1:47" ht="23.25" customHeight="1">
      <c r="A23" s="122" t="s">
        <v>40</v>
      </c>
      <c r="B23" s="122"/>
      <c r="C23" s="122"/>
      <c r="D23" s="122"/>
      <c r="E23" s="122"/>
      <c r="F23" s="122"/>
      <c r="G23" s="114" t="s">
        <v>68</v>
      </c>
      <c r="H23" s="116"/>
      <c r="I23" s="114" t="s">
        <v>69</v>
      </c>
      <c r="J23" s="115"/>
      <c r="K23" s="115"/>
      <c r="L23" s="115"/>
      <c r="M23" s="116"/>
      <c r="N23" s="114" t="s">
        <v>70</v>
      </c>
      <c r="O23" s="115"/>
      <c r="P23" s="116"/>
      <c r="Q23" s="114" t="s">
        <v>71</v>
      </c>
      <c r="R23" s="115"/>
      <c r="S23" s="116"/>
      <c r="T23" s="114" t="s">
        <v>72</v>
      </c>
      <c r="U23" s="115"/>
      <c r="V23" s="116"/>
      <c r="W23" s="114" t="s">
        <v>73</v>
      </c>
      <c r="X23" s="116"/>
      <c r="AG23" s="43"/>
      <c r="AH23" s="43"/>
      <c r="AS23" s="41"/>
      <c r="AT23" s="41"/>
      <c r="AU23" s="41"/>
    </row>
    <row r="24" spans="1:47" ht="21" customHeight="1">
      <c r="A24" s="120" t="s">
        <v>74</v>
      </c>
      <c r="B24" s="120"/>
      <c r="C24" s="120" t="s">
        <v>75</v>
      </c>
      <c r="D24" s="120"/>
      <c r="E24" s="120"/>
      <c r="F24" s="120"/>
      <c r="G24" s="114">
        <v>1</v>
      </c>
      <c r="H24" s="116"/>
      <c r="I24" s="114">
        <v>0</v>
      </c>
      <c r="J24" s="115"/>
      <c r="K24" s="115"/>
      <c r="L24" s="115"/>
      <c r="M24" s="116"/>
      <c r="N24" s="114">
        <v>0</v>
      </c>
      <c r="O24" s="115"/>
      <c r="P24" s="116"/>
      <c r="Q24" s="114">
        <v>0</v>
      </c>
      <c r="R24" s="115"/>
      <c r="S24" s="116"/>
      <c r="T24" s="114">
        <v>0</v>
      </c>
      <c r="U24" s="115"/>
      <c r="V24" s="116"/>
      <c r="W24" s="114">
        <v>3</v>
      </c>
      <c r="X24" s="116"/>
      <c r="AG24" s="43"/>
      <c r="AH24" s="43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1"/>
      <c r="AT24" s="41"/>
      <c r="AU24" s="41"/>
    </row>
    <row r="25" spans="1:47" ht="21" customHeight="1">
      <c r="A25" s="120"/>
      <c r="B25" s="120"/>
      <c r="C25" s="120" t="s">
        <v>76</v>
      </c>
      <c r="D25" s="120"/>
      <c r="E25" s="120"/>
      <c r="F25" s="120"/>
      <c r="G25" s="114">
        <v>4</v>
      </c>
      <c r="H25" s="116"/>
      <c r="I25" s="114">
        <v>4</v>
      </c>
      <c r="J25" s="115"/>
      <c r="K25" s="115"/>
      <c r="L25" s="115"/>
      <c r="M25" s="116"/>
      <c r="N25" s="114">
        <v>1</v>
      </c>
      <c r="O25" s="115"/>
      <c r="P25" s="116"/>
      <c r="Q25" s="114">
        <v>1</v>
      </c>
      <c r="R25" s="115"/>
      <c r="S25" s="116"/>
      <c r="T25" s="114">
        <v>0</v>
      </c>
      <c r="U25" s="115"/>
      <c r="V25" s="116"/>
      <c r="W25" s="114">
        <v>6</v>
      </c>
      <c r="X25" s="116"/>
      <c r="AG25" s="43"/>
      <c r="AH25" s="43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1"/>
      <c r="AT25" s="41"/>
      <c r="AU25" s="41"/>
    </row>
    <row r="26" spans="1:47" ht="21" customHeight="1">
      <c r="A26" s="120"/>
      <c r="B26" s="120"/>
      <c r="C26" s="120" t="s">
        <v>77</v>
      </c>
      <c r="D26" s="120"/>
      <c r="E26" s="120"/>
      <c r="F26" s="120"/>
      <c r="G26" s="114">
        <v>7</v>
      </c>
      <c r="H26" s="116"/>
      <c r="I26" s="114">
        <v>1</v>
      </c>
      <c r="J26" s="115"/>
      <c r="K26" s="115"/>
      <c r="L26" s="115"/>
      <c r="M26" s="116"/>
      <c r="N26" s="114">
        <v>1</v>
      </c>
      <c r="O26" s="115"/>
      <c r="P26" s="116"/>
      <c r="Q26" s="114">
        <v>2</v>
      </c>
      <c r="R26" s="115"/>
      <c r="S26" s="116"/>
      <c r="T26" s="114">
        <v>0</v>
      </c>
      <c r="U26" s="115"/>
      <c r="V26" s="116"/>
      <c r="W26" s="114">
        <v>6</v>
      </c>
      <c r="X26" s="116"/>
      <c r="AG26" s="43"/>
      <c r="AH26" s="43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1"/>
      <c r="AT26" s="41"/>
      <c r="AU26" s="41"/>
    </row>
  </sheetData>
  <mergeCells count="68">
    <mergeCell ref="T26:V26"/>
    <mergeCell ref="W26:X26"/>
    <mergeCell ref="A2:F4"/>
    <mergeCell ref="A5:B8"/>
    <mergeCell ref="A9:B11"/>
    <mergeCell ref="A12:B13"/>
    <mergeCell ref="A14:B15"/>
    <mergeCell ref="A16:B18"/>
    <mergeCell ref="A19:B20"/>
    <mergeCell ref="A24:B26"/>
    <mergeCell ref="C26:F26"/>
    <mergeCell ref="G26:H26"/>
    <mergeCell ref="I26:M26"/>
    <mergeCell ref="N26:P26"/>
    <mergeCell ref="Q26:S26"/>
    <mergeCell ref="W24:X24"/>
    <mergeCell ref="C25:F25"/>
    <mergeCell ref="G25:H25"/>
    <mergeCell ref="I25:M25"/>
    <mergeCell ref="N25:P25"/>
    <mergeCell ref="Q25:S25"/>
    <mergeCell ref="T25:V25"/>
    <mergeCell ref="W25:X25"/>
    <mergeCell ref="C24:F24"/>
    <mergeCell ref="G24:H24"/>
    <mergeCell ref="T24:V24"/>
    <mergeCell ref="I24:M24"/>
    <mergeCell ref="N24:P24"/>
    <mergeCell ref="Q24:S24"/>
    <mergeCell ref="W23:X23"/>
    <mergeCell ref="C13:F13"/>
    <mergeCell ref="C14:F14"/>
    <mergeCell ref="C15:F15"/>
    <mergeCell ref="C16:F16"/>
    <mergeCell ref="C17:F17"/>
    <mergeCell ref="C18:F18"/>
    <mergeCell ref="C19:F19"/>
    <mergeCell ref="C20:F20"/>
    <mergeCell ref="W22:X22"/>
    <mergeCell ref="A23:F23"/>
    <mergeCell ref="G23:H23"/>
    <mergeCell ref="I23:M23"/>
    <mergeCell ref="N23:P23"/>
    <mergeCell ref="Q23:S23"/>
    <mergeCell ref="T23:V23"/>
    <mergeCell ref="C8:F8"/>
    <mergeCell ref="C9:F9"/>
    <mergeCell ref="C10:F10"/>
    <mergeCell ref="C11:F11"/>
    <mergeCell ref="C12:F12"/>
    <mergeCell ref="AF3:AH3"/>
    <mergeCell ref="C5:F5"/>
    <mergeCell ref="C6:F6"/>
    <mergeCell ref="C7:F7"/>
    <mergeCell ref="H3:J3"/>
    <mergeCell ref="L3:N3"/>
    <mergeCell ref="P3:R3"/>
    <mergeCell ref="T3:V3"/>
    <mergeCell ref="X3:Z3"/>
    <mergeCell ref="AB3:AD3"/>
    <mergeCell ref="AE1:AH1"/>
    <mergeCell ref="G2:J2"/>
    <mergeCell ref="K2:N2"/>
    <mergeCell ref="O2:R2"/>
    <mergeCell ref="S2:V2"/>
    <mergeCell ref="W2:Z2"/>
    <mergeCell ref="AA2:AD2"/>
    <mergeCell ref="AE2:AH2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&amp;R&amp;12集計表２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36821-E982-4DD7-B690-DDD65DFEA631}">
  <sheetPr>
    <tabColor rgb="FFFFFF00"/>
    <pageSetUpPr fitToPage="1"/>
  </sheetPr>
  <dimension ref="A1:AU26"/>
  <sheetViews>
    <sheetView view="pageBreakPreview" zoomScale="80" zoomScaleNormal="60" zoomScaleSheetLayoutView="80" workbookViewId="0">
      <selection activeCell="AJ7" sqref="AJ7"/>
    </sheetView>
  </sheetViews>
  <sheetFormatPr defaultColWidth="8.625" defaultRowHeight="13.5"/>
  <cols>
    <col min="1" max="6" width="7.625" style="3" customWidth="1"/>
    <col min="7" max="7" width="10.625" customWidth="1"/>
    <col min="8" max="10" width="5.125" customWidth="1"/>
    <col min="11" max="11" width="10.625" customWidth="1"/>
    <col min="12" max="14" width="5.125" customWidth="1"/>
    <col min="15" max="15" width="10.625" style="3" customWidth="1"/>
    <col min="16" max="18" width="5.125" style="3" customWidth="1"/>
    <col min="19" max="19" width="10.625" style="3" customWidth="1"/>
    <col min="20" max="22" width="5.125" style="3" customWidth="1"/>
    <col min="23" max="23" width="10.625" style="3" customWidth="1"/>
    <col min="24" max="26" width="5.125" style="3" customWidth="1"/>
    <col min="27" max="27" width="10.625" style="3" customWidth="1"/>
    <col min="28" max="30" width="5.125" style="3" customWidth="1"/>
    <col min="31" max="31" width="10.625" style="3" customWidth="1"/>
    <col min="32" max="34" width="5.125" style="3" customWidth="1"/>
    <col min="35" max="16384" width="8.625" style="3"/>
  </cols>
  <sheetData>
    <row r="1" spans="1:47" ht="24" customHeight="1">
      <c r="A1" s="1" t="s">
        <v>0</v>
      </c>
      <c r="B1" s="2"/>
      <c r="C1" s="2"/>
      <c r="D1" s="2"/>
      <c r="E1" s="2"/>
      <c r="F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11" t="s">
        <v>106</v>
      </c>
      <c r="AF1" s="111"/>
      <c r="AG1" s="111"/>
      <c r="AH1" s="111"/>
    </row>
    <row r="2" spans="1:47" ht="21" customHeight="1">
      <c r="A2" s="104" t="s">
        <v>1</v>
      </c>
      <c r="B2" s="105"/>
      <c r="C2" s="105"/>
      <c r="D2" s="105"/>
      <c r="E2" s="105"/>
      <c r="F2" s="106"/>
      <c r="G2" s="69" t="s">
        <v>87</v>
      </c>
      <c r="H2" s="72"/>
      <c r="I2" s="72"/>
      <c r="J2" s="70"/>
      <c r="K2" s="69" t="s">
        <v>88</v>
      </c>
      <c r="L2" s="72"/>
      <c r="M2" s="72"/>
      <c r="N2" s="70"/>
      <c r="O2" s="69" t="s">
        <v>2</v>
      </c>
      <c r="P2" s="72"/>
      <c r="Q2" s="72"/>
      <c r="R2" s="70"/>
      <c r="S2" s="69" t="s">
        <v>3</v>
      </c>
      <c r="T2" s="72"/>
      <c r="U2" s="72"/>
      <c r="V2" s="70"/>
      <c r="W2" s="69" t="s">
        <v>4</v>
      </c>
      <c r="X2" s="72"/>
      <c r="Y2" s="72"/>
      <c r="Z2" s="70"/>
      <c r="AA2" s="69" t="s">
        <v>5</v>
      </c>
      <c r="AB2" s="72"/>
      <c r="AC2" s="72"/>
      <c r="AD2" s="70"/>
      <c r="AE2" s="69" t="s">
        <v>6</v>
      </c>
      <c r="AF2" s="72"/>
      <c r="AG2" s="72"/>
      <c r="AH2" s="70"/>
    </row>
    <row r="3" spans="1:47" ht="54" customHeight="1">
      <c r="A3" s="107"/>
      <c r="B3" s="94"/>
      <c r="C3" s="94"/>
      <c r="D3" s="94"/>
      <c r="E3" s="94"/>
      <c r="F3" s="95"/>
      <c r="G3" s="10" t="s">
        <v>7</v>
      </c>
      <c r="H3" s="100" t="s">
        <v>8</v>
      </c>
      <c r="I3" s="101"/>
      <c r="J3" s="102"/>
      <c r="K3" s="10" t="s">
        <v>7</v>
      </c>
      <c r="L3" s="100" t="s">
        <v>8</v>
      </c>
      <c r="M3" s="101"/>
      <c r="N3" s="102"/>
      <c r="O3" s="10" t="s">
        <v>7</v>
      </c>
      <c r="P3" s="100" t="s">
        <v>8</v>
      </c>
      <c r="Q3" s="101"/>
      <c r="R3" s="102"/>
      <c r="S3" s="10" t="s">
        <v>7</v>
      </c>
      <c r="T3" s="100" t="s">
        <v>8</v>
      </c>
      <c r="U3" s="101"/>
      <c r="V3" s="102"/>
      <c r="W3" s="10" t="s">
        <v>7</v>
      </c>
      <c r="X3" s="100" t="s">
        <v>8</v>
      </c>
      <c r="Y3" s="101"/>
      <c r="Z3" s="102"/>
      <c r="AA3" s="10" t="s">
        <v>7</v>
      </c>
      <c r="AB3" s="100" t="s">
        <v>8</v>
      </c>
      <c r="AC3" s="101"/>
      <c r="AD3" s="102"/>
      <c r="AE3" s="10" t="s">
        <v>7</v>
      </c>
      <c r="AF3" s="100" t="s">
        <v>8</v>
      </c>
      <c r="AG3" s="101"/>
      <c r="AH3" s="102"/>
      <c r="AI3" s="4"/>
      <c r="AJ3" s="5"/>
      <c r="AK3" s="4"/>
      <c r="AL3" s="5"/>
      <c r="AM3" s="4"/>
      <c r="AN3" s="5"/>
      <c r="AO3" s="4"/>
      <c r="AP3" s="5"/>
      <c r="AQ3" s="4"/>
      <c r="AR3" s="5"/>
      <c r="AS3" s="6"/>
      <c r="AT3" s="6"/>
      <c r="AU3" s="6"/>
    </row>
    <row r="4" spans="1:47" ht="21" customHeight="1">
      <c r="A4" s="108"/>
      <c r="B4" s="109"/>
      <c r="C4" s="109"/>
      <c r="D4" s="109"/>
      <c r="E4" s="109"/>
      <c r="F4" s="110"/>
      <c r="G4" s="36"/>
      <c r="H4" s="15">
        <v>0</v>
      </c>
      <c r="I4" s="15">
        <v>1</v>
      </c>
      <c r="J4" s="15">
        <v>2</v>
      </c>
      <c r="K4" s="36"/>
      <c r="L4" s="15">
        <v>0</v>
      </c>
      <c r="M4" s="15">
        <v>1</v>
      </c>
      <c r="N4" s="15">
        <v>2</v>
      </c>
      <c r="O4" s="36"/>
      <c r="P4" s="15">
        <v>0</v>
      </c>
      <c r="Q4" s="15">
        <v>1</v>
      </c>
      <c r="R4" s="15">
        <v>2</v>
      </c>
      <c r="S4" s="36"/>
      <c r="T4" s="15">
        <v>0</v>
      </c>
      <c r="U4" s="15">
        <v>1</v>
      </c>
      <c r="V4" s="15">
        <v>2</v>
      </c>
      <c r="W4" s="36"/>
      <c r="X4" s="15">
        <v>0</v>
      </c>
      <c r="Y4" s="15">
        <v>1</v>
      </c>
      <c r="Z4" s="15">
        <v>2</v>
      </c>
      <c r="AA4" s="36"/>
      <c r="AB4" s="15">
        <v>0</v>
      </c>
      <c r="AC4" s="15">
        <v>1</v>
      </c>
      <c r="AD4" s="15">
        <v>2</v>
      </c>
      <c r="AE4" s="36"/>
      <c r="AF4" s="15">
        <v>0</v>
      </c>
      <c r="AG4" s="15">
        <v>1</v>
      </c>
      <c r="AH4" s="15">
        <v>2</v>
      </c>
      <c r="AI4" s="4"/>
      <c r="AJ4" s="5"/>
      <c r="AK4" s="4"/>
      <c r="AL4" s="5"/>
      <c r="AM4" s="4"/>
      <c r="AN4" s="5"/>
      <c r="AO4" s="4"/>
      <c r="AP4" s="5"/>
      <c r="AQ4" s="4"/>
      <c r="AR4" s="5"/>
      <c r="AS4" s="6"/>
      <c r="AT4" s="6"/>
      <c r="AU4" s="6"/>
    </row>
    <row r="5" spans="1:47" ht="21" customHeight="1">
      <c r="A5" s="67" t="s">
        <v>9</v>
      </c>
      <c r="B5" s="67"/>
      <c r="C5" s="67" t="s">
        <v>10</v>
      </c>
      <c r="D5" s="67"/>
      <c r="E5" s="67"/>
      <c r="F5" s="67"/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13</v>
      </c>
      <c r="AB5" s="30">
        <v>0</v>
      </c>
      <c r="AC5" s="30">
        <v>0</v>
      </c>
      <c r="AD5" s="30">
        <v>0</v>
      </c>
      <c r="AE5" s="30">
        <v>13</v>
      </c>
      <c r="AF5" s="30">
        <v>0</v>
      </c>
      <c r="AG5" s="30">
        <v>0</v>
      </c>
      <c r="AH5" s="30">
        <v>0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6"/>
      <c r="AU5" s="6"/>
    </row>
    <row r="6" spans="1:47" ht="21" customHeight="1">
      <c r="A6" s="67"/>
      <c r="B6" s="67"/>
      <c r="C6" s="67" t="s">
        <v>11</v>
      </c>
      <c r="D6" s="67"/>
      <c r="E6" s="67"/>
      <c r="F6" s="67"/>
      <c r="G6" s="30">
        <v>0</v>
      </c>
      <c r="H6" s="30">
        <v>0</v>
      </c>
      <c r="I6" s="30">
        <v>0</v>
      </c>
      <c r="J6" s="30">
        <v>0</v>
      </c>
      <c r="K6" s="30">
        <v>28</v>
      </c>
      <c r="L6" s="30">
        <v>1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21</v>
      </c>
      <c r="T6" s="30">
        <v>1</v>
      </c>
      <c r="U6" s="30">
        <v>2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20</v>
      </c>
      <c r="AB6" s="30">
        <v>1</v>
      </c>
      <c r="AC6" s="30">
        <v>0</v>
      </c>
      <c r="AD6" s="30">
        <v>0</v>
      </c>
      <c r="AE6" s="30">
        <v>22.2</v>
      </c>
      <c r="AF6" s="30">
        <v>3</v>
      </c>
      <c r="AG6" s="30">
        <v>2</v>
      </c>
      <c r="AH6" s="30">
        <v>0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6"/>
      <c r="AU6" s="6"/>
    </row>
    <row r="7" spans="1:47" ht="21" customHeight="1">
      <c r="A7" s="67"/>
      <c r="B7" s="67"/>
      <c r="C7" s="67" t="s">
        <v>12</v>
      </c>
      <c r="D7" s="67"/>
      <c r="E7" s="67"/>
      <c r="F7" s="67"/>
      <c r="G7" s="30">
        <v>31.5</v>
      </c>
      <c r="H7" s="30">
        <v>2</v>
      </c>
      <c r="I7" s="30">
        <v>0</v>
      </c>
      <c r="J7" s="30">
        <v>0</v>
      </c>
      <c r="K7" s="30">
        <v>26</v>
      </c>
      <c r="L7" s="30">
        <v>1</v>
      </c>
      <c r="M7" s="30">
        <v>0</v>
      </c>
      <c r="N7" s="30">
        <v>0</v>
      </c>
      <c r="O7" s="30">
        <v>31</v>
      </c>
      <c r="P7" s="30">
        <v>0</v>
      </c>
      <c r="Q7" s="30">
        <v>1</v>
      </c>
      <c r="R7" s="30">
        <v>1</v>
      </c>
      <c r="S7" s="30">
        <v>29.7</v>
      </c>
      <c r="T7" s="30">
        <v>1</v>
      </c>
      <c r="U7" s="30">
        <v>2</v>
      </c>
      <c r="V7" s="30">
        <v>0</v>
      </c>
      <c r="W7" s="30">
        <v>29</v>
      </c>
      <c r="X7" s="30">
        <v>2</v>
      </c>
      <c r="Y7" s="30">
        <v>0</v>
      </c>
      <c r="Z7" s="30">
        <v>0</v>
      </c>
      <c r="AA7" s="30">
        <v>21</v>
      </c>
      <c r="AB7" s="30">
        <v>4</v>
      </c>
      <c r="AC7" s="30">
        <v>4</v>
      </c>
      <c r="AD7" s="30">
        <v>0</v>
      </c>
      <c r="AE7" s="30">
        <v>25.888888888888889</v>
      </c>
      <c r="AF7" s="30">
        <v>10</v>
      </c>
      <c r="AG7" s="30">
        <v>7</v>
      </c>
      <c r="AH7" s="30">
        <v>1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6"/>
      <c r="AU7" s="6"/>
    </row>
    <row r="8" spans="1:47" ht="21" customHeight="1">
      <c r="A8" s="67"/>
      <c r="B8" s="67"/>
      <c r="C8" s="67" t="s">
        <v>13</v>
      </c>
      <c r="D8" s="67"/>
      <c r="E8" s="67"/>
      <c r="F8" s="67"/>
      <c r="G8" s="30">
        <v>0</v>
      </c>
      <c r="H8" s="30">
        <v>0</v>
      </c>
      <c r="I8" s="30">
        <v>0</v>
      </c>
      <c r="J8" s="30">
        <v>0</v>
      </c>
      <c r="K8" s="30">
        <v>26</v>
      </c>
      <c r="L8" s="30">
        <v>1</v>
      </c>
      <c r="M8" s="30">
        <v>0</v>
      </c>
      <c r="N8" s="30">
        <v>0</v>
      </c>
      <c r="O8" s="30">
        <v>29</v>
      </c>
      <c r="P8" s="30">
        <v>1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29</v>
      </c>
      <c r="X8" s="30">
        <v>0</v>
      </c>
      <c r="Y8" s="30">
        <v>1</v>
      </c>
      <c r="Z8" s="30">
        <v>0</v>
      </c>
      <c r="AA8" s="30">
        <v>27.5</v>
      </c>
      <c r="AB8" s="30">
        <v>1</v>
      </c>
      <c r="AC8" s="30">
        <v>1</v>
      </c>
      <c r="AD8" s="30">
        <v>0</v>
      </c>
      <c r="AE8" s="30">
        <v>27.8</v>
      </c>
      <c r="AF8" s="30">
        <v>3</v>
      </c>
      <c r="AG8" s="30">
        <v>2</v>
      </c>
      <c r="AH8" s="30">
        <v>0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6"/>
      <c r="AT8" s="6"/>
      <c r="AU8" s="6"/>
    </row>
    <row r="9" spans="1:47" ht="21" customHeight="1">
      <c r="A9" s="85" t="s">
        <v>14</v>
      </c>
      <c r="B9" s="85"/>
      <c r="C9" s="67" t="s">
        <v>15</v>
      </c>
      <c r="D9" s="67"/>
      <c r="E9" s="67"/>
      <c r="F9" s="67"/>
      <c r="G9" s="30">
        <v>0</v>
      </c>
      <c r="H9" s="30">
        <v>0</v>
      </c>
      <c r="I9" s="30">
        <v>0</v>
      </c>
      <c r="J9" s="30">
        <v>0</v>
      </c>
      <c r="K9" s="30">
        <v>28</v>
      </c>
      <c r="L9" s="30">
        <v>1</v>
      </c>
      <c r="M9" s="30">
        <v>0</v>
      </c>
      <c r="N9" s="30">
        <v>0</v>
      </c>
      <c r="O9" s="30">
        <v>29</v>
      </c>
      <c r="P9" s="30">
        <v>1</v>
      </c>
      <c r="Q9" s="30">
        <v>0</v>
      </c>
      <c r="R9" s="30">
        <v>0</v>
      </c>
      <c r="S9" s="30">
        <v>32</v>
      </c>
      <c r="T9" s="30">
        <v>1</v>
      </c>
      <c r="U9" s="30">
        <v>0</v>
      </c>
      <c r="V9" s="30">
        <v>0</v>
      </c>
      <c r="W9" s="30">
        <v>29</v>
      </c>
      <c r="X9" s="30">
        <v>1</v>
      </c>
      <c r="Y9" s="30">
        <v>0</v>
      </c>
      <c r="Z9" s="30">
        <v>0</v>
      </c>
      <c r="AA9" s="30">
        <v>23</v>
      </c>
      <c r="AB9" s="30">
        <v>0</v>
      </c>
      <c r="AC9" s="30">
        <v>2</v>
      </c>
      <c r="AD9" s="30">
        <v>0</v>
      </c>
      <c r="AE9" s="30">
        <v>27.333333333333332</v>
      </c>
      <c r="AF9" s="30">
        <v>4</v>
      </c>
      <c r="AG9" s="30">
        <v>2</v>
      </c>
      <c r="AH9" s="30">
        <v>0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6"/>
      <c r="AT9" s="6"/>
      <c r="AU9" s="6"/>
    </row>
    <row r="10" spans="1:47" ht="21" customHeight="1">
      <c r="A10" s="85"/>
      <c r="B10" s="85"/>
      <c r="C10" s="67" t="s">
        <v>16</v>
      </c>
      <c r="D10" s="67"/>
      <c r="E10" s="67"/>
      <c r="F10" s="67"/>
      <c r="G10" s="30">
        <v>0</v>
      </c>
      <c r="H10" s="30">
        <v>0</v>
      </c>
      <c r="I10" s="30">
        <v>0</v>
      </c>
      <c r="J10" s="30">
        <v>0</v>
      </c>
      <c r="K10" s="30">
        <v>26</v>
      </c>
      <c r="L10" s="30">
        <v>1</v>
      </c>
      <c r="M10" s="30">
        <v>0</v>
      </c>
      <c r="N10" s="30">
        <v>0</v>
      </c>
      <c r="O10" s="30">
        <v>31</v>
      </c>
      <c r="P10" s="30">
        <v>0</v>
      </c>
      <c r="Q10" s="30">
        <v>1</v>
      </c>
      <c r="R10" s="30">
        <v>1</v>
      </c>
      <c r="S10" s="30">
        <v>28.5</v>
      </c>
      <c r="T10" s="30">
        <v>0</v>
      </c>
      <c r="U10" s="30">
        <v>2</v>
      </c>
      <c r="V10" s="30">
        <v>0</v>
      </c>
      <c r="W10" s="30">
        <v>29</v>
      </c>
      <c r="X10" s="30">
        <v>1</v>
      </c>
      <c r="Y10" s="30">
        <v>1</v>
      </c>
      <c r="Z10" s="30">
        <v>0</v>
      </c>
      <c r="AA10" s="30">
        <v>21.3</v>
      </c>
      <c r="AB10" s="30">
        <v>3</v>
      </c>
      <c r="AC10" s="30">
        <v>1</v>
      </c>
      <c r="AD10" s="30">
        <v>0</v>
      </c>
      <c r="AE10" s="30">
        <v>26.181818181818183</v>
      </c>
      <c r="AF10" s="30">
        <v>5</v>
      </c>
      <c r="AG10" s="30">
        <v>5</v>
      </c>
      <c r="AH10" s="30">
        <v>1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/>
      <c r="AT10" s="6"/>
      <c r="AU10" s="6"/>
    </row>
    <row r="11" spans="1:47" ht="21" customHeight="1">
      <c r="A11" s="85"/>
      <c r="B11" s="85"/>
      <c r="C11" s="67" t="s">
        <v>17</v>
      </c>
      <c r="D11" s="67"/>
      <c r="E11" s="67"/>
      <c r="F11" s="67"/>
      <c r="G11" s="30">
        <v>31.5</v>
      </c>
      <c r="H11" s="30">
        <v>2</v>
      </c>
      <c r="I11" s="30">
        <v>0</v>
      </c>
      <c r="J11" s="30">
        <v>0</v>
      </c>
      <c r="K11" s="30">
        <v>26</v>
      </c>
      <c r="L11" s="30">
        <v>1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31.5</v>
      </c>
      <c r="T11" s="30">
        <v>0</v>
      </c>
      <c r="U11" s="30">
        <v>2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20.8</v>
      </c>
      <c r="AB11" s="30">
        <v>2</v>
      </c>
      <c r="AC11" s="30">
        <v>3</v>
      </c>
      <c r="AD11" s="30">
        <v>0</v>
      </c>
      <c r="AE11" s="30">
        <v>25.181818181818183</v>
      </c>
      <c r="AF11" s="30">
        <v>5</v>
      </c>
      <c r="AG11" s="30">
        <v>5</v>
      </c>
      <c r="AH11" s="30">
        <v>0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</row>
    <row r="12" spans="1:47" ht="21" customHeight="1">
      <c r="A12" s="67" t="s">
        <v>18</v>
      </c>
      <c r="B12" s="67"/>
      <c r="C12" s="67" t="s">
        <v>19</v>
      </c>
      <c r="D12" s="67"/>
      <c r="E12" s="67"/>
      <c r="F12" s="67"/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30.3</v>
      </c>
      <c r="P12" s="30">
        <v>1</v>
      </c>
      <c r="Q12" s="30">
        <v>1</v>
      </c>
      <c r="R12" s="30">
        <v>1</v>
      </c>
      <c r="S12" s="30">
        <v>28.5</v>
      </c>
      <c r="T12" s="30">
        <v>0</v>
      </c>
      <c r="U12" s="30">
        <v>2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24.2</v>
      </c>
      <c r="AB12" s="30">
        <v>4</v>
      </c>
      <c r="AC12" s="30">
        <v>2</v>
      </c>
      <c r="AD12" s="30">
        <v>0</v>
      </c>
      <c r="AE12" s="30">
        <v>26.636363636363637</v>
      </c>
      <c r="AF12" s="30">
        <v>5</v>
      </c>
      <c r="AG12" s="30">
        <v>5</v>
      </c>
      <c r="AH12" s="30">
        <v>1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</row>
    <row r="13" spans="1:47" ht="21" customHeight="1">
      <c r="A13" s="67"/>
      <c r="B13" s="67"/>
      <c r="C13" s="67" t="s">
        <v>20</v>
      </c>
      <c r="D13" s="67"/>
      <c r="E13" s="67"/>
      <c r="F13" s="67"/>
      <c r="G13" s="30">
        <v>31.5</v>
      </c>
      <c r="H13" s="30">
        <v>2</v>
      </c>
      <c r="I13" s="30">
        <v>0</v>
      </c>
      <c r="J13" s="30">
        <v>0</v>
      </c>
      <c r="K13" s="30">
        <v>26.7</v>
      </c>
      <c r="L13" s="30">
        <v>3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31.7</v>
      </c>
      <c r="T13" s="30">
        <v>1</v>
      </c>
      <c r="U13" s="30">
        <v>2</v>
      </c>
      <c r="V13" s="30">
        <v>0</v>
      </c>
      <c r="W13" s="30">
        <v>29</v>
      </c>
      <c r="X13" s="30">
        <v>2</v>
      </c>
      <c r="Y13" s="30">
        <v>1</v>
      </c>
      <c r="Z13" s="30">
        <v>0</v>
      </c>
      <c r="AA13" s="30">
        <v>18.5</v>
      </c>
      <c r="AB13" s="30">
        <v>1</v>
      </c>
      <c r="AC13" s="30">
        <v>4</v>
      </c>
      <c r="AD13" s="30">
        <v>0</v>
      </c>
      <c r="AE13" s="30">
        <v>25.647058823529413</v>
      </c>
      <c r="AF13" s="30">
        <v>9</v>
      </c>
      <c r="AG13" s="30">
        <v>7</v>
      </c>
      <c r="AH13" s="30">
        <v>0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</row>
    <row r="14" spans="1:47" ht="21" customHeight="1">
      <c r="A14" s="67" t="s">
        <v>21</v>
      </c>
      <c r="B14" s="67"/>
      <c r="C14" s="67" t="s">
        <v>19</v>
      </c>
      <c r="D14" s="67"/>
      <c r="E14" s="67"/>
      <c r="F14" s="67"/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31</v>
      </c>
      <c r="P14" s="30">
        <v>0</v>
      </c>
      <c r="Q14" s="30">
        <v>1</v>
      </c>
      <c r="R14" s="30">
        <v>1</v>
      </c>
      <c r="S14" s="30">
        <v>29</v>
      </c>
      <c r="T14" s="30">
        <v>0</v>
      </c>
      <c r="U14" s="30">
        <v>1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23.8</v>
      </c>
      <c r="AB14" s="30">
        <v>3</v>
      </c>
      <c r="AC14" s="30">
        <v>2</v>
      </c>
      <c r="AD14" s="30">
        <v>0</v>
      </c>
      <c r="AE14" s="30">
        <v>26.25</v>
      </c>
      <c r="AF14" s="30">
        <v>3</v>
      </c>
      <c r="AG14" s="30">
        <v>4</v>
      </c>
      <c r="AH14" s="30">
        <v>1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</row>
    <row r="15" spans="1:47" ht="21" customHeight="1">
      <c r="A15" s="67"/>
      <c r="B15" s="67"/>
      <c r="C15" s="67" t="s">
        <v>20</v>
      </c>
      <c r="D15" s="67"/>
      <c r="E15" s="67"/>
      <c r="F15" s="67"/>
      <c r="G15" s="30">
        <v>31.5</v>
      </c>
      <c r="H15" s="30">
        <v>2</v>
      </c>
      <c r="I15" s="30">
        <v>0</v>
      </c>
      <c r="J15" s="30">
        <v>0</v>
      </c>
      <c r="K15" s="30">
        <v>26.7</v>
      </c>
      <c r="L15" s="30">
        <v>3</v>
      </c>
      <c r="M15" s="30">
        <v>0</v>
      </c>
      <c r="N15" s="30">
        <v>0</v>
      </c>
      <c r="O15" s="30">
        <v>29</v>
      </c>
      <c r="P15" s="30">
        <v>1</v>
      </c>
      <c r="Q15" s="30">
        <v>0</v>
      </c>
      <c r="R15" s="30">
        <v>0</v>
      </c>
      <c r="S15" s="30">
        <v>30.8</v>
      </c>
      <c r="T15" s="30">
        <v>1</v>
      </c>
      <c r="U15" s="30">
        <v>3</v>
      </c>
      <c r="V15" s="30">
        <v>0</v>
      </c>
      <c r="W15" s="30">
        <v>29</v>
      </c>
      <c r="X15" s="30">
        <v>2</v>
      </c>
      <c r="Y15" s="30">
        <v>1</v>
      </c>
      <c r="Z15" s="30">
        <v>0</v>
      </c>
      <c r="AA15" s="30">
        <v>19.600000000000001</v>
      </c>
      <c r="AB15" s="30">
        <v>2</v>
      </c>
      <c r="AC15" s="30">
        <v>4</v>
      </c>
      <c r="AD15" s="30">
        <v>0</v>
      </c>
      <c r="AE15" s="30">
        <v>25.95</v>
      </c>
      <c r="AF15" s="30">
        <v>11</v>
      </c>
      <c r="AG15" s="30">
        <v>8</v>
      </c>
      <c r="AH15" s="30">
        <v>0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</row>
    <row r="16" spans="1:47" ht="21" customHeight="1">
      <c r="A16" s="67" t="s">
        <v>22</v>
      </c>
      <c r="B16" s="67"/>
      <c r="C16" s="67" t="s">
        <v>23</v>
      </c>
      <c r="D16" s="67"/>
      <c r="E16" s="67"/>
      <c r="F16" s="67"/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32</v>
      </c>
      <c r="P16" s="30">
        <v>0</v>
      </c>
      <c r="Q16" s="30">
        <v>0</v>
      </c>
      <c r="R16" s="30">
        <v>1</v>
      </c>
      <c r="S16" s="30">
        <v>0</v>
      </c>
      <c r="T16" s="30">
        <v>0</v>
      </c>
      <c r="U16" s="30">
        <v>0</v>
      </c>
      <c r="V16" s="30">
        <v>0</v>
      </c>
      <c r="W16" s="30">
        <v>29</v>
      </c>
      <c r="X16" s="30">
        <v>1</v>
      </c>
      <c r="Y16" s="30">
        <v>0</v>
      </c>
      <c r="Z16" s="30">
        <v>0</v>
      </c>
      <c r="AA16" s="30">
        <v>26</v>
      </c>
      <c r="AB16" s="30">
        <v>1</v>
      </c>
      <c r="AC16" s="30">
        <v>0</v>
      </c>
      <c r="AD16" s="30">
        <v>0</v>
      </c>
      <c r="AE16" s="30">
        <v>29</v>
      </c>
      <c r="AF16" s="30">
        <v>2</v>
      </c>
      <c r="AG16" s="30">
        <v>0</v>
      </c>
      <c r="AH16" s="30">
        <v>1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6"/>
      <c r="AT16" s="6"/>
      <c r="AU16" s="6"/>
    </row>
    <row r="17" spans="1:47" ht="21" customHeight="1">
      <c r="A17" s="67"/>
      <c r="B17" s="67"/>
      <c r="C17" s="67" t="s">
        <v>24</v>
      </c>
      <c r="D17" s="67"/>
      <c r="E17" s="67"/>
      <c r="F17" s="67"/>
      <c r="G17" s="30">
        <v>32</v>
      </c>
      <c r="H17" s="30">
        <v>1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29</v>
      </c>
      <c r="T17" s="30">
        <v>0</v>
      </c>
      <c r="U17" s="30">
        <v>1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21</v>
      </c>
      <c r="AB17" s="30">
        <v>3</v>
      </c>
      <c r="AC17" s="30">
        <v>0</v>
      </c>
      <c r="AD17" s="30">
        <v>0</v>
      </c>
      <c r="AE17" s="30">
        <v>24.8</v>
      </c>
      <c r="AF17" s="30">
        <v>4</v>
      </c>
      <c r="AG17" s="30">
        <v>1</v>
      </c>
      <c r="AH17" s="30">
        <v>0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</row>
    <row r="18" spans="1:47" ht="21" customHeight="1">
      <c r="A18" s="67"/>
      <c r="B18" s="67"/>
      <c r="C18" s="67" t="s">
        <v>25</v>
      </c>
      <c r="D18" s="67"/>
      <c r="E18" s="67"/>
      <c r="F18" s="67"/>
      <c r="G18" s="30">
        <v>31</v>
      </c>
      <c r="H18" s="30">
        <v>1</v>
      </c>
      <c r="I18" s="30">
        <v>0</v>
      </c>
      <c r="J18" s="30">
        <v>0</v>
      </c>
      <c r="K18" s="30">
        <v>26.7</v>
      </c>
      <c r="L18" s="30">
        <v>3</v>
      </c>
      <c r="M18" s="30">
        <v>0</v>
      </c>
      <c r="N18" s="30">
        <v>0</v>
      </c>
      <c r="O18" s="30">
        <v>29.5</v>
      </c>
      <c r="P18" s="30">
        <v>1</v>
      </c>
      <c r="Q18" s="30">
        <v>1</v>
      </c>
      <c r="R18" s="30">
        <v>0</v>
      </c>
      <c r="S18" s="30">
        <v>30.8</v>
      </c>
      <c r="T18" s="30">
        <v>1</v>
      </c>
      <c r="U18" s="30">
        <v>3</v>
      </c>
      <c r="V18" s="30">
        <v>0</v>
      </c>
      <c r="W18" s="30">
        <v>29</v>
      </c>
      <c r="X18" s="30">
        <v>1</v>
      </c>
      <c r="Y18" s="30">
        <v>1</v>
      </c>
      <c r="Z18" s="30">
        <v>0</v>
      </c>
      <c r="AA18" s="30">
        <v>20.9</v>
      </c>
      <c r="AB18" s="30">
        <v>4</v>
      </c>
      <c r="AC18" s="30">
        <v>3</v>
      </c>
      <c r="AD18" s="30">
        <v>0</v>
      </c>
      <c r="AE18" s="30">
        <v>25.9</v>
      </c>
      <c r="AF18" s="30">
        <v>11</v>
      </c>
      <c r="AG18" s="30">
        <v>8</v>
      </c>
      <c r="AH18" s="30">
        <v>0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</row>
    <row r="19" spans="1:47" ht="21" customHeight="1">
      <c r="A19" s="67" t="s">
        <v>26</v>
      </c>
      <c r="B19" s="67"/>
      <c r="C19" s="67" t="s">
        <v>19</v>
      </c>
      <c r="D19" s="67"/>
      <c r="E19" s="67"/>
      <c r="F19" s="67"/>
      <c r="G19" s="30">
        <v>31.5</v>
      </c>
      <c r="H19" s="30">
        <v>2</v>
      </c>
      <c r="I19" s="30">
        <v>0</v>
      </c>
      <c r="J19" s="30">
        <v>0</v>
      </c>
      <c r="K19" s="30">
        <v>26</v>
      </c>
      <c r="L19" s="30">
        <v>2</v>
      </c>
      <c r="M19" s="30">
        <v>0</v>
      </c>
      <c r="N19" s="30">
        <v>0</v>
      </c>
      <c r="O19" s="30">
        <v>29.5</v>
      </c>
      <c r="P19" s="30">
        <v>1</v>
      </c>
      <c r="Q19" s="30">
        <v>1</v>
      </c>
      <c r="R19" s="30">
        <v>0</v>
      </c>
      <c r="S19" s="30">
        <v>29.3</v>
      </c>
      <c r="T19" s="30">
        <v>0</v>
      </c>
      <c r="U19" s="30">
        <v>3</v>
      </c>
      <c r="V19" s="30">
        <v>0</v>
      </c>
      <c r="W19" s="30">
        <v>29</v>
      </c>
      <c r="X19" s="30">
        <v>2</v>
      </c>
      <c r="Y19" s="30">
        <v>1</v>
      </c>
      <c r="Z19" s="30">
        <v>0</v>
      </c>
      <c r="AA19" s="30">
        <v>23.1</v>
      </c>
      <c r="AB19" s="30">
        <v>5</v>
      </c>
      <c r="AC19" s="30">
        <v>4</v>
      </c>
      <c r="AD19" s="30">
        <v>0</v>
      </c>
      <c r="AE19" s="30">
        <v>26.523809523809526</v>
      </c>
      <c r="AF19" s="30">
        <v>12</v>
      </c>
      <c r="AG19" s="30">
        <v>9</v>
      </c>
      <c r="AH19" s="30">
        <v>0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</row>
    <row r="20" spans="1:47" ht="21" customHeight="1">
      <c r="A20" s="67"/>
      <c r="B20" s="67"/>
      <c r="C20" s="67" t="s">
        <v>20</v>
      </c>
      <c r="D20" s="67"/>
      <c r="E20" s="67"/>
      <c r="F20" s="67"/>
      <c r="G20" s="30">
        <v>0</v>
      </c>
      <c r="H20" s="30">
        <v>0</v>
      </c>
      <c r="I20" s="30">
        <v>0</v>
      </c>
      <c r="J20" s="30">
        <v>0</v>
      </c>
      <c r="K20" s="30">
        <v>28</v>
      </c>
      <c r="L20" s="30">
        <v>1</v>
      </c>
      <c r="M20" s="30">
        <v>0</v>
      </c>
      <c r="N20" s="30">
        <v>0</v>
      </c>
      <c r="O20" s="30">
        <v>32</v>
      </c>
      <c r="P20" s="30">
        <v>0</v>
      </c>
      <c r="Q20" s="30">
        <v>0</v>
      </c>
      <c r="R20" s="30">
        <v>1</v>
      </c>
      <c r="S20" s="30">
        <v>32</v>
      </c>
      <c r="T20" s="30">
        <v>1</v>
      </c>
      <c r="U20" s="30">
        <v>1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19.5</v>
      </c>
      <c r="AB20" s="30">
        <v>0</v>
      </c>
      <c r="AC20" s="30">
        <v>1</v>
      </c>
      <c r="AD20" s="30">
        <v>0</v>
      </c>
      <c r="AE20" s="30">
        <v>27.166666666666668</v>
      </c>
      <c r="AF20" s="30">
        <v>2</v>
      </c>
      <c r="AG20" s="30">
        <v>2</v>
      </c>
      <c r="AH20" s="30">
        <v>1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</row>
    <row r="21" spans="1:47" ht="21" customHeight="1">
      <c r="A21" s="2"/>
      <c r="B21" s="2"/>
      <c r="C21" s="2"/>
      <c r="D21" s="2"/>
      <c r="E21" s="2"/>
      <c r="F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</row>
    <row r="22" spans="1:47" ht="21" customHeight="1">
      <c r="A22" s="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9" t="s">
        <v>28</v>
      </c>
      <c r="X22" s="109"/>
      <c r="AG22" s="2"/>
      <c r="AH22" s="2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</row>
    <row r="23" spans="1:47" ht="23.25" customHeight="1">
      <c r="A23" s="71" t="s">
        <v>1</v>
      </c>
      <c r="B23" s="71"/>
      <c r="C23" s="71"/>
      <c r="D23" s="71"/>
      <c r="E23" s="71"/>
      <c r="F23" s="71"/>
      <c r="G23" s="69" t="s">
        <v>29</v>
      </c>
      <c r="H23" s="70"/>
      <c r="I23" s="69" t="s">
        <v>30</v>
      </c>
      <c r="J23" s="72"/>
      <c r="K23" s="72"/>
      <c r="L23" s="72"/>
      <c r="M23" s="70"/>
      <c r="N23" s="69" t="s">
        <v>31</v>
      </c>
      <c r="O23" s="72"/>
      <c r="P23" s="70"/>
      <c r="Q23" s="69" t="s">
        <v>32</v>
      </c>
      <c r="R23" s="72"/>
      <c r="S23" s="70"/>
      <c r="T23" s="69" t="s">
        <v>33</v>
      </c>
      <c r="U23" s="72"/>
      <c r="V23" s="70"/>
      <c r="W23" s="69" t="s">
        <v>34</v>
      </c>
      <c r="X23" s="70"/>
      <c r="AG23" s="2"/>
      <c r="AH23" s="2"/>
      <c r="AS23" s="6"/>
      <c r="AT23" s="6"/>
      <c r="AU23" s="6"/>
    </row>
    <row r="24" spans="1:47" ht="21" customHeight="1">
      <c r="A24" s="67" t="s">
        <v>35</v>
      </c>
      <c r="B24" s="67"/>
      <c r="C24" s="67" t="s">
        <v>36</v>
      </c>
      <c r="D24" s="67"/>
      <c r="E24" s="67"/>
      <c r="F24" s="67"/>
      <c r="G24" s="69"/>
      <c r="H24" s="70"/>
      <c r="I24" s="69"/>
      <c r="J24" s="72"/>
      <c r="K24" s="72"/>
      <c r="L24" s="72"/>
      <c r="M24" s="70"/>
      <c r="N24" s="69"/>
      <c r="O24" s="72"/>
      <c r="P24" s="70"/>
      <c r="Q24" s="69">
        <v>1</v>
      </c>
      <c r="R24" s="72"/>
      <c r="S24" s="70"/>
      <c r="T24" s="69"/>
      <c r="U24" s="72"/>
      <c r="V24" s="70"/>
      <c r="W24" s="69">
        <v>2</v>
      </c>
      <c r="X24" s="70"/>
      <c r="AG24" s="2"/>
      <c r="AH24" s="2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6"/>
      <c r="AT24" s="6"/>
      <c r="AU24" s="6"/>
    </row>
    <row r="25" spans="1:47" ht="21" customHeight="1">
      <c r="A25" s="67"/>
      <c r="B25" s="67"/>
      <c r="C25" s="67" t="s">
        <v>37</v>
      </c>
      <c r="D25" s="67"/>
      <c r="E25" s="67"/>
      <c r="F25" s="67"/>
      <c r="G25" s="69">
        <v>1</v>
      </c>
      <c r="H25" s="70"/>
      <c r="I25" s="69"/>
      <c r="J25" s="72"/>
      <c r="K25" s="72"/>
      <c r="L25" s="72"/>
      <c r="M25" s="70"/>
      <c r="N25" s="69">
        <v>1</v>
      </c>
      <c r="O25" s="72"/>
      <c r="P25" s="70"/>
      <c r="Q25" s="69">
        <v>2</v>
      </c>
      <c r="R25" s="72"/>
      <c r="S25" s="70"/>
      <c r="T25" s="69"/>
      <c r="U25" s="72"/>
      <c r="V25" s="70"/>
      <c r="W25" s="69">
        <v>1</v>
      </c>
      <c r="X25" s="70"/>
      <c r="AG25" s="2"/>
      <c r="AH25" s="2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</row>
    <row r="26" spans="1:47" ht="21" customHeight="1">
      <c r="A26" s="67"/>
      <c r="B26" s="67"/>
      <c r="C26" s="67" t="s">
        <v>38</v>
      </c>
      <c r="D26" s="67"/>
      <c r="E26" s="67"/>
      <c r="F26" s="67"/>
      <c r="G26" s="69">
        <v>1</v>
      </c>
      <c r="H26" s="70"/>
      <c r="I26" s="69"/>
      <c r="J26" s="72"/>
      <c r="K26" s="72"/>
      <c r="L26" s="72"/>
      <c r="M26" s="70"/>
      <c r="N26" s="69">
        <v>1</v>
      </c>
      <c r="O26" s="72"/>
      <c r="P26" s="70"/>
      <c r="Q26" s="69"/>
      <c r="R26" s="72"/>
      <c r="S26" s="70"/>
      <c r="T26" s="69"/>
      <c r="U26" s="72"/>
      <c r="V26" s="70"/>
      <c r="W26" s="69"/>
      <c r="X26" s="70"/>
      <c r="AG26" s="2"/>
      <c r="AH26" s="2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</row>
  </sheetData>
  <mergeCells count="68">
    <mergeCell ref="AE1:AH1"/>
    <mergeCell ref="T23:V23"/>
    <mergeCell ref="T24:V24"/>
    <mergeCell ref="W23:X23"/>
    <mergeCell ref="AA2:AD2"/>
    <mergeCell ref="AE2:AH2"/>
    <mergeCell ref="AF3:AH3"/>
    <mergeCell ref="X3:Z3"/>
    <mergeCell ref="AB3:AD3"/>
    <mergeCell ref="T3:V3"/>
    <mergeCell ref="T25:V25"/>
    <mergeCell ref="T26:V26"/>
    <mergeCell ref="W24:X24"/>
    <mergeCell ref="W25:X25"/>
    <mergeCell ref="W26:X26"/>
    <mergeCell ref="W22:X22"/>
    <mergeCell ref="Q24:S24"/>
    <mergeCell ref="Q25:S25"/>
    <mergeCell ref="Q26:S26"/>
    <mergeCell ref="L3:N3"/>
    <mergeCell ref="P3:R3"/>
    <mergeCell ref="N23:P23"/>
    <mergeCell ref="N24:P24"/>
    <mergeCell ref="N25:P25"/>
    <mergeCell ref="N26:P26"/>
    <mergeCell ref="Q23:S23"/>
    <mergeCell ref="A24:B26"/>
    <mergeCell ref="C24:F24"/>
    <mergeCell ref="C25:F25"/>
    <mergeCell ref="C26:F26"/>
    <mergeCell ref="H3:J3"/>
    <mergeCell ref="G2:J2"/>
    <mergeCell ref="K2:N2"/>
    <mergeCell ref="O2:R2"/>
    <mergeCell ref="S2:V2"/>
    <mergeCell ref="W2:Z2"/>
    <mergeCell ref="G23:H23"/>
    <mergeCell ref="G24:H24"/>
    <mergeCell ref="G25:H25"/>
    <mergeCell ref="G26:H26"/>
    <mergeCell ref="I23:M23"/>
    <mergeCell ref="I24:M24"/>
    <mergeCell ref="I25:M25"/>
    <mergeCell ref="I26:M26"/>
    <mergeCell ref="A23:F23"/>
    <mergeCell ref="A16:B18"/>
    <mergeCell ref="C16:F16"/>
    <mergeCell ref="C17:F17"/>
    <mergeCell ref="C18:F18"/>
    <mergeCell ref="A19:B20"/>
    <mergeCell ref="C19:F19"/>
    <mergeCell ref="C20:F20"/>
    <mergeCell ref="A12:B13"/>
    <mergeCell ref="C12:F12"/>
    <mergeCell ref="C13:F13"/>
    <mergeCell ref="A14:B15"/>
    <mergeCell ref="C14:F14"/>
    <mergeCell ref="C15:F15"/>
    <mergeCell ref="A2:F4"/>
    <mergeCell ref="A9:B11"/>
    <mergeCell ref="C9:F9"/>
    <mergeCell ref="C10:F10"/>
    <mergeCell ref="C11:F11"/>
    <mergeCell ref="A5:B8"/>
    <mergeCell ref="C5:F5"/>
    <mergeCell ref="C6:F6"/>
    <mergeCell ref="C7:F7"/>
    <mergeCell ref="C8:F8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&amp;R&amp;12集計表２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48504-DF69-4B1C-A87F-C4F482BA26D5}">
  <sheetPr>
    <tabColor rgb="FFFFFF00"/>
    <pageSetUpPr fitToPage="1"/>
  </sheetPr>
  <dimension ref="A1:AU26"/>
  <sheetViews>
    <sheetView view="pageBreakPreview" zoomScale="80" zoomScaleNormal="60" zoomScaleSheetLayoutView="80" workbookViewId="0">
      <selection activeCell="A24" sqref="A24:B26"/>
    </sheetView>
  </sheetViews>
  <sheetFormatPr defaultColWidth="8.625" defaultRowHeight="13.5"/>
  <cols>
    <col min="1" max="6" width="7.625" style="3" customWidth="1"/>
    <col min="7" max="7" width="10.625" customWidth="1"/>
    <col min="8" max="10" width="5.125" customWidth="1"/>
    <col min="11" max="11" width="10.625" customWidth="1"/>
    <col min="12" max="14" width="5.125" customWidth="1"/>
    <col min="15" max="15" width="10.625" style="3" customWidth="1"/>
    <col min="16" max="18" width="5.125" style="3" customWidth="1"/>
    <col min="19" max="19" width="10.625" style="3" customWidth="1"/>
    <col min="20" max="22" width="5.125" style="3" customWidth="1"/>
    <col min="23" max="23" width="10.625" style="3" customWidth="1"/>
    <col min="24" max="26" width="5.125" style="3" customWidth="1"/>
    <col min="27" max="27" width="10.625" style="3" customWidth="1"/>
    <col min="28" max="30" width="5.125" style="3" customWidth="1"/>
    <col min="31" max="31" width="10.625" style="3" customWidth="1"/>
    <col min="32" max="34" width="5.125" style="3" customWidth="1"/>
    <col min="35" max="16384" width="8.625" style="3"/>
  </cols>
  <sheetData>
    <row r="1" spans="1:47" ht="24" customHeight="1">
      <c r="A1" s="1" t="s">
        <v>0</v>
      </c>
      <c r="B1" s="2"/>
      <c r="C1" s="2"/>
      <c r="D1" s="2"/>
      <c r="E1" s="2"/>
      <c r="F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12" t="s">
        <v>80</v>
      </c>
      <c r="AF1" s="111"/>
      <c r="AG1" s="111"/>
      <c r="AH1" s="111"/>
    </row>
    <row r="2" spans="1:47" ht="21" customHeight="1">
      <c r="A2" s="104" t="s">
        <v>1</v>
      </c>
      <c r="B2" s="105"/>
      <c r="C2" s="105"/>
      <c r="D2" s="105"/>
      <c r="E2" s="105"/>
      <c r="F2" s="106"/>
      <c r="G2" s="69" t="s">
        <v>87</v>
      </c>
      <c r="H2" s="72"/>
      <c r="I2" s="72"/>
      <c r="J2" s="70"/>
      <c r="K2" s="69" t="s">
        <v>88</v>
      </c>
      <c r="L2" s="72"/>
      <c r="M2" s="72"/>
      <c r="N2" s="70"/>
      <c r="O2" s="69" t="s">
        <v>2</v>
      </c>
      <c r="P2" s="72"/>
      <c r="Q2" s="72"/>
      <c r="R2" s="70"/>
      <c r="S2" s="69" t="s">
        <v>3</v>
      </c>
      <c r="T2" s="72"/>
      <c r="U2" s="72"/>
      <c r="V2" s="70"/>
      <c r="W2" s="69" t="s">
        <v>4</v>
      </c>
      <c r="X2" s="72"/>
      <c r="Y2" s="72"/>
      <c r="Z2" s="70"/>
      <c r="AA2" s="69" t="s">
        <v>5</v>
      </c>
      <c r="AB2" s="72"/>
      <c r="AC2" s="72"/>
      <c r="AD2" s="70"/>
      <c r="AE2" s="69" t="s">
        <v>6</v>
      </c>
      <c r="AF2" s="72"/>
      <c r="AG2" s="72"/>
      <c r="AH2" s="70"/>
    </row>
    <row r="3" spans="1:47" ht="54" customHeight="1">
      <c r="A3" s="107"/>
      <c r="B3" s="94"/>
      <c r="C3" s="94"/>
      <c r="D3" s="94"/>
      <c r="E3" s="94"/>
      <c r="F3" s="95"/>
      <c r="G3" s="10" t="s">
        <v>7</v>
      </c>
      <c r="H3" s="100" t="s">
        <v>8</v>
      </c>
      <c r="I3" s="101"/>
      <c r="J3" s="102"/>
      <c r="K3" s="10" t="s">
        <v>7</v>
      </c>
      <c r="L3" s="100" t="s">
        <v>8</v>
      </c>
      <c r="M3" s="101"/>
      <c r="N3" s="102"/>
      <c r="O3" s="10" t="s">
        <v>7</v>
      </c>
      <c r="P3" s="100" t="s">
        <v>8</v>
      </c>
      <c r="Q3" s="101"/>
      <c r="R3" s="102"/>
      <c r="S3" s="10" t="s">
        <v>7</v>
      </c>
      <c r="T3" s="100" t="s">
        <v>8</v>
      </c>
      <c r="U3" s="101"/>
      <c r="V3" s="102"/>
      <c r="W3" s="10" t="s">
        <v>7</v>
      </c>
      <c r="X3" s="100" t="s">
        <v>8</v>
      </c>
      <c r="Y3" s="101"/>
      <c r="Z3" s="102"/>
      <c r="AA3" s="10" t="s">
        <v>7</v>
      </c>
      <c r="AB3" s="100" t="s">
        <v>8</v>
      </c>
      <c r="AC3" s="101"/>
      <c r="AD3" s="102"/>
      <c r="AE3" s="10" t="s">
        <v>7</v>
      </c>
      <c r="AF3" s="100" t="s">
        <v>8</v>
      </c>
      <c r="AG3" s="101"/>
      <c r="AH3" s="102"/>
      <c r="AI3" s="4"/>
      <c r="AJ3" s="5"/>
      <c r="AK3" s="4"/>
      <c r="AL3" s="5"/>
      <c r="AM3" s="4"/>
      <c r="AN3" s="5"/>
      <c r="AO3" s="4"/>
      <c r="AP3" s="5"/>
      <c r="AQ3" s="4"/>
      <c r="AR3" s="5"/>
      <c r="AS3" s="6"/>
      <c r="AT3" s="6"/>
      <c r="AU3" s="6"/>
    </row>
    <row r="4" spans="1:47" ht="21" customHeight="1">
      <c r="A4" s="108"/>
      <c r="B4" s="109"/>
      <c r="C4" s="109"/>
      <c r="D4" s="109"/>
      <c r="E4" s="109"/>
      <c r="F4" s="110"/>
      <c r="G4" s="36"/>
      <c r="H4" s="15">
        <v>0</v>
      </c>
      <c r="I4" s="15">
        <v>1</v>
      </c>
      <c r="J4" s="15">
        <v>2</v>
      </c>
      <c r="K4" s="36"/>
      <c r="L4" s="15">
        <v>0</v>
      </c>
      <c r="M4" s="15">
        <v>1</v>
      </c>
      <c r="N4" s="15">
        <v>2</v>
      </c>
      <c r="O4" s="36"/>
      <c r="P4" s="15">
        <v>0</v>
      </c>
      <c r="Q4" s="15">
        <v>1</v>
      </c>
      <c r="R4" s="15">
        <v>2</v>
      </c>
      <c r="S4" s="36"/>
      <c r="T4" s="15">
        <v>0</v>
      </c>
      <c r="U4" s="15">
        <v>1</v>
      </c>
      <c r="V4" s="15">
        <v>2</v>
      </c>
      <c r="W4" s="36"/>
      <c r="X4" s="15">
        <v>0</v>
      </c>
      <c r="Y4" s="15">
        <v>1</v>
      </c>
      <c r="Z4" s="15">
        <v>2</v>
      </c>
      <c r="AA4" s="36"/>
      <c r="AB4" s="15">
        <v>0</v>
      </c>
      <c r="AC4" s="15">
        <v>1</v>
      </c>
      <c r="AD4" s="15">
        <v>2</v>
      </c>
      <c r="AE4" s="36"/>
      <c r="AF4" s="15">
        <v>0</v>
      </c>
      <c r="AG4" s="15">
        <v>1</v>
      </c>
      <c r="AH4" s="15">
        <v>2</v>
      </c>
      <c r="AI4" s="4"/>
      <c r="AJ4" s="5"/>
      <c r="AK4" s="4"/>
      <c r="AL4" s="5"/>
      <c r="AM4" s="4"/>
      <c r="AN4" s="5"/>
      <c r="AO4" s="4"/>
      <c r="AP4" s="5"/>
      <c r="AQ4" s="4"/>
      <c r="AR4" s="5"/>
      <c r="AS4" s="6"/>
      <c r="AT4" s="6"/>
      <c r="AU4" s="6"/>
    </row>
    <row r="5" spans="1:47" ht="21" customHeight="1">
      <c r="A5" s="67" t="s">
        <v>9</v>
      </c>
      <c r="B5" s="67"/>
      <c r="C5" s="67" t="s">
        <v>10</v>
      </c>
      <c r="D5" s="67"/>
      <c r="E5" s="67"/>
      <c r="F5" s="67"/>
      <c r="G5" s="30" t="s">
        <v>107</v>
      </c>
      <c r="H5" s="30" t="s">
        <v>107</v>
      </c>
      <c r="I5" s="30" t="s">
        <v>107</v>
      </c>
      <c r="J5" s="30" t="s">
        <v>107</v>
      </c>
      <c r="K5" s="30" t="s">
        <v>107</v>
      </c>
      <c r="L5" s="30" t="s">
        <v>107</v>
      </c>
      <c r="M5" s="30" t="s">
        <v>107</v>
      </c>
      <c r="N5" s="30" t="s">
        <v>107</v>
      </c>
      <c r="O5" s="30" t="s">
        <v>107</v>
      </c>
      <c r="P5" s="30" t="s">
        <v>107</v>
      </c>
      <c r="Q5" s="30" t="s">
        <v>107</v>
      </c>
      <c r="R5" s="30" t="s">
        <v>107</v>
      </c>
      <c r="S5" s="30" t="s">
        <v>107</v>
      </c>
      <c r="T5" s="30" t="s">
        <v>107</v>
      </c>
      <c r="U5" s="30" t="s">
        <v>107</v>
      </c>
      <c r="V5" s="30" t="s">
        <v>107</v>
      </c>
      <c r="W5" s="30" t="s">
        <v>107</v>
      </c>
      <c r="X5" s="30" t="s">
        <v>107</v>
      </c>
      <c r="Y5" s="30" t="s">
        <v>107</v>
      </c>
      <c r="Z5" s="30" t="s">
        <v>107</v>
      </c>
      <c r="AA5" s="30" t="s">
        <v>110</v>
      </c>
      <c r="AB5" s="30" t="s">
        <v>107</v>
      </c>
      <c r="AC5" s="30" t="s">
        <v>107</v>
      </c>
      <c r="AD5" s="30" t="s">
        <v>107</v>
      </c>
      <c r="AE5" s="30" t="s">
        <v>110</v>
      </c>
      <c r="AF5" s="29">
        <f t="shared" ref="AF5:AF20" si="0">SUM(H5,L5,P5,T5,X5,AB5)</f>
        <v>0</v>
      </c>
      <c r="AG5" s="29">
        <f t="shared" ref="AG5:AG20" si="1">SUM(I5,M5,Q5,U5,Y5,AC5)</f>
        <v>0</v>
      </c>
      <c r="AH5" s="29">
        <f t="shared" ref="AH5:AH20" si="2">SUM(J5,N5,R5,V5,Z5,AD5)</f>
        <v>0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6"/>
      <c r="AU5" s="6"/>
    </row>
    <row r="6" spans="1:47" ht="21" customHeight="1">
      <c r="A6" s="67"/>
      <c r="B6" s="67"/>
      <c r="C6" s="67" t="s">
        <v>11</v>
      </c>
      <c r="D6" s="67"/>
      <c r="E6" s="67"/>
      <c r="F6" s="67"/>
      <c r="G6" s="9">
        <v>28</v>
      </c>
      <c r="H6" s="30" t="s">
        <v>107</v>
      </c>
      <c r="I6" s="29">
        <v>1</v>
      </c>
      <c r="J6" s="30" t="s">
        <v>107</v>
      </c>
      <c r="K6" s="9">
        <v>27.5</v>
      </c>
      <c r="L6" s="29">
        <v>2</v>
      </c>
      <c r="M6" s="30" t="s">
        <v>107</v>
      </c>
      <c r="N6" s="30" t="s">
        <v>107</v>
      </c>
      <c r="O6" s="9">
        <v>27</v>
      </c>
      <c r="P6" s="30" t="s">
        <v>107</v>
      </c>
      <c r="Q6" s="29">
        <v>1</v>
      </c>
      <c r="R6" s="30" t="s">
        <v>107</v>
      </c>
      <c r="S6" s="9">
        <v>25.5</v>
      </c>
      <c r="T6" s="30" t="s">
        <v>107</v>
      </c>
      <c r="U6" s="29">
        <v>2</v>
      </c>
      <c r="V6" s="30" t="s">
        <v>107</v>
      </c>
      <c r="W6" s="9">
        <v>27.5</v>
      </c>
      <c r="X6" s="29">
        <v>3</v>
      </c>
      <c r="Y6" s="30" t="s">
        <v>107</v>
      </c>
      <c r="Z6" s="29">
        <v>1</v>
      </c>
      <c r="AA6" s="9">
        <v>25.4</v>
      </c>
      <c r="AB6" s="29">
        <v>5</v>
      </c>
      <c r="AC6" s="29">
        <v>2</v>
      </c>
      <c r="AD6" s="29">
        <v>3</v>
      </c>
      <c r="AE6" s="9">
        <v>26.25</v>
      </c>
      <c r="AF6" s="29">
        <f t="shared" si="0"/>
        <v>10</v>
      </c>
      <c r="AG6" s="29">
        <f t="shared" si="1"/>
        <v>6</v>
      </c>
      <c r="AH6" s="29">
        <f t="shared" si="2"/>
        <v>4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6"/>
      <c r="AU6" s="6"/>
    </row>
    <row r="7" spans="1:47" ht="21" customHeight="1">
      <c r="A7" s="67"/>
      <c r="B7" s="67"/>
      <c r="C7" s="67" t="s">
        <v>12</v>
      </c>
      <c r="D7" s="67"/>
      <c r="E7" s="67"/>
      <c r="F7" s="67"/>
      <c r="G7" s="9">
        <v>28</v>
      </c>
      <c r="H7" s="29">
        <v>2</v>
      </c>
      <c r="I7" s="29">
        <v>1</v>
      </c>
      <c r="J7" s="30" t="s">
        <v>107</v>
      </c>
      <c r="K7" s="9">
        <v>27</v>
      </c>
      <c r="L7" s="29">
        <v>2</v>
      </c>
      <c r="M7" s="29">
        <v>1</v>
      </c>
      <c r="N7" s="30" t="s">
        <v>107</v>
      </c>
      <c r="O7" s="9">
        <v>28.67</v>
      </c>
      <c r="P7" s="29">
        <v>5</v>
      </c>
      <c r="Q7" s="29">
        <v>1</v>
      </c>
      <c r="R7" s="30" t="s">
        <v>107</v>
      </c>
      <c r="S7" s="9">
        <v>28.27</v>
      </c>
      <c r="T7" s="29">
        <v>4</v>
      </c>
      <c r="U7" s="29">
        <v>6</v>
      </c>
      <c r="V7" s="29">
        <v>1</v>
      </c>
      <c r="W7" s="9">
        <v>27.3</v>
      </c>
      <c r="X7" s="29">
        <v>12</v>
      </c>
      <c r="Y7" s="29">
        <v>8</v>
      </c>
      <c r="Z7" s="30" t="s">
        <v>107</v>
      </c>
      <c r="AA7" s="9">
        <v>19.149999999999999</v>
      </c>
      <c r="AB7" s="29">
        <v>7</v>
      </c>
      <c r="AC7" s="29">
        <v>12</v>
      </c>
      <c r="AD7" s="29">
        <v>1</v>
      </c>
      <c r="AE7" s="9">
        <v>25.031746031746032</v>
      </c>
      <c r="AF7" s="29">
        <f t="shared" si="0"/>
        <v>32</v>
      </c>
      <c r="AG7" s="29">
        <f t="shared" si="1"/>
        <v>29</v>
      </c>
      <c r="AH7" s="29">
        <f t="shared" si="2"/>
        <v>2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6"/>
      <c r="AU7" s="6"/>
    </row>
    <row r="8" spans="1:47" ht="21" customHeight="1">
      <c r="A8" s="67"/>
      <c r="B8" s="67"/>
      <c r="C8" s="67" t="s">
        <v>13</v>
      </c>
      <c r="D8" s="67"/>
      <c r="E8" s="67"/>
      <c r="F8" s="67"/>
      <c r="G8" s="30" t="s">
        <v>109</v>
      </c>
      <c r="H8" s="29">
        <v>1</v>
      </c>
      <c r="I8" s="30" t="s">
        <v>107</v>
      </c>
      <c r="J8" s="30" t="s">
        <v>107</v>
      </c>
      <c r="K8" s="9">
        <v>28</v>
      </c>
      <c r="L8" s="30" t="s">
        <v>107</v>
      </c>
      <c r="M8" s="29">
        <v>1</v>
      </c>
      <c r="N8" s="30" t="s">
        <v>107</v>
      </c>
      <c r="O8" s="9">
        <v>29.5</v>
      </c>
      <c r="P8" s="29">
        <v>1</v>
      </c>
      <c r="Q8" s="29">
        <v>1</v>
      </c>
      <c r="R8" s="30" t="s">
        <v>107</v>
      </c>
      <c r="S8" s="9">
        <v>28.57</v>
      </c>
      <c r="T8" s="29">
        <v>4</v>
      </c>
      <c r="U8" s="29">
        <v>2</v>
      </c>
      <c r="V8" s="29">
        <v>1</v>
      </c>
      <c r="W8" s="9">
        <v>27</v>
      </c>
      <c r="X8" s="29">
        <v>2</v>
      </c>
      <c r="Y8" s="29">
        <v>2</v>
      </c>
      <c r="Z8" s="29">
        <v>1</v>
      </c>
      <c r="AA8" s="9">
        <v>23.27</v>
      </c>
      <c r="AB8" s="29">
        <v>4</v>
      </c>
      <c r="AC8" s="29">
        <v>6</v>
      </c>
      <c r="AD8" s="29">
        <v>1</v>
      </c>
      <c r="AE8" s="9">
        <v>26.076923076923077</v>
      </c>
      <c r="AF8" s="29">
        <f t="shared" si="0"/>
        <v>12</v>
      </c>
      <c r="AG8" s="29">
        <f t="shared" si="1"/>
        <v>12</v>
      </c>
      <c r="AH8" s="29">
        <f t="shared" si="2"/>
        <v>3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6"/>
      <c r="AT8" s="6"/>
      <c r="AU8" s="6"/>
    </row>
    <row r="9" spans="1:47" ht="21" customHeight="1">
      <c r="A9" s="85" t="s">
        <v>14</v>
      </c>
      <c r="B9" s="85"/>
      <c r="C9" s="67" t="s">
        <v>15</v>
      </c>
      <c r="D9" s="67"/>
      <c r="E9" s="67"/>
      <c r="F9" s="67"/>
      <c r="G9" s="9">
        <v>28</v>
      </c>
      <c r="H9" s="29">
        <v>1</v>
      </c>
      <c r="I9" s="29">
        <v>1</v>
      </c>
      <c r="J9" s="30" t="s">
        <v>107</v>
      </c>
      <c r="K9" s="9">
        <v>28</v>
      </c>
      <c r="L9" s="29">
        <v>1</v>
      </c>
      <c r="M9" s="30" t="s">
        <v>107</v>
      </c>
      <c r="N9" s="30" t="s">
        <v>107</v>
      </c>
      <c r="O9" s="9">
        <v>30</v>
      </c>
      <c r="P9" s="29">
        <v>1</v>
      </c>
      <c r="Q9" s="30" t="s">
        <v>107</v>
      </c>
      <c r="R9" s="30" t="s">
        <v>107</v>
      </c>
      <c r="S9" s="9">
        <v>26.5</v>
      </c>
      <c r="T9" s="29">
        <v>1</v>
      </c>
      <c r="U9" s="29">
        <v>1</v>
      </c>
      <c r="V9" s="30" t="s">
        <v>107</v>
      </c>
      <c r="W9" s="9">
        <v>27</v>
      </c>
      <c r="X9" s="29">
        <v>4</v>
      </c>
      <c r="Y9" s="29">
        <v>2</v>
      </c>
      <c r="Z9" s="30" t="s">
        <v>107</v>
      </c>
      <c r="AA9" s="9">
        <v>21.4</v>
      </c>
      <c r="AB9" s="29">
        <v>4</v>
      </c>
      <c r="AC9" s="29">
        <v>5</v>
      </c>
      <c r="AD9" s="29">
        <v>1</v>
      </c>
      <c r="AE9" s="9">
        <v>24.681818181818183</v>
      </c>
      <c r="AF9" s="29">
        <f t="shared" si="0"/>
        <v>12</v>
      </c>
      <c r="AG9" s="29">
        <f t="shared" si="1"/>
        <v>9</v>
      </c>
      <c r="AH9" s="29">
        <f t="shared" si="2"/>
        <v>1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6"/>
      <c r="AT9" s="6"/>
      <c r="AU9" s="6"/>
    </row>
    <row r="10" spans="1:47" ht="21" customHeight="1">
      <c r="A10" s="85"/>
      <c r="B10" s="85"/>
      <c r="C10" s="67" t="s">
        <v>108</v>
      </c>
      <c r="D10" s="67"/>
      <c r="E10" s="67"/>
      <c r="F10" s="67"/>
      <c r="G10" s="64" t="s">
        <v>107</v>
      </c>
      <c r="H10" s="64" t="s">
        <v>107</v>
      </c>
      <c r="I10" s="64" t="s">
        <v>107</v>
      </c>
      <c r="J10" s="30" t="s">
        <v>107</v>
      </c>
      <c r="K10" s="29">
        <v>27.33</v>
      </c>
      <c r="L10" s="29">
        <v>2</v>
      </c>
      <c r="M10" s="29">
        <v>1</v>
      </c>
      <c r="N10" s="30" t="s">
        <v>107</v>
      </c>
      <c r="O10" s="9">
        <v>28.67</v>
      </c>
      <c r="P10" s="29">
        <v>4</v>
      </c>
      <c r="Q10" s="29">
        <v>2</v>
      </c>
      <c r="R10" s="30" t="s">
        <v>107</v>
      </c>
      <c r="S10" s="9">
        <v>28.13</v>
      </c>
      <c r="T10" s="29">
        <v>3</v>
      </c>
      <c r="U10" s="29">
        <v>4</v>
      </c>
      <c r="V10" s="29">
        <v>1</v>
      </c>
      <c r="W10" s="9">
        <v>26.09</v>
      </c>
      <c r="X10" s="29">
        <v>6</v>
      </c>
      <c r="Y10" s="29">
        <v>5</v>
      </c>
      <c r="Z10" s="30" t="s">
        <v>107</v>
      </c>
      <c r="AA10" s="9">
        <v>21.55</v>
      </c>
      <c r="AB10" s="29">
        <v>4</v>
      </c>
      <c r="AC10" s="29">
        <v>7</v>
      </c>
      <c r="AD10" s="30" t="s">
        <v>107</v>
      </c>
      <c r="AE10" s="9">
        <v>25.717948717948719</v>
      </c>
      <c r="AF10" s="29">
        <f t="shared" si="0"/>
        <v>19</v>
      </c>
      <c r="AG10" s="29">
        <f t="shared" si="1"/>
        <v>19</v>
      </c>
      <c r="AH10" s="29">
        <f t="shared" si="2"/>
        <v>1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/>
      <c r="AT10" s="6"/>
      <c r="AU10" s="6"/>
    </row>
    <row r="11" spans="1:47" ht="21" customHeight="1">
      <c r="A11" s="85"/>
      <c r="B11" s="85"/>
      <c r="C11" s="67" t="s">
        <v>17</v>
      </c>
      <c r="D11" s="67"/>
      <c r="E11" s="67"/>
      <c r="F11" s="67"/>
      <c r="G11" s="9">
        <v>28</v>
      </c>
      <c r="H11" s="29">
        <v>2</v>
      </c>
      <c r="I11" s="29">
        <v>1</v>
      </c>
      <c r="J11" s="30" t="s">
        <v>107</v>
      </c>
      <c r="K11" s="9">
        <v>27</v>
      </c>
      <c r="L11" s="29">
        <v>1</v>
      </c>
      <c r="M11" s="29">
        <v>1</v>
      </c>
      <c r="N11" s="30" t="s">
        <v>107</v>
      </c>
      <c r="O11" s="9">
        <v>28</v>
      </c>
      <c r="P11" s="29">
        <v>1</v>
      </c>
      <c r="Q11" s="29">
        <v>1</v>
      </c>
      <c r="R11" s="30" t="s">
        <v>107</v>
      </c>
      <c r="S11" s="9">
        <v>28.4</v>
      </c>
      <c r="T11" s="29">
        <v>4</v>
      </c>
      <c r="U11" s="29">
        <v>5</v>
      </c>
      <c r="V11" s="29">
        <v>1</v>
      </c>
      <c r="W11" s="9">
        <v>28.5</v>
      </c>
      <c r="X11" s="29">
        <v>7</v>
      </c>
      <c r="Y11" s="29">
        <v>3</v>
      </c>
      <c r="Z11" s="29">
        <v>2</v>
      </c>
      <c r="AA11" s="9">
        <v>22.1</v>
      </c>
      <c r="AB11" s="29">
        <v>8</v>
      </c>
      <c r="AC11" s="29">
        <v>8</v>
      </c>
      <c r="AD11" s="29">
        <v>4</v>
      </c>
      <c r="AE11" s="9">
        <v>25.708333333333332</v>
      </c>
      <c r="AF11" s="29">
        <f t="shared" si="0"/>
        <v>23</v>
      </c>
      <c r="AG11" s="29">
        <f t="shared" si="1"/>
        <v>19</v>
      </c>
      <c r="AH11" s="29">
        <f t="shared" si="2"/>
        <v>7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</row>
    <row r="12" spans="1:47" ht="21" customHeight="1">
      <c r="A12" s="67" t="s">
        <v>18</v>
      </c>
      <c r="B12" s="67"/>
      <c r="C12" s="67" t="s">
        <v>19</v>
      </c>
      <c r="D12" s="67"/>
      <c r="E12" s="67"/>
      <c r="F12" s="67"/>
      <c r="G12" s="9">
        <v>24</v>
      </c>
      <c r="H12" s="30" t="s">
        <v>107</v>
      </c>
      <c r="I12" s="29">
        <v>1</v>
      </c>
      <c r="J12" s="30" t="s">
        <v>107</v>
      </c>
      <c r="K12" s="9">
        <v>27</v>
      </c>
      <c r="L12" s="29">
        <v>2</v>
      </c>
      <c r="M12" s="30" t="s">
        <v>107</v>
      </c>
      <c r="N12" s="30" t="s">
        <v>107</v>
      </c>
      <c r="O12" s="9">
        <v>24</v>
      </c>
      <c r="P12" s="29">
        <v>1</v>
      </c>
      <c r="Q12" s="30" t="s">
        <v>107</v>
      </c>
      <c r="R12" s="30" t="s">
        <v>107</v>
      </c>
      <c r="S12" s="9">
        <v>27</v>
      </c>
      <c r="T12" s="29">
        <v>2</v>
      </c>
      <c r="U12" s="29">
        <v>4</v>
      </c>
      <c r="V12" s="30" t="s">
        <v>107</v>
      </c>
      <c r="W12" s="9">
        <v>26.25</v>
      </c>
      <c r="X12" s="29">
        <v>2</v>
      </c>
      <c r="Y12" s="29">
        <v>6</v>
      </c>
      <c r="Z12" s="30" t="s">
        <v>107</v>
      </c>
      <c r="AA12" s="9">
        <v>21.78</v>
      </c>
      <c r="AB12" s="29">
        <v>6</v>
      </c>
      <c r="AC12" s="29">
        <v>10</v>
      </c>
      <c r="AD12" s="29">
        <v>2</v>
      </c>
      <c r="AE12" s="9">
        <v>24.055555555555557</v>
      </c>
      <c r="AF12" s="29">
        <f t="shared" si="0"/>
        <v>13</v>
      </c>
      <c r="AG12" s="29">
        <f t="shared" si="1"/>
        <v>21</v>
      </c>
      <c r="AH12" s="29">
        <f t="shared" si="2"/>
        <v>2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</row>
    <row r="13" spans="1:47" ht="21" customHeight="1">
      <c r="A13" s="67"/>
      <c r="B13" s="67"/>
      <c r="C13" s="67" t="s">
        <v>20</v>
      </c>
      <c r="D13" s="67"/>
      <c r="E13" s="67"/>
      <c r="F13" s="67"/>
      <c r="G13" s="29">
        <v>29.33</v>
      </c>
      <c r="H13" s="29">
        <v>3</v>
      </c>
      <c r="I13" s="29">
        <v>1</v>
      </c>
      <c r="J13" s="30" t="s">
        <v>107</v>
      </c>
      <c r="K13" s="9">
        <v>27.5</v>
      </c>
      <c r="L13" s="29">
        <v>2</v>
      </c>
      <c r="M13" s="29">
        <v>2</v>
      </c>
      <c r="N13" s="30" t="s">
        <v>107</v>
      </c>
      <c r="O13" s="9">
        <v>29.25</v>
      </c>
      <c r="P13" s="29">
        <v>5</v>
      </c>
      <c r="Q13" s="29">
        <v>3</v>
      </c>
      <c r="R13" s="30" t="s">
        <v>107</v>
      </c>
      <c r="S13" s="9">
        <v>28.57</v>
      </c>
      <c r="T13" s="29">
        <v>6</v>
      </c>
      <c r="U13" s="29">
        <v>6</v>
      </c>
      <c r="V13" s="29">
        <v>2</v>
      </c>
      <c r="W13" s="9">
        <v>27.67</v>
      </c>
      <c r="X13" s="29">
        <v>15</v>
      </c>
      <c r="Y13" s="29">
        <v>4</v>
      </c>
      <c r="Z13" s="29">
        <v>2</v>
      </c>
      <c r="AA13" s="9">
        <v>21.24</v>
      </c>
      <c r="AB13" s="29">
        <v>9</v>
      </c>
      <c r="AC13" s="29">
        <v>9</v>
      </c>
      <c r="AD13" s="29">
        <v>3</v>
      </c>
      <c r="AE13" s="9">
        <v>26.183098591549296</v>
      </c>
      <c r="AF13" s="29">
        <f t="shared" si="0"/>
        <v>40</v>
      </c>
      <c r="AG13" s="29">
        <f t="shared" si="1"/>
        <v>25</v>
      </c>
      <c r="AH13" s="29">
        <f t="shared" si="2"/>
        <v>7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</row>
    <row r="14" spans="1:47" ht="21" customHeight="1">
      <c r="A14" s="67" t="s">
        <v>21</v>
      </c>
      <c r="B14" s="67"/>
      <c r="C14" s="67" t="s">
        <v>19</v>
      </c>
      <c r="D14" s="67"/>
      <c r="E14" s="67"/>
      <c r="F14" s="67"/>
      <c r="G14" s="9">
        <v>24</v>
      </c>
      <c r="H14" s="30" t="s">
        <v>107</v>
      </c>
      <c r="I14" s="29">
        <v>1</v>
      </c>
      <c r="J14" s="30" t="s">
        <v>107</v>
      </c>
      <c r="K14" s="9">
        <v>28</v>
      </c>
      <c r="L14" s="29">
        <v>1</v>
      </c>
      <c r="M14" s="30" t="s">
        <v>107</v>
      </c>
      <c r="N14" s="30" t="s">
        <v>107</v>
      </c>
      <c r="O14" s="9">
        <v>24</v>
      </c>
      <c r="P14" s="29">
        <v>1</v>
      </c>
      <c r="Q14" s="30" t="s">
        <v>107</v>
      </c>
      <c r="R14" s="30" t="s">
        <v>107</v>
      </c>
      <c r="S14" s="9">
        <v>26.8</v>
      </c>
      <c r="T14" s="29">
        <v>1</v>
      </c>
      <c r="U14" s="29">
        <v>4</v>
      </c>
      <c r="V14" s="30" t="s">
        <v>107</v>
      </c>
      <c r="W14" s="9">
        <v>27.29</v>
      </c>
      <c r="X14" s="29">
        <v>3</v>
      </c>
      <c r="Y14" s="29">
        <v>4</v>
      </c>
      <c r="Z14" s="30" t="s">
        <v>107</v>
      </c>
      <c r="AA14" s="9">
        <v>21.55</v>
      </c>
      <c r="AB14" s="29">
        <v>3</v>
      </c>
      <c r="AC14" s="29">
        <v>8</v>
      </c>
      <c r="AD14" s="30" t="s">
        <v>107</v>
      </c>
      <c r="AE14" s="9">
        <v>24.53846153846154</v>
      </c>
      <c r="AF14" s="29">
        <f t="shared" si="0"/>
        <v>9</v>
      </c>
      <c r="AG14" s="29">
        <f t="shared" si="1"/>
        <v>17</v>
      </c>
      <c r="AH14" s="29">
        <f t="shared" si="2"/>
        <v>0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</row>
    <row r="15" spans="1:47" ht="21" customHeight="1">
      <c r="A15" s="67"/>
      <c r="B15" s="67"/>
      <c r="C15" s="67" t="s">
        <v>20</v>
      </c>
      <c r="D15" s="67"/>
      <c r="E15" s="67"/>
      <c r="F15" s="67"/>
      <c r="G15" s="9">
        <v>29.33</v>
      </c>
      <c r="H15" s="29">
        <v>3</v>
      </c>
      <c r="I15" s="29">
        <v>1</v>
      </c>
      <c r="J15" s="30" t="s">
        <v>107</v>
      </c>
      <c r="K15" s="9">
        <v>27.2</v>
      </c>
      <c r="L15" s="29">
        <v>3</v>
      </c>
      <c r="M15" s="29">
        <v>2</v>
      </c>
      <c r="N15" s="30" t="s">
        <v>107</v>
      </c>
      <c r="O15" s="9">
        <v>29.25</v>
      </c>
      <c r="P15" s="29">
        <v>5</v>
      </c>
      <c r="Q15" s="29">
        <v>3</v>
      </c>
      <c r="R15" s="30" t="s">
        <v>107</v>
      </c>
      <c r="S15" s="9">
        <v>28.53</v>
      </c>
      <c r="T15" s="29">
        <v>7</v>
      </c>
      <c r="U15" s="29">
        <v>6</v>
      </c>
      <c r="V15" s="29">
        <v>2</v>
      </c>
      <c r="W15" s="9">
        <v>27.27</v>
      </c>
      <c r="X15" s="29">
        <v>14</v>
      </c>
      <c r="Y15" s="29">
        <v>6</v>
      </c>
      <c r="Z15" s="29">
        <v>2</v>
      </c>
      <c r="AA15" s="9">
        <v>21.72</v>
      </c>
      <c r="AB15" s="29">
        <v>13</v>
      </c>
      <c r="AC15" s="29">
        <v>11</v>
      </c>
      <c r="AD15" s="29">
        <v>5</v>
      </c>
      <c r="AE15" s="9">
        <v>25.804878048780488</v>
      </c>
      <c r="AF15" s="29">
        <f t="shared" si="0"/>
        <v>45</v>
      </c>
      <c r="AG15" s="29">
        <f t="shared" si="1"/>
        <v>29</v>
      </c>
      <c r="AH15" s="29">
        <f t="shared" si="2"/>
        <v>9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</row>
    <row r="16" spans="1:47" ht="21" customHeight="1">
      <c r="A16" s="67" t="s">
        <v>22</v>
      </c>
      <c r="B16" s="67"/>
      <c r="C16" s="67" t="s">
        <v>23</v>
      </c>
      <c r="D16" s="67"/>
      <c r="E16" s="67"/>
      <c r="F16" s="67"/>
      <c r="G16" s="9">
        <v>28</v>
      </c>
      <c r="H16" s="30" t="s">
        <v>107</v>
      </c>
      <c r="I16" s="29">
        <v>1</v>
      </c>
      <c r="J16" s="30" t="s">
        <v>107</v>
      </c>
      <c r="K16" s="30" t="s">
        <v>107</v>
      </c>
      <c r="L16" s="30" t="s">
        <v>107</v>
      </c>
      <c r="M16" s="30" t="s">
        <v>107</v>
      </c>
      <c r="N16" s="30" t="s">
        <v>107</v>
      </c>
      <c r="O16" s="9">
        <v>29</v>
      </c>
      <c r="P16" s="30" t="s">
        <v>107</v>
      </c>
      <c r="Q16" s="29">
        <v>2</v>
      </c>
      <c r="R16" s="30" t="s">
        <v>107</v>
      </c>
      <c r="S16" s="9">
        <v>28.5</v>
      </c>
      <c r="T16" s="29">
        <v>2</v>
      </c>
      <c r="U16" s="30" t="s">
        <v>107</v>
      </c>
      <c r="V16" s="30" t="s">
        <v>107</v>
      </c>
      <c r="W16" s="9">
        <v>26.67</v>
      </c>
      <c r="X16" s="29">
        <v>2</v>
      </c>
      <c r="Y16" s="30" t="s">
        <v>107</v>
      </c>
      <c r="Z16" s="29">
        <v>1</v>
      </c>
      <c r="AA16" s="9">
        <v>24</v>
      </c>
      <c r="AB16" s="30" t="s">
        <v>107</v>
      </c>
      <c r="AC16" s="29">
        <v>2</v>
      </c>
      <c r="AD16" s="30" t="s">
        <v>107</v>
      </c>
      <c r="AE16" s="9">
        <v>27.1</v>
      </c>
      <c r="AF16" s="29">
        <f t="shared" si="0"/>
        <v>4</v>
      </c>
      <c r="AG16" s="29">
        <f t="shared" si="1"/>
        <v>5</v>
      </c>
      <c r="AH16" s="29">
        <f t="shared" si="2"/>
        <v>1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6"/>
      <c r="AT16" s="6"/>
      <c r="AU16" s="6"/>
    </row>
    <row r="17" spans="1:47" ht="21" customHeight="1">
      <c r="A17" s="67"/>
      <c r="B17" s="67"/>
      <c r="C17" s="67" t="s">
        <v>24</v>
      </c>
      <c r="D17" s="67"/>
      <c r="E17" s="67"/>
      <c r="F17" s="67"/>
      <c r="G17" s="64" t="s">
        <v>107</v>
      </c>
      <c r="H17" s="64" t="s">
        <v>107</v>
      </c>
      <c r="I17" s="64" t="s">
        <v>107</v>
      </c>
      <c r="J17" s="30" t="s">
        <v>107</v>
      </c>
      <c r="K17" s="9">
        <v>26</v>
      </c>
      <c r="L17" s="29">
        <v>1</v>
      </c>
      <c r="M17" s="30" t="s">
        <v>107</v>
      </c>
      <c r="N17" s="30" t="s">
        <v>107</v>
      </c>
      <c r="O17" s="9">
        <v>30</v>
      </c>
      <c r="P17" s="29">
        <v>2</v>
      </c>
      <c r="Q17" s="30" t="s">
        <v>107</v>
      </c>
      <c r="R17" s="30" t="s">
        <v>107</v>
      </c>
      <c r="S17" s="9">
        <v>27.29</v>
      </c>
      <c r="T17" s="29">
        <v>2</v>
      </c>
      <c r="U17" s="29">
        <v>4</v>
      </c>
      <c r="V17" s="29">
        <v>1</v>
      </c>
      <c r="W17" s="9">
        <v>28.5</v>
      </c>
      <c r="X17" s="29">
        <v>2</v>
      </c>
      <c r="Y17" s="29">
        <v>3</v>
      </c>
      <c r="Z17" s="29">
        <v>1</v>
      </c>
      <c r="AA17" s="9">
        <v>19.399999999999999</v>
      </c>
      <c r="AB17" s="29">
        <v>4</v>
      </c>
      <c r="AC17" s="29">
        <v>8</v>
      </c>
      <c r="AD17" s="29">
        <v>3</v>
      </c>
      <c r="AE17" s="9">
        <v>23.838709677419356</v>
      </c>
      <c r="AF17" s="29">
        <f t="shared" si="0"/>
        <v>11</v>
      </c>
      <c r="AG17" s="29">
        <f t="shared" si="1"/>
        <v>15</v>
      </c>
      <c r="AH17" s="29">
        <f t="shared" si="2"/>
        <v>5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</row>
    <row r="18" spans="1:47" ht="21" customHeight="1">
      <c r="A18" s="67"/>
      <c r="B18" s="67"/>
      <c r="C18" s="67" t="s">
        <v>25</v>
      </c>
      <c r="D18" s="67"/>
      <c r="E18" s="67"/>
      <c r="F18" s="67"/>
      <c r="G18" s="9">
        <v>28</v>
      </c>
      <c r="H18" s="29">
        <v>3</v>
      </c>
      <c r="I18" s="29">
        <v>1</v>
      </c>
      <c r="J18" s="30" t="s">
        <v>107</v>
      </c>
      <c r="K18" s="9">
        <v>27.6</v>
      </c>
      <c r="L18" s="29">
        <v>3</v>
      </c>
      <c r="M18" s="29">
        <v>2</v>
      </c>
      <c r="N18" s="30" t="s">
        <v>107</v>
      </c>
      <c r="O18" s="9">
        <v>28</v>
      </c>
      <c r="P18" s="29">
        <v>4</v>
      </c>
      <c r="Q18" s="29">
        <v>1</v>
      </c>
      <c r="R18" s="30" t="s">
        <v>107</v>
      </c>
      <c r="S18" s="9">
        <v>28.55</v>
      </c>
      <c r="T18" s="29">
        <v>4</v>
      </c>
      <c r="U18" s="29">
        <v>6</v>
      </c>
      <c r="V18" s="29">
        <v>1</v>
      </c>
      <c r="W18" s="9">
        <v>27</v>
      </c>
      <c r="X18" s="29">
        <v>13</v>
      </c>
      <c r="Y18" s="29">
        <v>7</v>
      </c>
      <c r="Z18" s="30" t="s">
        <v>107</v>
      </c>
      <c r="AA18" s="9">
        <v>23.08</v>
      </c>
      <c r="AB18" s="29">
        <v>12</v>
      </c>
      <c r="AC18" s="29">
        <v>10</v>
      </c>
      <c r="AD18" s="29">
        <v>2</v>
      </c>
      <c r="AE18" s="9">
        <v>26.029411764705884</v>
      </c>
      <c r="AF18" s="29">
        <f t="shared" si="0"/>
        <v>39</v>
      </c>
      <c r="AG18" s="29">
        <f t="shared" si="1"/>
        <v>27</v>
      </c>
      <c r="AH18" s="29">
        <f t="shared" si="2"/>
        <v>3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</row>
    <row r="19" spans="1:47" ht="21" customHeight="1">
      <c r="A19" s="67" t="s">
        <v>26</v>
      </c>
      <c r="B19" s="67"/>
      <c r="C19" s="67" t="s">
        <v>19</v>
      </c>
      <c r="D19" s="67"/>
      <c r="E19" s="67"/>
      <c r="F19" s="67"/>
      <c r="G19" s="9">
        <v>28</v>
      </c>
      <c r="H19" s="29">
        <v>1</v>
      </c>
      <c r="I19" s="29">
        <v>1</v>
      </c>
      <c r="J19" s="30" t="s">
        <v>107</v>
      </c>
      <c r="K19" s="30" t="s">
        <v>107</v>
      </c>
      <c r="L19" s="30" t="s">
        <v>107</v>
      </c>
      <c r="M19" s="30" t="s">
        <v>107</v>
      </c>
      <c r="N19" s="30" t="s">
        <v>107</v>
      </c>
      <c r="O19" s="9">
        <v>28</v>
      </c>
      <c r="P19" s="29">
        <v>2</v>
      </c>
      <c r="Q19" s="29">
        <v>2</v>
      </c>
      <c r="R19" s="30" t="s">
        <v>107</v>
      </c>
      <c r="S19" s="9">
        <v>28.21</v>
      </c>
      <c r="T19" s="29">
        <v>5</v>
      </c>
      <c r="U19" s="29">
        <v>8</v>
      </c>
      <c r="V19" s="29">
        <v>1</v>
      </c>
      <c r="W19" s="9">
        <v>26.91</v>
      </c>
      <c r="X19" s="29">
        <v>13</v>
      </c>
      <c r="Y19" s="29">
        <v>8</v>
      </c>
      <c r="Z19" s="29">
        <v>2</v>
      </c>
      <c r="AA19" s="9">
        <v>21.93</v>
      </c>
      <c r="AB19" s="29">
        <v>13</v>
      </c>
      <c r="AC19" s="29">
        <v>14</v>
      </c>
      <c r="AD19" s="29">
        <v>2</v>
      </c>
      <c r="AE19" s="9">
        <v>25.25</v>
      </c>
      <c r="AF19" s="29">
        <f t="shared" si="0"/>
        <v>34</v>
      </c>
      <c r="AG19" s="29">
        <f t="shared" si="1"/>
        <v>33</v>
      </c>
      <c r="AH19" s="29">
        <f t="shared" si="2"/>
        <v>5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</row>
    <row r="20" spans="1:47" ht="21" customHeight="1">
      <c r="A20" s="67"/>
      <c r="B20" s="67"/>
      <c r="C20" s="67" t="s">
        <v>20</v>
      </c>
      <c r="D20" s="67"/>
      <c r="E20" s="67"/>
      <c r="F20" s="67"/>
      <c r="G20" s="9">
        <v>28</v>
      </c>
      <c r="H20" s="29">
        <v>2</v>
      </c>
      <c r="I20" s="29">
        <v>1</v>
      </c>
      <c r="J20" s="30" t="s">
        <v>107</v>
      </c>
      <c r="K20" s="29">
        <v>27.33</v>
      </c>
      <c r="L20" s="29">
        <v>4</v>
      </c>
      <c r="M20" s="29">
        <v>2</v>
      </c>
      <c r="N20" s="30" t="s">
        <v>107</v>
      </c>
      <c r="O20" s="9">
        <v>29.2</v>
      </c>
      <c r="P20" s="29">
        <v>4</v>
      </c>
      <c r="Q20" s="29">
        <v>1</v>
      </c>
      <c r="R20" s="30" t="s">
        <v>107</v>
      </c>
      <c r="S20" s="9">
        <v>27.83</v>
      </c>
      <c r="T20" s="29">
        <v>3</v>
      </c>
      <c r="U20" s="29">
        <v>2</v>
      </c>
      <c r="V20" s="29">
        <v>1</v>
      </c>
      <c r="W20" s="9">
        <v>28.67</v>
      </c>
      <c r="X20" s="29">
        <v>4</v>
      </c>
      <c r="Y20" s="35">
        <v>2</v>
      </c>
      <c r="Z20" s="30" t="s">
        <v>107</v>
      </c>
      <c r="AA20" s="9">
        <v>23.89</v>
      </c>
      <c r="AB20" s="29">
        <v>3</v>
      </c>
      <c r="AC20" s="29">
        <v>3</v>
      </c>
      <c r="AD20" s="29">
        <v>3</v>
      </c>
      <c r="AE20" s="9">
        <v>27.6</v>
      </c>
      <c r="AF20" s="29">
        <f t="shared" si="0"/>
        <v>20</v>
      </c>
      <c r="AG20" s="29">
        <f t="shared" si="1"/>
        <v>11</v>
      </c>
      <c r="AH20" s="29">
        <f t="shared" si="2"/>
        <v>4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</row>
    <row r="21" spans="1:47" ht="21" customHeight="1">
      <c r="A21" s="2"/>
      <c r="B21" s="2"/>
      <c r="C21" s="2"/>
      <c r="D21" s="2"/>
      <c r="E21" s="2"/>
      <c r="F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</row>
    <row r="22" spans="1:47" ht="21" customHeight="1">
      <c r="A22" s="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9" t="s">
        <v>28</v>
      </c>
      <c r="X22" s="109"/>
      <c r="AG22" s="2"/>
      <c r="AH22" s="2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</row>
    <row r="23" spans="1:47" ht="23.25" customHeight="1">
      <c r="A23" s="71" t="s">
        <v>1</v>
      </c>
      <c r="B23" s="71"/>
      <c r="C23" s="71"/>
      <c r="D23" s="71"/>
      <c r="E23" s="71"/>
      <c r="F23" s="71"/>
      <c r="G23" s="69" t="s">
        <v>29</v>
      </c>
      <c r="H23" s="70"/>
      <c r="I23" s="69" t="s">
        <v>30</v>
      </c>
      <c r="J23" s="72"/>
      <c r="K23" s="72"/>
      <c r="L23" s="72"/>
      <c r="M23" s="70"/>
      <c r="N23" s="69" t="s">
        <v>31</v>
      </c>
      <c r="O23" s="72"/>
      <c r="P23" s="70"/>
      <c r="Q23" s="69" t="s">
        <v>101</v>
      </c>
      <c r="R23" s="72"/>
      <c r="S23" s="70"/>
      <c r="T23" s="69" t="s">
        <v>33</v>
      </c>
      <c r="U23" s="72"/>
      <c r="V23" s="70"/>
      <c r="W23" s="69" t="s">
        <v>34</v>
      </c>
      <c r="X23" s="70"/>
      <c r="AG23" s="2"/>
      <c r="AH23" s="2"/>
      <c r="AS23" s="6"/>
      <c r="AT23" s="6"/>
      <c r="AU23" s="6"/>
    </row>
    <row r="24" spans="1:47" ht="21" customHeight="1">
      <c r="A24" s="67" t="s">
        <v>35</v>
      </c>
      <c r="B24" s="67"/>
      <c r="C24" s="67" t="s">
        <v>36</v>
      </c>
      <c r="D24" s="67"/>
      <c r="E24" s="67"/>
      <c r="F24" s="67"/>
      <c r="G24" s="69">
        <v>3</v>
      </c>
      <c r="H24" s="70"/>
      <c r="I24" s="69" t="s">
        <v>107</v>
      </c>
      <c r="J24" s="72"/>
      <c r="K24" s="72"/>
      <c r="L24" s="72"/>
      <c r="M24" s="70"/>
      <c r="N24" s="69" t="s">
        <v>107</v>
      </c>
      <c r="O24" s="72"/>
      <c r="P24" s="70"/>
      <c r="Q24" s="69">
        <v>3</v>
      </c>
      <c r="R24" s="72"/>
      <c r="S24" s="70"/>
      <c r="T24" s="69" t="s">
        <v>107</v>
      </c>
      <c r="U24" s="72"/>
      <c r="V24" s="70"/>
      <c r="W24" s="69">
        <v>13</v>
      </c>
      <c r="X24" s="70"/>
      <c r="AG24" s="2"/>
      <c r="AH24" s="2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6"/>
      <c r="AT24" s="6"/>
      <c r="AU24" s="6"/>
    </row>
    <row r="25" spans="1:47" ht="21" customHeight="1">
      <c r="A25" s="67"/>
      <c r="B25" s="67"/>
      <c r="C25" s="67" t="s">
        <v>37</v>
      </c>
      <c r="D25" s="67"/>
      <c r="E25" s="67"/>
      <c r="F25" s="67"/>
      <c r="G25" s="69">
        <v>3</v>
      </c>
      <c r="H25" s="70"/>
      <c r="I25" s="69">
        <v>4</v>
      </c>
      <c r="J25" s="72"/>
      <c r="K25" s="72"/>
      <c r="L25" s="72"/>
      <c r="M25" s="70"/>
      <c r="N25" s="69" t="s">
        <v>107</v>
      </c>
      <c r="O25" s="72"/>
      <c r="P25" s="70"/>
      <c r="Q25" s="69">
        <v>1</v>
      </c>
      <c r="R25" s="72"/>
      <c r="S25" s="70"/>
      <c r="T25" s="69" t="s">
        <v>107</v>
      </c>
      <c r="U25" s="72"/>
      <c r="V25" s="70"/>
      <c r="W25" s="69">
        <v>9</v>
      </c>
      <c r="X25" s="70"/>
      <c r="AG25" s="2"/>
      <c r="AH25" s="2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</row>
    <row r="26" spans="1:47" ht="21" customHeight="1">
      <c r="A26" s="67"/>
      <c r="B26" s="67"/>
      <c r="C26" s="67" t="s">
        <v>38</v>
      </c>
      <c r="D26" s="67"/>
      <c r="E26" s="67"/>
      <c r="F26" s="67"/>
      <c r="G26" s="69">
        <v>2</v>
      </c>
      <c r="H26" s="70"/>
      <c r="I26" s="69">
        <v>1</v>
      </c>
      <c r="J26" s="72"/>
      <c r="K26" s="72"/>
      <c r="L26" s="72"/>
      <c r="M26" s="70"/>
      <c r="N26" s="69" t="s">
        <v>107</v>
      </c>
      <c r="O26" s="72"/>
      <c r="P26" s="70"/>
      <c r="Q26" s="69">
        <v>1</v>
      </c>
      <c r="R26" s="72"/>
      <c r="S26" s="70"/>
      <c r="T26" s="69" t="s">
        <v>107</v>
      </c>
      <c r="U26" s="72"/>
      <c r="V26" s="70"/>
      <c r="W26" s="69">
        <v>4</v>
      </c>
      <c r="X26" s="70"/>
      <c r="AG26" s="2"/>
      <c r="AH26" s="2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</row>
  </sheetData>
  <mergeCells count="68">
    <mergeCell ref="C9:F9"/>
    <mergeCell ref="C10:F10"/>
    <mergeCell ref="C11:F11"/>
    <mergeCell ref="A5:B8"/>
    <mergeCell ref="C5:F5"/>
    <mergeCell ref="C6:F6"/>
    <mergeCell ref="C7:F7"/>
    <mergeCell ref="C8:F8"/>
    <mergeCell ref="A19:B20"/>
    <mergeCell ref="C19:F19"/>
    <mergeCell ref="C20:F20"/>
    <mergeCell ref="A24:B26"/>
    <mergeCell ref="C24:F24"/>
    <mergeCell ref="C25:F25"/>
    <mergeCell ref="C26:F26"/>
    <mergeCell ref="A23:F23"/>
    <mergeCell ref="G23:H23"/>
    <mergeCell ref="G24:H24"/>
    <mergeCell ref="G25:H25"/>
    <mergeCell ref="G26:H26"/>
    <mergeCell ref="I23:M23"/>
    <mergeCell ref="I24:M24"/>
    <mergeCell ref="I25:M25"/>
    <mergeCell ref="I26:M26"/>
    <mergeCell ref="A16:B18"/>
    <mergeCell ref="C16:F16"/>
    <mergeCell ref="G2:J2"/>
    <mergeCell ref="K2:N2"/>
    <mergeCell ref="O2:R2"/>
    <mergeCell ref="H3:J3"/>
    <mergeCell ref="C17:F17"/>
    <mergeCell ref="C18:F18"/>
    <mergeCell ref="A12:B13"/>
    <mergeCell ref="C12:F12"/>
    <mergeCell ref="C13:F13"/>
    <mergeCell ref="A14:B15"/>
    <mergeCell ref="C14:F14"/>
    <mergeCell ref="C15:F15"/>
    <mergeCell ref="A2:F4"/>
    <mergeCell ref="A9:B11"/>
    <mergeCell ref="L3:N3"/>
    <mergeCell ref="P3:R3"/>
    <mergeCell ref="T3:V3"/>
    <mergeCell ref="X3:Z3"/>
    <mergeCell ref="AB3:AD3"/>
    <mergeCell ref="N23:P23"/>
    <mergeCell ref="N24:P24"/>
    <mergeCell ref="N25:P25"/>
    <mergeCell ref="N26:P26"/>
    <mergeCell ref="Q23:S23"/>
    <mergeCell ref="Q24:S24"/>
    <mergeCell ref="Q25:S25"/>
    <mergeCell ref="Q26:S26"/>
    <mergeCell ref="T25:V25"/>
    <mergeCell ref="T26:V26"/>
    <mergeCell ref="W24:X24"/>
    <mergeCell ref="W25:X25"/>
    <mergeCell ref="W26:X26"/>
    <mergeCell ref="AE1:AH1"/>
    <mergeCell ref="T23:V23"/>
    <mergeCell ref="T24:V24"/>
    <mergeCell ref="W23:X23"/>
    <mergeCell ref="AA2:AD2"/>
    <mergeCell ref="AE2:AH2"/>
    <mergeCell ref="AF3:AH3"/>
    <mergeCell ref="W22:X22"/>
    <mergeCell ref="W2:Z2"/>
    <mergeCell ref="S2:V2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&amp;R&amp;12集計表２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DD019-1D26-4E5C-B150-2FBC5E9CFFF8}">
  <sheetPr>
    <tabColor rgb="FFFFFF00"/>
    <pageSetUpPr fitToPage="1"/>
  </sheetPr>
  <dimension ref="A1:AU26"/>
  <sheetViews>
    <sheetView view="pageBreakPreview" zoomScale="80" zoomScaleNormal="60" zoomScaleSheetLayoutView="80" workbookViewId="0">
      <selection activeCell="A24" sqref="A24:B26"/>
    </sheetView>
  </sheetViews>
  <sheetFormatPr defaultColWidth="8.625" defaultRowHeight="13.5"/>
  <cols>
    <col min="1" max="6" width="7.625" style="3" customWidth="1"/>
    <col min="7" max="7" width="10.625" customWidth="1"/>
    <col min="8" max="10" width="5.125" customWidth="1"/>
    <col min="11" max="11" width="10.625" customWidth="1"/>
    <col min="12" max="14" width="5.125" customWidth="1"/>
    <col min="15" max="15" width="10.625" style="3" customWidth="1"/>
    <col min="16" max="18" width="5.125" style="3" customWidth="1"/>
    <col min="19" max="19" width="10.625" style="3" customWidth="1"/>
    <col min="20" max="22" width="5.125" style="3" customWidth="1"/>
    <col min="23" max="23" width="10.625" style="3" customWidth="1"/>
    <col min="24" max="26" width="5.125" style="3" customWidth="1"/>
    <col min="27" max="27" width="10.625" style="3" customWidth="1"/>
    <col min="28" max="30" width="5.125" style="3" customWidth="1"/>
    <col min="31" max="31" width="10.625" style="3" customWidth="1"/>
    <col min="32" max="34" width="5.125" style="3" customWidth="1"/>
    <col min="35" max="16384" width="8.625" style="3"/>
  </cols>
  <sheetData>
    <row r="1" spans="1:47" ht="24" customHeight="1">
      <c r="A1" s="1" t="s">
        <v>0</v>
      </c>
      <c r="B1" s="2"/>
      <c r="C1" s="2"/>
      <c r="D1" s="2"/>
      <c r="E1" s="2"/>
      <c r="F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11" t="s">
        <v>81</v>
      </c>
      <c r="AF1" s="111"/>
      <c r="AG1" s="111"/>
      <c r="AH1" s="111"/>
    </row>
    <row r="2" spans="1:47" ht="21" customHeight="1">
      <c r="A2" s="104" t="s">
        <v>1</v>
      </c>
      <c r="B2" s="105"/>
      <c r="C2" s="105"/>
      <c r="D2" s="105"/>
      <c r="E2" s="105"/>
      <c r="F2" s="106"/>
      <c r="G2" s="69" t="s">
        <v>87</v>
      </c>
      <c r="H2" s="72"/>
      <c r="I2" s="72"/>
      <c r="J2" s="70"/>
      <c r="K2" s="69" t="s">
        <v>88</v>
      </c>
      <c r="L2" s="72"/>
      <c r="M2" s="72"/>
      <c r="N2" s="70"/>
      <c r="O2" s="69" t="s">
        <v>2</v>
      </c>
      <c r="P2" s="72"/>
      <c r="Q2" s="72"/>
      <c r="R2" s="70"/>
      <c r="S2" s="69" t="s">
        <v>3</v>
      </c>
      <c r="T2" s="72"/>
      <c r="U2" s="72"/>
      <c r="V2" s="70"/>
      <c r="W2" s="69" t="s">
        <v>4</v>
      </c>
      <c r="X2" s="72"/>
      <c r="Y2" s="72"/>
      <c r="Z2" s="70"/>
      <c r="AA2" s="69" t="s">
        <v>5</v>
      </c>
      <c r="AB2" s="72"/>
      <c r="AC2" s="72"/>
      <c r="AD2" s="70"/>
      <c r="AE2" s="69" t="s">
        <v>6</v>
      </c>
      <c r="AF2" s="72"/>
      <c r="AG2" s="72"/>
      <c r="AH2" s="70"/>
    </row>
    <row r="3" spans="1:47" ht="54" customHeight="1">
      <c r="A3" s="107"/>
      <c r="B3" s="94"/>
      <c r="C3" s="94"/>
      <c r="D3" s="94"/>
      <c r="E3" s="94"/>
      <c r="F3" s="95"/>
      <c r="G3" s="10" t="s">
        <v>7</v>
      </c>
      <c r="H3" s="100" t="s">
        <v>8</v>
      </c>
      <c r="I3" s="101"/>
      <c r="J3" s="102"/>
      <c r="K3" s="10" t="s">
        <v>7</v>
      </c>
      <c r="L3" s="100" t="s">
        <v>8</v>
      </c>
      <c r="M3" s="101"/>
      <c r="N3" s="102"/>
      <c r="O3" s="10" t="s">
        <v>7</v>
      </c>
      <c r="P3" s="100" t="s">
        <v>8</v>
      </c>
      <c r="Q3" s="101"/>
      <c r="R3" s="102"/>
      <c r="S3" s="10" t="s">
        <v>7</v>
      </c>
      <c r="T3" s="100" t="s">
        <v>8</v>
      </c>
      <c r="U3" s="101"/>
      <c r="V3" s="102"/>
      <c r="W3" s="10" t="s">
        <v>7</v>
      </c>
      <c r="X3" s="100" t="s">
        <v>8</v>
      </c>
      <c r="Y3" s="101"/>
      <c r="Z3" s="102"/>
      <c r="AA3" s="10" t="s">
        <v>7</v>
      </c>
      <c r="AB3" s="100" t="s">
        <v>8</v>
      </c>
      <c r="AC3" s="101"/>
      <c r="AD3" s="102"/>
      <c r="AE3" s="10" t="s">
        <v>7</v>
      </c>
      <c r="AF3" s="100" t="s">
        <v>8</v>
      </c>
      <c r="AG3" s="101"/>
      <c r="AH3" s="102"/>
      <c r="AI3" s="4"/>
      <c r="AJ3" s="5"/>
      <c r="AK3" s="4"/>
      <c r="AL3" s="5"/>
      <c r="AM3" s="4"/>
      <c r="AN3" s="5"/>
      <c r="AO3" s="4"/>
      <c r="AP3" s="5"/>
      <c r="AQ3" s="4"/>
      <c r="AR3" s="5"/>
      <c r="AS3" s="6"/>
      <c r="AT3" s="6"/>
      <c r="AU3" s="6"/>
    </row>
    <row r="4" spans="1:47" ht="21" customHeight="1">
      <c r="A4" s="108"/>
      <c r="B4" s="109"/>
      <c r="C4" s="109"/>
      <c r="D4" s="109"/>
      <c r="E4" s="109"/>
      <c r="F4" s="110"/>
      <c r="G4" s="36"/>
      <c r="H4" s="15">
        <v>0</v>
      </c>
      <c r="I4" s="15">
        <v>1</v>
      </c>
      <c r="J4" s="15">
        <v>2</v>
      </c>
      <c r="K4" s="36"/>
      <c r="L4" s="15">
        <v>0</v>
      </c>
      <c r="M4" s="15">
        <v>1</v>
      </c>
      <c r="N4" s="15">
        <v>2</v>
      </c>
      <c r="O4" s="36"/>
      <c r="P4" s="15">
        <v>0</v>
      </c>
      <c r="Q4" s="15">
        <v>1</v>
      </c>
      <c r="R4" s="15">
        <v>2</v>
      </c>
      <c r="S4" s="36"/>
      <c r="T4" s="15">
        <v>0</v>
      </c>
      <c r="U4" s="15">
        <v>1</v>
      </c>
      <c r="V4" s="15">
        <v>2</v>
      </c>
      <c r="W4" s="36"/>
      <c r="X4" s="15">
        <v>0</v>
      </c>
      <c r="Y4" s="15">
        <v>1</v>
      </c>
      <c r="Z4" s="15">
        <v>2</v>
      </c>
      <c r="AA4" s="36"/>
      <c r="AB4" s="15">
        <v>0</v>
      </c>
      <c r="AC4" s="15">
        <v>1</v>
      </c>
      <c r="AD4" s="15">
        <v>2</v>
      </c>
      <c r="AE4" s="36"/>
      <c r="AF4" s="15">
        <v>0</v>
      </c>
      <c r="AG4" s="15">
        <v>1</v>
      </c>
      <c r="AH4" s="15">
        <v>2</v>
      </c>
      <c r="AI4" s="4"/>
      <c r="AJ4" s="5"/>
      <c r="AK4" s="4"/>
      <c r="AL4" s="5"/>
      <c r="AM4" s="4"/>
      <c r="AN4" s="5"/>
      <c r="AO4" s="4"/>
      <c r="AP4" s="5"/>
      <c r="AQ4" s="4"/>
      <c r="AR4" s="5"/>
      <c r="AS4" s="6"/>
      <c r="AT4" s="6"/>
      <c r="AU4" s="6"/>
    </row>
    <row r="5" spans="1:47" ht="21" customHeight="1">
      <c r="A5" s="67" t="s">
        <v>9</v>
      </c>
      <c r="B5" s="67"/>
      <c r="C5" s="67" t="s">
        <v>10</v>
      </c>
      <c r="D5" s="67"/>
      <c r="E5" s="67"/>
      <c r="F5" s="67"/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29">
        <v>0</v>
      </c>
      <c r="V5" s="29">
        <v>0</v>
      </c>
      <c r="W5" s="29">
        <v>5</v>
      </c>
      <c r="X5" s="29">
        <v>1</v>
      </c>
      <c r="Y5" s="29">
        <v>0</v>
      </c>
      <c r="Z5" s="29">
        <v>0</v>
      </c>
      <c r="AA5" s="29">
        <v>18.5</v>
      </c>
      <c r="AB5" s="29">
        <v>0</v>
      </c>
      <c r="AC5" s="29">
        <v>2</v>
      </c>
      <c r="AD5" s="29">
        <v>0</v>
      </c>
      <c r="AE5" s="29">
        <v>14</v>
      </c>
      <c r="AF5" s="29">
        <f t="shared" ref="AF5:AF20" si="0">SUM(H5,L5,P5,T5,X5,AB5)</f>
        <v>1</v>
      </c>
      <c r="AG5" s="29">
        <f t="shared" ref="AG5:AG20" si="1">SUM(I5,M5,Q5,U5,Y5,AC5)</f>
        <v>2</v>
      </c>
      <c r="AH5" s="29">
        <f t="shared" ref="AH5:AH20" si="2">SUM(J5,N5,R5,V5,Z5,AD5)</f>
        <v>0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6"/>
      <c r="AU5" s="6"/>
    </row>
    <row r="6" spans="1:47" ht="21" customHeight="1">
      <c r="A6" s="67"/>
      <c r="B6" s="67"/>
      <c r="C6" s="67" t="s">
        <v>11</v>
      </c>
      <c r="D6" s="67"/>
      <c r="E6" s="67"/>
      <c r="F6" s="67"/>
      <c r="G6" s="29">
        <v>29</v>
      </c>
      <c r="H6" s="29">
        <v>2</v>
      </c>
      <c r="I6" s="29">
        <v>0</v>
      </c>
      <c r="J6" s="29">
        <v>0</v>
      </c>
      <c r="K6" s="29">
        <v>28</v>
      </c>
      <c r="L6" s="29">
        <v>1</v>
      </c>
      <c r="M6" s="29">
        <v>0</v>
      </c>
      <c r="N6" s="29">
        <v>0</v>
      </c>
      <c r="O6" s="29">
        <v>27</v>
      </c>
      <c r="P6" s="29">
        <v>1</v>
      </c>
      <c r="Q6" s="29">
        <v>0</v>
      </c>
      <c r="R6" s="29">
        <v>0</v>
      </c>
      <c r="S6" s="29">
        <v>28.5</v>
      </c>
      <c r="T6" s="29">
        <v>1</v>
      </c>
      <c r="U6" s="29">
        <v>1</v>
      </c>
      <c r="V6" s="29">
        <v>0</v>
      </c>
      <c r="W6" s="29">
        <v>25.13</v>
      </c>
      <c r="X6" s="29">
        <v>4</v>
      </c>
      <c r="Y6" s="29">
        <v>2</v>
      </c>
      <c r="Z6" s="29">
        <v>2</v>
      </c>
      <c r="AA6" s="29">
        <v>26.91</v>
      </c>
      <c r="AB6" s="29">
        <v>5</v>
      </c>
      <c r="AC6" s="29">
        <v>4</v>
      </c>
      <c r="AD6" s="29">
        <v>2</v>
      </c>
      <c r="AE6" s="29">
        <v>26.68</v>
      </c>
      <c r="AF6" s="29">
        <f t="shared" si="0"/>
        <v>14</v>
      </c>
      <c r="AG6" s="29">
        <f t="shared" si="1"/>
        <v>7</v>
      </c>
      <c r="AH6" s="29">
        <f t="shared" si="2"/>
        <v>4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6"/>
      <c r="AU6" s="6"/>
    </row>
    <row r="7" spans="1:47" ht="21" customHeight="1">
      <c r="A7" s="67"/>
      <c r="B7" s="67"/>
      <c r="C7" s="67" t="s">
        <v>12</v>
      </c>
      <c r="D7" s="67"/>
      <c r="E7" s="67"/>
      <c r="F7" s="67"/>
      <c r="G7" s="29">
        <v>28.5</v>
      </c>
      <c r="H7" s="29">
        <v>4</v>
      </c>
      <c r="I7" s="29">
        <v>0</v>
      </c>
      <c r="J7" s="29">
        <v>0</v>
      </c>
      <c r="K7" s="29">
        <v>28.9</v>
      </c>
      <c r="L7" s="29">
        <v>9</v>
      </c>
      <c r="M7" s="29">
        <v>1</v>
      </c>
      <c r="N7" s="29">
        <v>0</v>
      </c>
      <c r="O7" s="29">
        <v>27</v>
      </c>
      <c r="P7" s="29">
        <v>5</v>
      </c>
      <c r="Q7" s="29">
        <v>1</v>
      </c>
      <c r="R7" s="29">
        <v>0</v>
      </c>
      <c r="S7" s="29">
        <v>28</v>
      </c>
      <c r="T7" s="29">
        <v>6</v>
      </c>
      <c r="U7" s="29">
        <v>0</v>
      </c>
      <c r="V7" s="29">
        <v>0</v>
      </c>
      <c r="W7" s="29">
        <v>27.4</v>
      </c>
      <c r="X7" s="29">
        <v>8</v>
      </c>
      <c r="Y7" s="29">
        <v>2</v>
      </c>
      <c r="Z7" s="29">
        <v>5</v>
      </c>
      <c r="AA7" s="29">
        <v>25.29</v>
      </c>
      <c r="AB7" s="29">
        <v>10</v>
      </c>
      <c r="AC7" s="29">
        <v>9</v>
      </c>
      <c r="AD7" s="29">
        <v>2</v>
      </c>
      <c r="AE7" s="29">
        <v>27.02</v>
      </c>
      <c r="AF7" s="29">
        <f t="shared" si="0"/>
        <v>42</v>
      </c>
      <c r="AG7" s="29">
        <f t="shared" si="1"/>
        <v>13</v>
      </c>
      <c r="AH7" s="29">
        <f t="shared" si="2"/>
        <v>7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6"/>
      <c r="AU7" s="6"/>
    </row>
    <row r="8" spans="1:47" ht="21" customHeight="1">
      <c r="A8" s="67"/>
      <c r="B8" s="67"/>
      <c r="C8" s="67" t="s">
        <v>13</v>
      </c>
      <c r="D8" s="67"/>
      <c r="E8" s="67"/>
      <c r="F8" s="67"/>
      <c r="G8" s="29">
        <v>0</v>
      </c>
      <c r="H8" s="29">
        <v>0</v>
      </c>
      <c r="I8" s="29">
        <v>0</v>
      </c>
      <c r="J8" s="29">
        <v>0</v>
      </c>
      <c r="K8" s="29">
        <v>27.67</v>
      </c>
      <c r="L8" s="29">
        <v>4</v>
      </c>
      <c r="M8" s="29">
        <v>1</v>
      </c>
      <c r="N8" s="29">
        <v>1</v>
      </c>
      <c r="O8" s="29">
        <v>28</v>
      </c>
      <c r="P8" s="29">
        <v>1</v>
      </c>
      <c r="Q8" s="29">
        <v>0</v>
      </c>
      <c r="R8" s="29">
        <v>0</v>
      </c>
      <c r="S8" s="29">
        <v>26</v>
      </c>
      <c r="T8" s="29">
        <v>2</v>
      </c>
      <c r="U8" s="29">
        <v>0</v>
      </c>
      <c r="V8" s="29">
        <v>1</v>
      </c>
      <c r="W8" s="29">
        <v>29</v>
      </c>
      <c r="X8" s="29">
        <v>2</v>
      </c>
      <c r="Y8" s="29">
        <v>0</v>
      </c>
      <c r="Z8" s="29">
        <v>0</v>
      </c>
      <c r="AA8" s="29">
        <v>24.87</v>
      </c>
      <c r="AB8" s="29">
        <v>7</v>
      </c>
      <c r="AC8" s="29">
        <v>3</v>
      </c>
      <c r="AD8" s="29">
        <v>5</v>
      </c>
      <c r="AE8" s="29">
        <v>26.04</v>
      </c>
      <c r="AF8" s="29">
        <f t="shared" si="0"/>
        <v>16</v>
      </c>
      <c r="AG8" s="29">
        <f t="shared" si="1"/>
        <v>4</v>
      </c>
      <c r="AH8" s="29">
        <f t="shared" si="2"/>
        <v>7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6"/>
      <c r="AT8" s="6"/>
      <c r="AU8" s="6"/>
    </row>
    <row r="9" spans="1:47" ht="21" customHeight="1">
      <c r="A9" s="85" t="s">
        <v>14</v>
      </c>
      <c r="B9" s="85"/>
      <c r="C9" s="67" t="s">
        <v>15</v>
      </c>
      <c r="D9" s="67"/>
      <c r="E9" s="67"/>
      <c r="F9" s="67"/>
      <c r="G9" s="29">
        <v>29</v>
      </c>
      <c r="H9" s="29">
        <v>1</v>
      </c>
      <c r="I9" s="29">
        <v>0</v>
      </c>
      <c r="J9" s="29">
        <v>0</v>
      </c>
      <c r="K9" s="29">
        <v>28.5</v>
      </c>
      <c r="L9" s="29">
        <v>2</v>
      </c>
      <c r="M9" s="29">
        <v>0</v>
      </c>
      <c r="N9" s="29">
        <v>0</v>
      </c>
      <c r="O9" s="29">
        <v>28</v>
      </c>
      <c r="P9" s="29">
        <v>1</v>
      </c>
      <c r="Q9" s="29">
        <v>0</v>
      </c>
      <c r="R9" s="29">
        <v>0</v>
      </c>
      <c r="S9" s="29">
        <v>24</v>
      </c>
      <c r="T9" s="29">
        <v>0</v>
      </c>
      <c r="U9" s="29">
        <v>0</v>
      </c>
      <c r="V9" s="29">
        <v>1</v>
      </c>
      <c r="W9" s="29">
        <v>28.44</v>
      </c>
      <c r="X9" s="29">
        <v>5</v>
      </c>
      <c r="Y9" s="29">
        <v>2</v>
      </c>
      <c r="Z9" s="29">
        <v>2</v>
      </c>
      <c r="AA9" s="29">
        <v>25.16</v>
      </c>
      <c r="AB9" s="29">
        <v>8</v>
      </c>
      <c r="AC9" s="29">
        <v>6</v>
      </c>
      <c r="AD9" s="29">
        <v>5</v>
      </c>
      <c r="AE9" s="29">
        <v>26.42</v>
      </c>
      <c r="AF9" s="29">
        <f t="shared" si="0"/>
        <v>17</v>
      </c>
      <c r="AG9" s="29">
        <f t="shared" si="1"/>
        <v>8</v>
      </c>
      <c r="AH9" s="29">
        <f t="shared" si="2"/>
        <v>8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6"/>
      <c r="AT9" s="6"/>
      <c r="AU9" s="6"/>
    </row>
    <row r="10" spans="1:47" ht="21" customHeight="1">
      <c r="A10" s="85"/>
      <c r="B10" s="85"/>
      <c r="C10" s="67" t="s">
        <v>16</v>
      </c>
      <c r="D10" s="67"/>
      <c r="E10" s="67"/>
      <c r="F10" s="67"/>
      <c r="G10" s="29">
        <v>28</v>
      </c>
      <c r="H10" s="29">
        <v>1</v>
      </c>
      <c r="I10" s="29">
        <v>0</v>
      </c>
      <c r="J10" s="29">
        <v>0</v>
      </c>
      <c r="K10" s="29">
        <v>28.22</v>
      </c>
      <c r="L10" s="29">
        <v>7</v>
      </c>
      <c r="M10" s="29">
        <v>2</v>
      </c>
      <c r="N10" s="29">
        <v>0</v>
      </c>
      <c r="O10" s="29">
        <v>28</v>
      </c>
      <c r="P10" s="29">
        <v>3</v>
      </c>
      <c r="Q10" s="29">
        <v>0</v>
      </c>
      <c r="R10" s="29">
        <v>0</v>
      </c>
      <c r="S10" s="29">
        <v>28.14</v>
      </c>
      <c r="T10" s="29">
        <v>6</v>
      </c>
      <c r="U10" s="29">
        <v>1</v>
      </c>
      <c r="V10" s="29">
        <v>0</v>
      </c>
      <c r="W10" s="29">
        <v>24.38</v>
      </c>
      <c r="X10" s="29">
        <v>5</v>
      </c>
      <c r="Y10" s="29">
        <v>0</v>
      </c>
      <c r="Z10" s="29">
        <v>3</v>
      </c>
      <c r="AA10" s="29">
        <v>26.69</v>
      </c>
      <c r="AB10" s="29">
        <v>7</v>
      </c>
      <c r="AC10" s="29">
        <v>7</v>
      </c>
      <c r="AD10" s="29">
        <v>2</v>
      </c>
      <c r="AE10" s="29">
        <v>26.93</v>
      </c>
      <c r="AF10" s="29">
        <f t="shared" si="0"/>
        <v>29</v>
      </c>
      <c r="AG10" s="29">
        <f t="shared" si="1"/>
        <v>10</v>
      </c>
      <c r="AH10" s="29">
        <f t="shared" si="2"/>
        <v>5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/>
      <c r="AT10" s="6"/>
      <c r="AU10" s="6"/>
    </row>
    <row r="11" spans="1:47" ht="21" customHeight="1">
      <c r="A11" s="85"/>
      <c r="B11" s="85"/>
      <c r="C11" s="67" t="s">
        <v>17</v>
      </c>
      <c r="D11" s="67"/>
      <c r="E11" s="67"/>
      <c r="F11" s="67"/>
      <c r="G11" s="29">
        <v>28.75</v>
      </c>
      <c r="H11" s="29">
        <v>4</v>
      </c>
      <c r="I11" s="29">
        <v>0</v>
      </c>
      <c r="J11" s="29">
        <v>0</v>
      </c>
      <c r="K11" s="29">
        <v>28.67</v>
      </c>
      <c r="L11" s="29">
        <v>5</v>
      </c>
      <c r="M11" s="29">
        <v>0</v>
      </c>
      <c r="N11" s="29">
        <v>1</v>
      </c>
      <c r="O11" s="29">
        <v>26.25</v>
      </c>
      <c r="P11" s="29">
        <v>3</v>
      </c>
      <c r="Q11" s="29">
        <v>1</v>
      </c>
      <c r="R11" s="29">
        <v>0</v>
      </c>
      <c r="S11" s="29">
        <v>27.33</v>
      </c>
      <c r="T11" s="29">
        <v>3</v>
      </c>
      <c r="U11" s="29">
        <v>0</v>
      </c>
      <c r="V11" s="29">
        <v>0</v>
      </c>
      <c r="W11" s="29">
        <v>24.89</v>
      </c>
      <c r="X11" s="29">
        <v>5</v>
      </c>
      <c r="Y11" s="29">
        <v>2</v>
      </c>
      <c r="Z11" s="29">
        <v>2</v>
      </c>
      <c r="AA11" s="29">
        <v>24.07</v>
      </c>
      <c r="AB11" s="29">
        <v>8</v>
      </c>
      <c r="AC11" s="29">
        <v>5</v>
      </c>
      <c r="AD11" s="29">
        <v>2</v>
      </c>
      <c r="AE11" s="29">
        <v>25.83</v>
      </c>
      <c r="AF11" s="29">
        <f t="shared" si="0"/>
        <v>28</v>
      </c>
      <c r="AG11" s="29">
        <f t="shared" si="1"/>
        <v>8</v>
      </c>
      <c r="AH11" s="29">
        <f t="shared" si="2"/>
        <v>5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</row>
    <row r="12" spans="1:47" ht="21" customHeight="1">
      <c r="A12" s="67" t="s">
        <v>18</v>
      </c>
      <c r="B12" s="67"/>
      <c r="C12" s="67" t="s">
        <v>19</v>
      </c>
      <c r="D12" s="67"/>
      <c r="E12" s="67"/>
      <c r="F12" s="67"/>
      <c r="G12" s="29">
        <v>28.5</v>
      </c>
      <c r="H12" s="29">
        <v>4</v>
      </c>
      <c r="I12" s="29">
        <v>0</v>
      </c>
      <c r="J12" s="29">
        <v>0</v>
      </c>
      <c r="K12" s="29">
        <v>28.33</v>
      </c>
      <c r="L12" s="29">
        <v>5</v>
      </c>
      <c r="M12" s="29">
        <v>1</v>
      </c>
      <c r="N12" s="29">
        <v>0</v>
      </c>
      <c r="O12" s="29">
        <v>27.13</v>
      </c>
      <c r="P12" s="29">
        <v>7</v>
      </c>
      <c r="Q12" s="29">
        <v>1</v>
      </c>
      <c r="R12" s="29">
        <v>0</v>
      </c>
      <c r="S12" s="29">
        <v>27.4</v>
      </c>
      <c r="T12" s="29">
        <v>8</v>
      </c>
      <c r="U12" s="29">
        <v>1</v>
      </c>
      <c r="V12" s="29">
        <v>1</v>
      </c>
      <c r="W12" s="29">
        <v>26.4</v>
      </c>
      <c r="X12" s="29">
        <v>9</v>
      </c>
      <c r="Y12" s="29">
        <v>1</v>
      </c>
      <c r="Z12" s="29">
        <v>5</v>
      </c>
      <c r="AA12" s="29">
        <v>25.24</v>
      </c>
      <c r="AB12" s="29">
        <v>16</v>
      </c>
      <c r="AC12" s="29">
        <v>11</v>
      </c>
      <c r="AD12" s="29">
        <v>7</v>
      </c>
      <c r="AE12" s="29">
        <v>26.35</v>
      </c>
      <c r="AF12" s="29">
        <f t="shared" si="0"/>
        <v>49</v>
      </c>
      <c r="AG12" s="29">
        <f t="shared" si="1"/>
        <v>15</v>
      </c>
      <c r="AH12" s="29">
        <f t="shared" si="2"/>
        <v>13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</row>
    <row r="13" spans="1:47" ht="21" customHeight="1">
      <c r="A13" s="67"/>
      <c r="B13" s="67"/>
      <c r="C13" s="67" t="s">
        <v>20</v>
      </c>
      <c r="D13" s="67"/>
      <c r="E13" s="67"/>
      <c r="F13" s="67"/>
      <c r="G13" s="29">
        <v>29</v>
      </c>
      <c r="H13" s="29">
        <v>2</v>
      </c>
      <c r="I13" s="29">
        <v>0</v>
      </c>
      <c r="J13" s="29">
        <v>0</v>
      </c>
      <c r="K13" s="29">
        <v>28.45</v>
      </c>
      <c r="L13" s="29">
        <v>9</v>
      </c>
      <c r="M13" s="29">
        <v>1</v>
      </c>
      <c r="N13" s="29">
        <v>1</v>
      </c>
      <c r="O13" s="29">
        <v>0</v>
      </c>
      <c r="P13" s="29">
        <v>0</v>
      </c>
      <c r="Q13" s="29">
        <v>0</v>
      </c>
      <c r="R13" s="29">
        <v>0</v>
      </c>
      <c r="S13" s="29">
        <v>29</v>
      </c>
      <c r="T13" s="29">
        <v>1</v>
      </c>
      <c r="U13" s="29">
        <v>0</v>
      </c>
      <c r="V13" s="29">
        <v>0</v>
      </c>
      <c r="W13" s="29">
        <v>25.36</v>
      </c>
      <c r="X13" s="29">
        <v>6</v>
      </c>
      <c r="Y13" s="29">
        <v>3</v>
      </c>
      <c r="Z13" s="29">
        <v>2</v>
      </c>
      <c r="AA13" s="29">
        <v>25.5</v>
      </c>
      <c r="AB13" s="29">
        <v>7</v>
      </c>
      <c r="AC13" s="29">
        <v>7</v>
      </c>
      <c r="AD13" s="29">
        <v>2</v>
      </c>
      <c r="AE13" s="29">
        <v>26.51</v>
      </c>
      <c r="AF13" s="29">
        <f t="shared" si="0"/>
        <v>25</v>
      </c>
      <c r="AG13" s="29">
        <f t="shared" si="1"/>
        <v>11</v>
      </c>
      <c r="AH13" s="29">
        <f t="shared" si="2"/>
        <v>5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</row>
    <row r="14" spans="1:47" ht="21" customHeight="1">
      <c r="A14" s="67" t="s">
        <v>21</v>
      </c>
      <c r="B14" s="67"/>
      <c r="C14" s="67" t="s">
        <v>19</v>
      </c>
      <c r="D14" s="67"/>
      <c r="E14" s="67"/>
      <c r="F14" s="67"/>
      <c r="G14" s="29">
        <v>28.33</v>
      </c>
      <c r="H14" s="29">
        <v>3</v>
      </c>
      <c r="I14" s="29">
        <v>0</v>
      </c>
      <c r="J14" s="29">
        <v>0</v>
      </c>
      <c r="K14" s="29">
        <v>28</v>
      </c>
      <c r="L14" s="29">
        <v>2</v>
      </c>
      <c r="M14" s="29">
        <v>1</v>
      </c>
      <c r="N14" s="29">
        <v>0</v>
      </c>
      <c r="O14" s="29">
        <v>26.5</v>
      </c>
      <c r="P14" s="29">
        <v>6</v>
      </c>
      <c r="Q14" s="29">
        <v>0</v>
      </c>
      <c r="R14" s="29">
        <v>0</v>
      </c>
      <c r="S14" s="29">
        <v>27</v>
      </c>
      <c r="T14" s="29">
        <v>4</v>
      </c>
      <c r="U14" s="29">
        <v>1</v>
      </c>
      <c r="V14" s="29">
        <v>1</v>
      </c>
      <c r="W14" s="29">
        <v>28.67</v>
      </c>
      <c r="X14" s="29">
        <v>3</v>
      </c>
      <c r="Y14" s="29">
        <v>1</v>
      </c>
      <c r="Z14" s="29">
        <v>2</v>
      </c>
      <c r="AA14" s="29">
        <v>23.8</v>
      </c>
      <c r="AB14" s="29">
        <v>10</v>
      </c>
      <c r="AC14" s="29">
        <v>8</v>
      </c>
      <c r="AD14" s="29">
        <v>7</v>
      </c>
      <c r="AE14" s="29">
        <v>25.65</v>
      </c>
      <c r="AF14" s="29">
        <f t="shared" si="0"/>
        <v>28</v>
      </c>
      <c r="AG14" s="29">
        <f t="shared" si="1"/>
        <v>11</v>
      </c>
      <c r="AH14" s="29">
        <f t="shared" si="2"/>
        <v>10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</row>
    <row r="15" spans="1:47" ht="21" customHeight="1">
      <c r="A15" s="67"/>
      <c r="B15" s="67"/>
      <c r="C15" s="67" t="s">
        <v>20</v>
      </c>
      <c r="D15" s="67"/>
      <c r="E15" s="67"/>
      <c r="F15" s="67"/>
      <c r="G15" s="29">
        <v>29</v>
      </c>
      <c r="H15" s="29">
        <v>3</v>
      </c>
      <c r="I15" s="29">
        <v>0</v>
      </c>
      <c r="J15" s="29">
        <v>0</v>
      </c>
      <c r="K15" s="29">
        <v>28.5</v>
      </c>
      <c r="L15" s="29">
        <v>12</v>
      </c>
      <c r="M15" s="29">
        <v>1</v>
      </c>
      <c r="N15" s="29">
        <v>1</v>
      </c>
      <c r="O15" s="29">
        <v>29</v>
      </c>
      <c r="P15" s="29">
        <v>1</v>
      </c>
      <c r="Q15" s="29">
        <v>1</v>
      </c>
      <c r="R15" s="29">
        <v>0</v>
      </c>
      <c r="S15" s="29">
        <v>28.2</v>
      </c>
      <c r="T15" s="29">
        <v>5</v>
      </c>
      <c r="U15" s="29">
        <v>0</v>
      </c>
      <c r="V15" s="29">
        <v>0</v>
      </c>
      <c r="W15" s="29">
        <v>25.15</v>
      </c>
      <c r="X15" s="29">
        <v>12</v>
      </c>
      <c r="Y15" s="29">
        <v>3</v>
      </c>
      <c r="Z15" s="29">
        <v>5</v>
      </c>
      <c r="AA15" s="29">
        <v>26.84</v>
      </c>
      <c r="AB15" s="29">
        <v>13</v>
      </c>
      <c r="AC15" s="29">
        <v>10</v>
      </c>
      <c r="AD15" s="29">
        <v>2</v>
      </c>
      <c r="AE15" s="29">
        <v>26.94</v>
      </c>
      <c r="AF15" s="29">
        <f t="shared" si="0"/>
        <v>46</v>
      </c>
      <c r="AG15" s="29">
        <f t="shared" si="1"/>
        <v>15</v>
      </c>
      <c r="AH15" s="29">
        <f t="shared" si="2"/>
        <v>8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</row>
    <row r="16" spans="1:47" ht="21" customHeight="1">
      <c r="A16" s="67" t="s">
        <v>22</v>
      </c>
      <c r="B16" s="67"/>
      <c r="C16" s="67" t="s">
        <v>23</v>
      </c>
      <c r="D16" s="67"/>
      <c r="E16" s="67"/>
      <c r="F16" s="67"/>
      <c r="G16" s="29">
        <v>30</v>
      </c>
      <c r="H16" s="29">
        <v>1</v>
      </c>
      <c r="I16" s="29">
        <v>0</v>
      </c>
      <c r="J16" s="29">
        <v>0</v>
      </c>
      <c r="K16" s="29">
        <v>29</v>
      </c>
      <c r="L16" s="29">
        <v>4</v>
      </c>
      <c r="M16" s="29">
        <v>1</v>
      </c>
      <c r="N16" s="29">
        <v>0</v>
      </c>
      <c r="O16" s="29">
        <v>28</v>
      </c>
      <c r="P16" s="29">
        <v>1</v>
      </c>
      <c r="Q16" s="29">
        <v>0</v>
      </c>
      <c r="R16" s="29">
        <v>0</v>
      </c>
      <c r="S16" s="29">
        <v>26</v>
      </c>
      <c r="T16" s="29">
        <v>1</v>
      </c>
      <c r="U16" s="29">
        <v>0</v>
      </c>
      <c r="V16" s="29">
        <v>1</v>
      </c>
      <c r="W16" s="29">
        <v>18.670000000000002</v>
      </c>
      <c r="X16" s="29">
        <v>2</v>
      </c>
      <c r="Y16" s="29">
        <v>1</v>
      </c>
      <c r="Z16" s="29">
        <v>0</v>
      </c>
      <c r="AA16" s="29">
        <v>24.5</v>
      </c>
      <c r="AB16" s="29">
        <v>0</v>
      </c>
      <c r="AC16" s="29">
        <v>3</v>
      </c>
      <c r="AD16" s="29">
        <v>1</v>
      </c>
      <c r="AE16" s="29">
        <v>25.56</v>
      </c>
      <c r="AF16" s="29">
        <f t="shared" si="0"/>
        <v>9</v>
      </c>
      <c r="AG16" s="29">
        <f t="shared" si="1"/>
        <v>5</v>
      </c>
      <c r="AH16" s="29">
        <f t="shared" si="2"/>
        <v>2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6"/>
      <c r="AT16" s="6"/>
      <c r="AU16" s="6"/>
    </row>
    <row r="17" spans="1:47" ht="21" customHeight="1">
      <c r="A17" s="67"/>
      <c r="B17" s="67"/>
      <c r="C17" s="67" t="s">
        <v>24</v>
      </c>
      <c r="D17" s="67"/>
      <c r="E17" s="67"/>
      <c r="F17" s="67"/>
      <c r="G17" s="29">
        <v>0</v>
      </c>
      <c r="H17" s="29">
        <v>0</v>
      </c>
      <c r="I17" s="29">
        <v>0</v>
      </c>
      <c r="J17" s="29">
        <v>0</v>
      </c>
      <c r="K17" s="29">
        <v>27.67</v>
      </c>
      <c r="L17" s="29">
        <v>2</v>
      </c>
      <c r="M17" s="29">
        <v>1</v>
      </c>
      <c r="N17" s="29">
        <v>0</v>
      </c>
      <c r="O17" s="29">
        <v>28.5</v>
      </c>
      <c r="P17" s="29">
        <v>1</v>
      </c>
      <c r="Q17" s="29">
        <v>1</v>
      </c>
      <c r="R17" s="29">
        <v>0</v>
      </c>
      <c r="S17" s="29">
        <v>28</v>
      </c>
      <c r="T17" s="29">
        <v>2</v>
      </c>
      <c r="U17" s="29">
        <v>1</v>
      </c>
      <c r="V17" s="29">
        <v>0</v>
      </c>
      <c r="W17" s="29">
        <v>27.33</v>
      </c>
      <c r="X17" s="29">
        <v>2</v>
      </c>
      <c r="Y17" s="29">
        <v>1</v>
      </c>
      <c r="Z17" s="29">
        <v>3</v>
      </c>
      <c r="AA17" s="29">
        <v>24.63</v>
      </c>
      <c r="AB17" s="29">
        <v>6</v>
      </c>
      <c r="AC17" s="29">
        <v>7</v>
      </c>
      <c r="AD17" s="29">
        <v>3</v>
      </c>
      <c r="AE17" s="29">
        <v>26.07</v>
      </c>
      <c r="AF17" s="29">
        <f t="shared" si="0"/>
        <v>13</v>
      </c>
      <c r="AG17" s="29">
        <f t="shared" si="1"/>
        <v>11</v>
      </c>
      <c r="AH17" s="29">
        <f t="shared" si="2"/>
        <v>6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</row>
    <row r="18" spans="1:47" ht="21" customHeight="1">
      <c r="A18" s="67"/>
      <c r="B18" s="67"/>
      <c r="C18" s="67" t="s">
        <v>25</v>
      </c>
      <c r="D18" s="67"/>
      <c r="E18" s="67"/>
      <c r="F18" s="67"/>
      <c r="G18" s="29">
        <v>28.4</v>
      </c>
      <c r="H18" s="29">
        <v>5</v>
      </c>
      <c r="I18" s="29">
        <v>0</v>
      </c>
      <c r="J18" s="29">
        <v>0</v>
      </c>
      <c r="K18" s="29">
        <v>28.33</v>
      </c>
      <c r="L18" s="29">
        <v>8</v>
      </c>
      <c r="M18" s="29">
        <v>0</v>
      </c>
      <c r="N18" s="29">
        <v>1</v>
      </c>
      <c r="O18" s="29">
        <v>26.4</v>
      </c>
      <c r="P18" s="29">
        <v>5</v>
      </c>
      <c r="Q18" s="29">
        <v>0</v>
      </c>
      <c r="R18" s="29">
        <v>0</v>
      </c>
      <c r="S18" s="29">
        <v>27.83</v>
      </c>
      <c r="T18" s="29">
        <v>6</v>
      </c>
      <c r="U18" s="29">
        <v>0</v>
      </c>
      <c r="V18" s="29">
        <v>0</v>
      </c>
      <c r="W18" s="29">
        <v>26.76</v>
      </c>
      <c r="X18" s="29">
        <v>11</v>
      </c>
      <c r="Y18" s="29">
        <v>2</v>
      </c>
      <c r="Z18" s="29">
        <v>4</v>
      </c>
      <c r="AA18" s="29">
        <v>25.8</v>
      </c>
      <c r="AB18" s="29">
        <v>17</v>
      </c>
      <c r="AC18" s="29">
        <v>8</v>
      </c>
      <c r="AD18" s="29">
        <v>5</v>
      </c>
      <c r="AE18" s="29">
        <v>26.74</v>
      </c>
      <c r="AF18" s="29">
        <f t="shared" si="0"/>
        <v>52</v>
      </c>
      <c r="AG18" s="29">
        <f t="shared" si="1"/>
        <v>10</v>
      </c>
      <c r="AH18" s="29">
        <f t="shared" si="2"/>
        <v>10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</row>
    <row r="19" spans="1:47" ht="21" customHeight="1">
      <c r="A19" s="67" t="s">
        <v>26</v>
      </c>
      <c r="B19" s="67"/>
      <c r="C19" s="67" t="s">
        <v>19</v>
      </c>
      <c r="D19" s="67"/>
      <c r="E19" s="67"/>
      <c r="F19" s="67"/>
      <c r="G19" s="29">
        <v>29.67</v>
      </c>
      <c r="H19" s="29">
        <v>3</v>
      </c>
      <c r="I19" s="29">
        <v>0</v>
      </c>
      <c r="J19" s="29">
        <v>0</v>
      </c>
      <c r="K19" s="29">
        <v>28</v>
      </c>
      <c r="L19" s="29">
        <v>7</v>
      </c>
      <c r="M19" s="29">
        <v>1</v>
      </c>
      <c r="N19" s="29">
        <v>0</v>
      </c>
      <c r="O19" s="29">
        <v>27.13</v>
      </c>
      <c r="P19" s="29">
        <v>7</v>
      </c>
      <c r="Q19" s="29">
        <v>1</v>
      </c>
      <c r="R19" s="29">
        <v>0</v>
      </c>
      <c r="S19" s="29">
        <v>27.44</v>
      </c>
      <c r="T19" s="29">
        <v>7</v>
      </c>
      <c r="U19" s="29">
        <v>1</v>
      </c>
      <c r="V19" s="29">
        <v>1</v>
      </c>
      <c r="W19" s="29">
        <v>25.6</v>
      </c>
      <c r="X19" s="29">
        <v>12</v>
      </c>
      <c r="Y19" s="29">
        <v>2</v>
      </c>
      <c r="Z19" s="29">
        <v>6</v>
      </c>
      <c r="AA19" s="29">
        <v>25.26</v>
      </c>
      <c r="AB19" s="29">
        <v>14</v>
      </c>
      <c r="AC19" s="29">
        <v>14</v>
      </c>
      <c r="AD19" s="29">
        <v>7</v>
      </c>
      <c r="AE19" s="29">
        <v>26.15</v>
      </c>
      <c r="AF19" s="29">
        <f t="shared" si="0"/>
        <v>50</v>
      </c>
      <c r="AG19" s="29">
        <f t="shared" si="1"/>
        <v>19</v>
      </c>
      <c r="AH19" s="29">
        <f t="shared" si="2"/>
        <v>14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</row>
    <row r="20" spans="1:47" ht="21" customHeight="1">
      <c r="A20" s="67"/>
      <c r="B20" s="67"/>
      <c r="C20" s="67" t="s">
        <v>20</v>
      </c>
      <c r="D20" s="67"/>
      <c r="E20" s="67"/>
      <c r="F20" s="67"/>
      <c r="G20" s="29">
        <v>27.67</v>
      </c>
      <c r="H20" s="29">
        <v>3</v>
      </c>
      <c r="I20" s="29">
        <v>0</v>
      </c>
      <c r="J20" s="29">
        <v>0</v>
      </c>
      <c r="K20" s="29">
        <v>28.78</v>
      </c>
      <c r="L20" s="29">
        <v>7</v>
      </c>
      <c r="M20" s="29">
        <v>1</v>
      </c>
      <c r="N20" s="29">
        <v>1</v>
      </c>
      <c r="O20" s="29">
        <v>0</v>
      </c>
      <c r="P20" s="29">
        <v>0</v>
      </c>
      <c r="Q20" s="29">
        <v>0</v>
      </c>
      <c r="R20" s="29">
        <v>0</v>
      </c>
      <c r="S20" s="29">
        <v>28</v>
      </c>
      <c r="T20" s="29">
        <v>2</v>
      </c>
      <c r="U20" s="29">
        <v>0</v>
      </c>
      <c r="V20" s="29">
        <v>0</v>
      </c>
      <c r="W20" s="29">
        <v>27.17</v>
      </c>
      <c r="X20" s="29">
        <v>3</v>
      </c>
      <c r="Y20" s="29">
        <v>2</v>
      </c>
      <c r="Z20" s="29">
        <v>1</v>
      </c>
      <c r="AA20" s="29">
        <v>25.5</v>
      </c>
      <c r="AB20" s="29">
        <v>6</v>
      </c>
      <c r="AC20" s="29">
        <v>4</v>
      </c>
      <c r="AD20" s="29">
        <v>2</v>
      </c>
      <c r="AE20" s="29">
        <v>27.09</v>
      </c>
      <c r="AF20" s="29">
        <f t="shared" si="0"/>
        <v>21</v>
      </c>
      <c r="AG20" s="29">
        <f t="shared" si="1"/>
        <v>7</v>
      </c>
      <c r="AH20" s="29">
        <f t="shared" si="2"/>
        <v>4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</row>
    <row r="21" spans="1:47" ht="21" customHeight="1">
      <c r="A21" s="2"/>
      <c r="B21" s="2"/>
      <c r="C21" s="2"/>
      <c r="D21" s="2"/>
      <c r="E21" s="2"/>
      <c r="F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</row>
    <row r="22" spans="1:47" ht="21" customHeight="1">
      <c r="A22" s="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9" t="s">
        <v>28</v>
      </c>
      <c r="X22" s="109"/>
      <c r="AG22" s="2"/>
      <c r="AH22" s="2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</row>
    <row r="23" spans="1:47" ht="23.25" customHeight="1">
      <c r="A23" s="71" t="s">
        <v>1</v>
      </c>
      <c r="B23" s="71"/>
      <c r="C23" s="71"/>
      <c r="D23" s="71"/>
      <c r="E23" s="71"/>
      <c r="F23" s="71"/>
      <c r="G23" s="69" t="s">
        <v>29</v>
      </c>
      <c r="H23" s="70"/>
      <c r="I23" s="69" t="s">
        <v>30</v>
      </c>
      <c r="J23" s="72"/>
      <c r="K23" s="72"/>
      <c r="L23" s="72"/>
      <c r="M23" s="70"/>
      <c r="N23" s="69" t="s">
        <v>31</v>
      </c>
      <c r="O23" s="72"/>
      <c r="P23" s="70"/>
      <c r="Q23" s="69" t="s">
        <v>32</v>
      </c>
      <c r="R23" s="72"/>
      <c r="S23" s="70"/>
      <c r="T23" s="69" t="s">
        <v>33</v>
      </c>
      <c r="U23" s="72"/>
      <c r="V23" s="70"/>
      <c r="W23" s="69" t="s">
        <v>34</v>
      </c>
      <c r="X23" s="70"/>
      <c r="AG23" s="2"/>
      <c r="AH23" s="2"/>
      <c r="AS23" s="6"/>
      <c r="AT23" s="6"/>
      <c r="AU23" s="6"/>
    </row>
    <row r="24" spans="1:47" ht="21" customHeight="1">
      <c r="A24" s="67" t="s">
        <v>35</v>
      </c>
      <c r="B24" s="67"/>
      <c r="C24" s="67" t="s">
        <v>36</v>
      </c>
      <c r="D24" s="67"/>
      <c r="E24" s="67"/>
      <c r="F24" s="67"/>
      <c r="G24" s="69">
        <v>6</v>
      </c>
      <c r="H24" s="70"/>
      <c r="I24" s="69">
        <v>3</v>
      </c>
      <c r="J24" s="72"/>
      <c r="K24" s="72"/>
      <c r="L24" s="72"/>
      <c r="M24" s="70"/>
      <c r="N24" s="69">
        <v>2</v>
      </c>
      <c r="O24" s="72"/>
      <c r="P24" s="70"/>
      <c r="Q24" s="69">
        <v>3</v>
      </c>
      <c r="R24" s="72"/>
      <c r="S24" s="70"/>
      <c r="T24" s="69">
        <v>0</v>
      </c>
      <c r="U24" s="72"/>
      <c r="V24" s="70"/>
      <c r="W24" s="69">
        <v>4</v>
      </c>
      <c r="X24" s="70"/>
      <c r="AG24" s="2"/>
      <c r="AH24" s="2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6"/>
      <c r="AT24" s="6"/>
      <c r="AU24" s="6"/>
    </row>
    <row r="25" spans="1:47" ht="21" customHeight="1">
      <c r="A25" s="67"/>
      <c r="B25" s="67"/>
      <c r="C25" s="67" t="s">
        <v>37</v>
      </c>
      <c r="D25" s="67"/>
      <c r="E25" s="67"/>
      <c r="F25" s="67"/>
      <c r="G25" s="69">
        <v>1</v>
      </c>
      <c r="H25" s="70"/>
      <c r="I25" s="69">
        <v>1</v>
      </c>
      <c r="J25" s="72"/>
      <c r="K25" s="72"/>
      <c r="L25" s="72"/>
      <c r="M25" s="70"/>
      <c r="N25" s="69">
        <v>2</v>
      </c>
      <c r="O25" s="72"/>
      <c r="P25" s="70"/>
      <c r="Q25" s="69">
        <v>3</v>
      </c>
      <c r="R25" s="72"/>
      <c r="S25" s="70"/>
      <c r="T25" s="69">
        <v>0</v>
      </c>
      <c r="U25" s="72"/>
      <c r="V25" s="70"/>
      <c r="W25" s="69">
        <v>4</v>
      </c>
      <c r="X25" s="70"/>
      <c r="AG25" s="2"/>
      <c r="AH25" s="2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</row>
    <row r="26" spans="1:47" ht="21" customHeight="1">
      <c r="A26" s="67"/>
      <c r="B26" s="67"/>
      <c r="C26" s="67" t="s">
        <v>38</v>
      </c>
      <c r="D26" s="67"/>
      <c r="E26" s="67"/>
      <c r="F26" s="67"/>
      <c r="G26" s="69">
        <v>2</v>
      </c>
      <c r="H26" s="70"/>
      <c r="I26" s="69">
        <v>0</v>
      </c>
      <c r="J26" s="72"/>
      <c r="K26" s="72"/>
      <c r="L26" s="72"/>
      <c r="M26" s="70"/>
      <c r="N26" s="69">
        <v>0</v>
      </c>
      <c r="O26" s="72"/>
      <c r="P26" s="70"/>
      <c r="Q26" s="69">
        <v>0</v>
      </c>
      <c r="R26" s="72"/>
      <c r="S26" s="70"/>
      <c r="T26" s="69">
        <v>0</v>
      </c>
      <c r="U26" s="72"/>
      <c r="V26" s="70"/>
      <c r="W26" s="69">
        <v>2</v>
      </c>
      <c r="X26" s="70"/>
      <c r="AG26" s="2"/>
      <c r="AH26" s="2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</row>
  </sheetData>
  <mergeCells count="68">
    <mergeCell ref="AE1:AH1"/>
    <mergeCell ref="T23:V23"/>
    <mergeCell ref="T24:V24"/>
    <mergeCell ref="W23:X23"/>
    <mergeCell ref="AA2:AD2"/>
    <mergeCell ref="AE2:AH2"/>
    <mergeCell ref="AF3:AH3"/>
    <mergeCell ref="X3:Z3"/>
    <mergeCell ref="AB3:AD3"/>
    <mergeCell ref="T3:V3"/>
    <mergeCell ref="T25:V25"/>
    <mergeCell ref="T26:V26"/>
    <mergeCell ref="W24:X24"/>
    <mergeCell ref="W25:X25"/>
    <mergeCell ref="W26:X26"/>
    <mergeCell ref="W22:X22"/>
    <mergeCell ref="Q24:S24"/>
    <mergeCell ref="Q25:S25"/>
    <mergeCell ref="Q26:S26"/>
    <mergeCell ref="L3:N3"/>
    <mergeCell ref="P3:R3"/>
    <mergeCell ref="N23:P23"/>
    <mergeCell ref="N24:P24"/>
    <mergeCell ref="N25:P25"/>
    <mergeCell ref="N26:P26"/>
    <mergeCell ref="Q23:S23"/>
    <mergeCell ref="A24:B26"/>
    <mergeCell ref="C24:F24"/>
    <mergeCell ref="C25:F25"/>
    <mergeCell ref="C26:F26"/>
    <mergeCell ref="H3:J3"/>
    <mergeCell ref="G2:J2"/>
    <mergeCell ref="K2:N2"/>
    <mergeCell ref="O2:R2"/>
    <mergeCell ref="S2:V2"/>
    <mergeCell ref="W2:Z2"/>
    <mergeCell ref="G23:H23"/>
    <mergeCell ref="G24:H24"/>
    <mergeCell ref="G25:H25"/>
    <mergeCell ref="G26:H26"/>
    <mergeCell ref="I23:M23"/>
    <mergeCell ref="I24:M24"/>
    <mergeCell ref="I25:M25"/>
    <mergeCell ref="I26:M26"/>
    <mergeCell ref="A23:F23"/>
    <mergeCell ref="A16:B18"/>
    <mergeCell ref="C16:F16"/>
    <mergeCell ref="C17:F17"/>
    <mergeCell ref="C18:F18"/>
    <mergeCell ref="A19:B20"/>
    <mergeCell ref="C19:F19"/>
    <mergeCell ref="C20:F20"/>
    <mergeCell ref="A12:B13"/>
    <mergeCell ref="C12:F12"/>
    <mergeCell ref="C13:F13"/>
    <mergeCell ref="A14:B15"/>
    <mergeCell ref="C14:F14"/>
    <mergeCell ref="C15:F15"/>
    <mergeCell ref="A2:F4"/>
    <mergeCell ref="A9:B11"/>
    <mergeCell ref="C9:F9"/>
    <mergeCell ref="C10:F10"/>
    <mergeCell ref="C11:F11"/>
    <mergeCell ref="A5:B8"/>
    <mergeCell ref="C5:F5"/>
    <mergeCell ref="C6:F6"/>
    <mergeCell ref="C7:F7"/>
    <mergeCell ref="C8:F8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&amp;R&amp;12集計表２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670E4-2926-4CF8-8780-8AE5A6D88E83}">
  <sheetPr>
    <tabColor rgb="FFFFFF00"/>
    <pageSetUpPr fitToPage="1"/>
  </sheetPr>
  <dimension ref="A1:AU26"/>
  <sheetViews>
    <sheetView view="pageBreakPreview" zoomScale="76" zoomScaleNormal="60" workbookViewId="0">
      <selection activeCell="A24" sqref="A24:B26"/>
    </sheetView>
  </sheetViews>
  <sheetFormatPr defaultColWidth="8.625" defaultRowHeight="13.5"/>
  <cols>
    <col min="1" max="6" width="7.625" style="3" customWidth="1"/>
    <col min="7" max="7" width="10.625" customWidth="1"/>
    <col min="8" max="10" width="5.125" customWidth="1"/>
    <col min="11" max="11" width="10.625" customWidth="1"/>
    <col min="12" max="14" width="5.125" customWidth="1"/>
    <col min="15" max="15" width="10.625" style="3" customWidth="1"/>
    <col min="16" max="18" width="5.125" style="3" customWidth="1"/>
    <col min="19" max="19" width="10.625" style="3" customWidth="1"/>
    <col min="20" max="22" width="5.125" style="3" customWidth="1"/>
    <col min="23" max="23" width="10.625" style="3" customWidth="1"/>
    <col min="24" max="26" width="5.125" style="3" customWidth="1"/>
    <col min="27" max="27" width="10.625" style="3" customWidth="1"/>
    <col min="28" max="30" width="5.125" style="3" customWidth="1"/>
    <col min="31" max="31" width="10.625" style="3" customWidth="1"/>
    <col min="32" max="34" width="5.125" style="3" customWidth="1"/>
    <col min="35" max="16384" width="8.625" style="3"/>
  </cols>
  <sheetData>
    <row r="1" spans="1:47" ht="24" customHeight="1">
      <c r="A1" s="1" t="s">
        <v>0</v>
      </c>
      <c r="B1" s="2"/>
      <c r="C1" s="2"/>
      <c r="D1" s="2"/>
      <c r="E1" s="2"/>
      <c r="F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11" t="s">
        <v>90</v>
      </c>
      <c r="AF1" s="111"/>
      <c r="AG1" s="111"/>
      <c r="AH1" s="111"/>
    </row>
    <row r="2" spans="1:47" ht="21" customHeight="1">
      <c r="A2" s="104" t="s">
        <v>1</v>
      </c>
      <c r="B2" s="105"/>
      <c r="C2" s="105"/>
      <c r="D2" s="105"/>
      <c r="E2" s="105"/>
      <c r="F2" s="106"/>
      <c r="G2" s="69" t="s">
        <v>87</v>
      </c>
      <c r="H2" s="72"/>
      <c r="I2" s="72"/>
      <c r="J2" s="70"/>
      <c r="K2" s="69" t="s">
        <v>88</v>
      </c>
      <c r="L2" s="72"/>
      <c r="M2" s="72"/>
      <c r="N2" s="70"/>
      <c r="O2" s="69" t="s">
        <v>2</v>
      </c>
      <c r="P2" s="72"/>
      <c r="Q2" s="72"/>
      <c r="R2" s="70"/>
      <c r="S2" s="69" t="s">
        <v>3</v>
      </c>
      <c r="T2" s="72"/>
      <c r="U2" s="72"/>
      <c r="V2" s="70"/>
      <c r="W2" s="69" t="s">
        <v>4</v>
      </c>
      <c r="X2" s="72"/>
      <c r="Y2" s="72"/>
      <c r="Z2" s="70"/>
      <c r="AA2" s="69" t="s">
        <v>5</v>
      </c>
      <c r="AB2" s="72"/>
      <c r="AC2" s="72"/>
      <c r="AD2" s="70"/>
      <c r="AE2" s="69" t="s">
        <v>6</v>
      </c>
      <c r="AF2" s="72"/>
      <c r="AG2" s="72"/>
      <c r="AH2" s="70"/>
    </row>
    <row r="3" spans="1:47" ht="54" customHeight="1">
      <c r="A3" s="107"/>
      <c r="B3" s="94"/>
      <c r="C3" s="94"/>
      <c r="D3" s="94"/>
      <c r="E3" s="94"/>
      <c r="F3" s="95"/>
      <c r="G3" s="10" t="s">
        <v>7</v>
      </c>
      <c r="H3" s="100" t="s">
        <v>8</v>
      </c>
      <c r="I3" s="101"/>
      <c r="J3" s="102"/>
      <c r="K3" s="10" t="s">
        <v>7</v>
      </c>
      <c r="L3" s="100" t="s">
        <v>8</v>
      </c>
      <c r="M3" s="101"/>
      <c r="N3" s="102"/>
      <c r="O3" s="10" t="s">
        <v>7</v>
      </c>
      <c r="P3" s="100" t="s">
        <v>8</v>
      </c>
      <c r="Q3" s="101"/>
      <c r="R3" s="102"/>
      <c r="S3" s="10" t="s">
        <v>7</v>
      </c>
      <c r="T3" s="100" t="s">
        <v>8</v>
      </c>
      <c r="U3" s="101"/>
      <c r="V3" s="102"/>
      <c r="W3" s="10" t="s">
        <v>7</v>
      </c>
      <c r="X3" s="100" t="s">
        <v>8</v>
      </c>
      <c r="Y3" s="101"/>
      <c r="Z3" s="102"/>
      <c r="AA3" s="10" t="s">
        <v>7</v>
      </c>
      <c r="AB3" s="100" t="s">
        <v>8</v>
      </c>
      <c r="AC3" s="101"/>
      <c r="AD3" s="102"/>
      <c r="AE3" s="10" t="s">
        <v>7</v>
      </c>
      <c r="AF3" s="100" t="s">
        <v>8</v>
      </c>
      <c r="AG3" s="101"/>
      <c r="AH3" s="102"/>
      <c r="AI3" s="4"/>
      <c r="AJ3" s="5"/>
      <c r="AK3" s="4"/>
      <c r="AL3" s="5"/>
      <c r="AM3" s="4"/>
      <c r="AN3" s="5"/>
      <c r="AO3" s="4"/>
      <c r="AP3" s="5"/>
      <c r="AQ3" s="4"/>
      <c r="AR3" s="5"/>
      <c r="AS3" s="6"/>
      <c r="AT3" s="6"/>
      <c r="AU3" s="6"/>
    </row>
    <row r="4" spans="1:47" ht="21" customHeight="1">
      <c r="A4" s="108"/>
      <c r="B4" s="109"/>
      <c r="C4" s="109"/>
      <c r="D4" s="109"/>
      <c r="E4" s="109"/>
      <c r="F4" s="110"/>
      <c r="G4" s="36"/>
      <c r="H4" s="15">
        <v>0</v>
      </c>
      <c r="I4" s="15">
        <v>1</v>
      </c>
      <c r="J4" s="15">
        <v>2</v>
      </c>
      <c r="K4" s="36"/>
      <c r="L4" s="15">
        <v>0</v>
      </c>
      <c r="M4" s="15">
        <v>1</v>
      </c>
      <c r="N4" s="15">
        <v>2</v>
      </c>
      <c r="O4" s="36"/>
      <c r="P4" s="15">
        <v>0</v>
      </c>
      <c r="Q4" s="15">
        <v>1</v>
      </c>
      <c r="R4" s="15">
        <v>2</v>
      </c>
      <c r="S4" s="36"/>
      <c r="T4" s="15">
        <v>0</v>
      </c>
      <c r="U4" s="15">
        <v>1</v>
      </c>
      <c r="V4" s="15">
        <v>2</v>
      </c>
      <c r="W4" s="36"/>
      <c r="X4" s="15">
        <v>0</v>
      </c>
      <c r="Y4" s="15">
        <v>1</v>
      </c>
      <c r="Z4" s="15">
        <v>2</v>
      </c>
      <c r="AA4" s="36"/>
      <c r="AB4" s="15">
        <v>0</v>
      </c>
      <c r="AC4" s="15">
        <v>1</v>
      </c>
      <c r="AD4" s="15">
        <v>2</v>
      </c>
      <c r="AE4" s="36"/>
      <c r="AF4" s="15">
        <v>0</v>
      </c>
      <c r="AG4" s="15">
        <v>1</v>
      </c>
      <c r="AH4" s="15">
        <v>2</v>
      </c>
      <c r="AI4" s="4"/>
      <c r="AJ4" s="5"/>
      <c r="AK4" s="4"/>
      <c r="AL4" s="5"/>
      <c r="AM4" s="4"/>
      <c r="AN4" s="5"/>
      <c r="AO4" s="4"/>
      <c r="AP4" s="5"/>
      <c r="AQ4" s="4"/>
      <c r="AR4" s="5"/>
      <c r="AS4" s="6"/>
      <c r="AT4" s="6"/>
      <c r="AU4" s="6"/>
    </row>
    <row r="5" spans="1:47" ht="21" customHeight="1">
      <c r="A5" s="67" t="s">
        <v>9</v>
      </c>
      <c r="B5" s="67"/>
      <c r="C5" s="67" t="s">
        <v>10</v>
      </c>
      <c r="D5" s="67"/>
      <c r="E5" s="67"/>
      <c r="F5" s="6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>
        <f t="shared" ref="AF5:AF20" si="0">SUM(H5,L5,P5,T5,X5,AB5)</f>
        <v>0</v>
      </c>
      <c r="AG5" s="28">
        <f t="shared" ref="AG5:AG20" si="1">SUM(I5,M5,Q5,U5,Y5,AC5)</f>
        <v>0</v>
      </c>
      <c r="AH5" s="28">
        <f t="shared" ref="AH5:AH20" si="2">SUM(J5,N5,R5,V5,Z5,AD5)</f>
        <v>0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6"/>
      <c r="AU5" s="6"/>
    </row>
    <row r="6" spans="1:47" ht="21" customHeight="1">
      <c r="A6" s="67"/>
      <c r="B6" s="67"/>
      <c r="C6" s="67" t="s">
        <v>11</v>
      </c>
      <c r="D6" s="67"/>
      <c r="E6" s="67"/>
      <c r="F6" s="67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>
        <f t="shared" si="0"/>
        <v>0</v>
      </c>
      <c r="AG6" s="28">
        <f t="shared" si="1"/>
        <v>0</v>
      </c>
      <c r="AH6" s="28">
        <f t="shared" si="2"/>
        <v>0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6"/>
      <c r="AU6" s="6"/>
    </row>
    <row r="7" spans="1:47" ht="21" customHeight="1">
      <c r="A7" s="67"/>
      <c r="B7" s="67"/>
      <c r="C7" s="67" t="s">
        <v>12</v>
      </c>
      <c r="D7" s="67"/>
      <c r="E7" s="67"/>
      <c r="F7" s="67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>
        <f t="shared" si="0"/>
        <v>0</v>
      </c>
      <c r="AG7" s="28">
        <f t="shared" si="1"/>
        <v>0</v>
      </c>
      <c r="AH7" s="28">
        <f t="shared" si="2"/>
        <v>0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6"/>
      <c r="AU7" s="6"/>
    </row>
    <row r="8" spans="1:47" ht="21" customHeight="1">
      <c r="A8" s="67"/>
      <c r="B8" s="67"/>
      <c r="C8" s="67" t="s">
        <v>13</v>
      </c>
      <c r="D8" s="67"/>
      <c r="E8" s="67"/>
      <c r="F8" s="6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>
        <f t="shared" si="0"/>
        <v>0</v>
      </c>
      <c r="AG8" s="28">
        <f t="shared" si="1"/>
        <v>0</v>
      </c>
      <c r="AH8" s="28">
        <f t="shared" si="2"/>
        <v>0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6"/>
      <c r="AT8" s="6"/>
      <c r="AU8" s="6"/>
    </row>
    <row r="9" spans="1:47" ht="21" customHeight="1">
      <c r="A9" s="85" t="s">
        <v>14</v>
      </c>
      <c r="B9" s="85"/>
      <c r="C9" s="67" t="s">
        <v>15</v>
      </c>
      <c r="D9" s="67"/>
      <c r="E9" s="67"/>
      <c r="F9" s="67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>
        <f t="shared" si="0"/>
        <v>0</v>
      </c>
      <c r="AG9" s="28">
        <f t="shared" si="1"/>
        <v>0</v>
      </c>
      <c r="AH9" s="28">
        <f t="shared" si="2"/>
        <v>0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6"/>
      <c r="AT9" s="6"/>
      <c r="AU9" s="6"/>
    </row>
    <row r="10" spans="1:47" ht="21" customHeight="1">
      <c r="A10" s="85"/>
      <c r="B10" s="85"/>
      <c r="C10" s="67" t="s">
        <v>16</v>
      </c>
      <c r="D10" s="67"/>
      <c r="E10" s="67"/>
      <c r="F10" s="67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>
        <f t="shared" si="0"/>
        <v>0</v>
      </c>
      <c r="AG10" s="28">
        <f t="shared" si="1"/>
        <v>0</v>
      </c>
      <c r="AH10" s="28">
        <f t="shared" si="2"/>
        <v>0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/>
      <c r="AT10" s="6"/>
      <c r="AU10" s="6"/>
    </row>
    <row r="11" spans="1:47" ht="21" customHeight="1">
      <c r="A11" s="85"/>
      <c r="B11" s="85"/>
      <c r="C11" s="67" t="s">
        <v>17</v>
      </c>
      <c r="D11" s="67"/>
      <c r="E11" s="67"/>
      <c r="F11" s="67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>
        <f t="shared" si="0"/>
        <v>0</v>
      </c>
      <c r="AG11" s="28">
        <f t="shared" si="1"/>
        <v>0</v>
      </c>
      <c r="AH11" s="28">
        <f t="shared" si="2"/>
        <v>0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</row>
    <row r="12" spans="1:47" ht="21" customHeight="1">
      <c r="A12" s="67" t="s">
        <v>18</v>
      </c>
      <c r="B12" s="67"/>
      <c r="C12" s="67" t="s">
        <v>19</v>
      </c>
      <c r="D12" s="67"/>
      <c r="E12" s="67"/>
      <c r="F12" s="67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>
        <f t="shared" si="0"/>
        <v>0</v>
      </c>
      <c r="AG12" s="28">
        <f t="shared" si="1"/>
        <v>0</v>
      </c>
      <c r="AH12" s="28">
        <f t="shared" si="2"/>
        <v>0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</row>
    <row r="13" spans="1:47" ht="21" customHeight="1">
      <c r="A13" s="67"/>
      <c r="B13" s="67"/>
      <c r="C13" s="67" t="s">
        <v>20</v>
      </c>
      <c r="D13" s="67"/>
      <c r="E13" s="67"/>
      <c r="F13" s="67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>
        <f t="shared" si="0"/>
        <v>0</v>
      </c>
      <c r="AG13" s="28">
        <f t="shared" si="1"/>
        <v>0</v>
      </c>
      <c r="AH13" s="28">
        <f t="shared" si="2"/>
        <v>0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</row>
    <row r="14" spans="1:47" ht="21" customHeight="1">
      <c r="A14" s="67" t="s">
        <v>21</v>
      </c>
      <c r="B14" s="67"/>
      <c r="C14" s="67" t="s">
        <v>19</v>
      </c>
      <c r="D14" s="67"/>
      <c r="E14" s="67"/>
      <c r="F14" s="67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>
        <f t="shared" si="0"/>
        <v>0</v>
      </c>
      <c r="AG14" s="28">
        <f t="shared" si="1"/>
        <v>0</v>
      </c>
      <c r="AH14" s="28">
        <f t="shared" si="2"/>
        <v>0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</row>
    <row r="15" spans="1:47" ht="21" customHeight="1">
      <c r="A15" s="67"/>
      <c r="B15" s="67"/>
      <c r="C15" s="67" t="s">
        <v>20</v>
      </c>
      <c r="D15" s="67"/>
      <c r="E15" s="67"/>
      <c r="F15" s="67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>
        <f t="shared" si="0"/>
        <v>0</v>
      </c>
      <c r="AG15" s="28">
        <f t="shared" si="1"/>
        <v>0</v>
      </c>
      <c r="AH15" s="28">
        <f t="shared" si="2"/>
        <v>0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</row>
    <row r="16" spans="1:47" ht="21" customHeight="1">
      <c r="A16" s="67" t="s">
        <v>22</v>
      </c>
      <c r="B16" s="67"/>
      <c r="C16" s="67" t="s">
        <v>23</v>
      </c>
      <c r="D16" s="67"/>
      <c r="E16" s="67"/>
      <c r="F16" s="67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>
        <f t="shared" si="0"/>
        <v>0</v>
      </c>
      <c r="AG16" s="28">
        <f t="shared" si="1"/>
        <v>0</v>
      </c>
      <c r="AH16" s="28">
        <f t="shared" si="2"/>
        <v>0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6"/>
      <c r="AT16" s="6"/>
      <c r="AU16" s="6"/>
    </row>
    <row r="17" spans="1:47" ht="21" customHeight="1">
      <c r="A17" s="67"/>
      <c r="B17" s="67"/>
      <c r="C17" s="67" t="s">
        <v>24</v>
      </c>
      <c r="D17" s="67"/>
      <c r="E17" s="67"/>
      <c r="F17" s="67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>
        <f t="shared" si="0"/>
        <v>0</v>
      </c>
      <c r="AG17" s="28">
        <f t="shared" si="1"/>
        <v>0</v>
      </c>
      <c r="AH17" s="28">
        <f t="shared" si="2"/>
        <v>0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</row>
    <row r="18" spans="1:47" ht="21" customHeight="1">
      <c r="A18" s="67"/>
      <c r="B18" s="67"/>
      <c r="C18" s="67" t="s">
        <v>25</v>
      </c>
      <c r="D18" s="67"/>
      <c r="E18" s="67"/>
      <c r="F18" s="67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>
        <f t="shared" si="0"/>
        <v>0</v>
      </c>
      <c r="AG18" s="28">
        <f t="shared" si="1"/>
        <v>0</v>
      </c>
      <c r="AH18" s="28">
        <f t="shared" si="2"/>
        <v>0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</row>
    <row r="19" spans="1:47" ht="21" customHeight="1">
      <c r="A19" s="67" t="s">
        <v>26</v>
      </c>
      <c r="B19" s="67"/>
      <c r="C19" s="67" t="s">
        <v>19</v>
      </c>
      <c r="D19" s="67"/>
      <c r="E19" s="67"/>
      <c r="F19" s="67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>
        <f t="shared" si="0"/>
        <v>0</v>
      </c>
      <c r="AG19" s="28">
        <f t="shared" si="1"/>
        <v>0</v>
      </c>
      <c r="AH19" s="28">
        <f t="shared" si="2"/>
        <v>0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</row>
    <row r="20" spans="1:47" ht="21" customHeight="1">
      <c r="A20" s="67"/>
      <c r="B20" s="67"/>
      <c r="C20" s="67" t="s">
        <v>20</v>
      </c>
      <c r="D20" s="67"/>
      <c r="E20" s="67"/>
      <c r="F20" s="6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>
        <f t="shared" si="0"/>
        <v>0</v>
      </c>
      <c r="AG20" s="28">
        <f t="shared" si="1"/>
        <v>0</v>
      </c>
      <c r="AH20" s="28">
        <f t="shared" si="2"/>
        <v>0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</row>
    <row r="21" spans="1:47" ht="21" customHeight="1">
      <c r="A21" s="2"/>
      <c r="B21" s="2"/>
      <c r="C21" s="2"/>
      <c r="D21" s="2"/>
      <c r="E21" s="2"/>
      <c r="F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</row>
    <row r="22" spans="1:47" ht="21" customHeight="1">
      <c r="A22" s="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9" t="s">
        <v>28</v>
      </c>
      <c r="X22" s="109"/>
      <c r="AG22" s="2"/>
      <c r="AH22" s="2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</row>
    <row r="23" spans="1:47" ht="23.25" customHeight="1">
      <c r="A23" s="71" t="s">
        <v>1</v>
      </c>
      <c r="B23" s="71"/>
      <c r="C23" s="71"/>
      <c r="D23" s="71"/>
      <c r="E23" s="71"/>
      <c r="F23" s="71"/>
      <c r="G23" s="69" t="s">
        <v>29</v>
      </c>
      <c r="H23" s="70"/>
      <c r="I23" s="69" t="s">
        <v>30</v>
      </c>
      <c r="J23" s="72"/>
      <c r="K23" s="72"/>
      <c r="L23" s="72"/>
      <c r="M23" s="70"/>
      <c r="N23" s="69" t="s">
        <v>31</v>
      </c>
      <c r="O23" s="72"/>
      <c r="P23" s="70"/>
      <c r="Q23" s="69" t="s">
        <v>32</v>
      </c>
      <c r="R23" s="72"/>
      <c r="S23" s="70"/>
      <c r="T23" s="69" t="s">
        <v>33</v>
      </c>
      <c r="U23" s="72"/>
      <c r="V23" s="70"/>
      <c r="W23" s="69" t="s">
        <v>34</v>
      </c>
      <c r="X23" s="70"/>
      <c r="AG23" s="2"/>
      <c r="AH23" s="2"/>
      <c r="AS23" s="6"/>
      <c r="AT23" s="6"/>
      <c r="AU23" s="6"/>
    </row>
    <row r="24" spans="1:47" ht="21" customHeight="1">
      <c r="A24" s="67" t="s">
        <v>35</v>
      </c>
      <c r="B24" s="67"/>
      <c r="C24" s="67" t="s">
        <v>36</v>
      </c>
      <c r="D24" s="67"/>
      <c r="E24" s="67"/>
      <c r="F24" s="67"/>
      <c r="G24" s="69"/>
      <c r="H24" s="70"/>
      <c r="I24" s="69"/>
      <c r="J24" s="72"/>
      <c r="K24" s="72"/>
      <c r="L24" s="72"/>
      <c r="M24" s="70"/>
      <c r="N24" s="69"/>
      <c r="O24" s="72"/>
      <c r="P24" s="70"/>
      <c r="Q24" s="69"/>
      <c r="R24" s="72"/>
      <c r="S24" s="70"/>
      <c r="T24" s="69"/>
      <c r="U24" s="72"/>
      <c r="V24" s="70"/>
      <c r="W24" s="69"/>
      <c r="X24" s="70"/>
      <c r="AG24" s="2"/>
      <c r="AH24" s="2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6"/>
      <c r="AT24" s="6"/>
      <c r="AU24" s="6"/>
    </row>
    <row r="25" spans="1:47" ht="21" customHeight="1">
      <c r="A25" s="67"/>
      <c r="B25" s="67"/>
      <c r="C25" s="67" t="s">
        <v>37</v>
      </c>
      <c r="D25" s="67"/>
      <c r="E25" s="67"/>
      <c r="F25" s="67"/>
      <c r="G25" s="69"/>
      <c r="H25" s="70"/>
      <c r="I25" s="69"/>
      <c r="J25" s="72"/>
      <c r="K25" s="72"/>
      <c r="L25" s="72"/>
      <c r="M25" s="70"/>
      <c r="N25" s="69"/>
      <c r="O25" s="72"/>
      <c r="P25" s="70"/>
      <c r="Q25" s="69"/>
      <c r="R25" s="72"/>
      <c r="S25" s="70"/>
      <c r="T25" s="69"/>
      <c r="U25" s="72"/>
      <c r="V25" s="70"/>
      <c r="W25" s="69"/>
      <c r="X25" s="70"/>
      <c r="AG25" s="2"/>
      <c r="AH25" s="2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</row>
    <row r="26" spans="1:47" ht="21" customHeight="1">
      <c r="A26" s="67"/>
      <c r="B26" s="67"/>
      <c r="C26" s="67" t="s">
        <v>38</v>
      </c>
      <c r="D26" s="67"/>
      <c r="E26" s="67"/>
      <c r="F26" s="67"/>
      <c r="G26" s="69"/>
      <c r="H26" s="70"/>
      <c r="I26" s="69"/>
      <c r="J26" s="72"/>
      <c r="K26" s="72"/>
      <c r="L26" s="72"/>
      <c r="M26" s="70"/>
      <c r="N26" s="69"/>
      <c r="O26" s="72"/>
      <c r="P26" s="70"/>
      <c r="Q26" s="69"/>
      <c r="R26" s="72"/>
      <c r="S26" s="70"/>
      <c r="T26" s="69"/>
      <c r="U26" s="72"/>
      <c r="V26" s="70"/>
      <c r="W26" s="69"/>
      <c r="X26" s="70"/>
      <c r="AG26" s="2"/>
      <c r="AH26" s="2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</row>
  </sheetData>
  <mergeCells count="68">
    <mergeCell ref="AE1:AH1"/>
    <mergeCell ref="T23:V23"/>
    <mergeCell ref="T24:V24"/>
    <mergeCell ref="W23:X23"/>
    <mergeCell ref="AA2:AD2"/>
    <mergeCell ref="AE2:AH2"/>
    <mergeCell ref="AF3:AH3"/>
    <mergeCell ref="X3:Z3"/>
    <mergeCell ref="AB3:AD3"/>
    <mergeCell ref="T3:V3"/>
    <mergeCell ref="T25:V25"/>
    <mergeCell ref="T26:V26"/>
    <mergeCell ref="W24:X24"/>
    <mergeCell ref="W25:X25"/>
    <mergeCell ref="W26:X26"/>
    <mergeCell ref="W22:X22"/>
    <mergeCell ref="Q24:S24"/>
    <mergeCell ref="Q25:S25"/>
    <mergeCell ref="Q26:S26"/>
    <mergeCell ref="L3:N3"/>
    <mergeCell ref="P3:R3"/>
    <mergeCell ref="N23:P23"/>
    <mergeCell ref="N24:P24"/>
    <mergeCell ref="N25:P25"/>
    <mergeCell ref="N26:P26"/>
    <mergeCell ref="Q23:S23"/>
    <mergeCell ref="A24:B26"/>
    <mergeCell ref="C24:F24"/>
    <mergeCell ref="C25:F25"/>
    <mergeCell ref="C26:F26"/>
    <mergeCell ref="H3:J3"/>
    <mergeCell ref="G2:J2"/>
    <mergeCell ref="K2:N2"/>
    <mergeCell ref="O2:R2"/>
    <mergeCell ref="S2:V2"/>
    <mergeCell ref="W2:Z2"/>
    <mergeCell ref="G23:H23"/>
    <mergeCell ref="G24:H24"/>
    <mergeCell ref="G25:H25"/>
    <mergeCell ref="G26:H26"/>
    <mergeCell ref="I23:M23"/>
    <mergeCell ref="I24:M24"/>
    <mergeCell ref="I25:M25"/>
    <mergeCell ref="I26:M26"/>
    <mergeCell ref="A23:F23"/>
    <mergeCell ref="A16:B18"/>
    <mergeCell ref="C16:F16"/>
    <mergeCell ref="C17:F17"/>
    <mergeCell ref="C18:F18"/>
    <mergeCell ref="A19:B20"/>
    <mergeCell ref="C19:F19"/>
    <mergeCell ref="C20:F20"/>
    <mergeCell ref="A12:B13"/>
    <mergeCell ref="C12:F12"/>
    <mergeCell ref="C13:F13"/>
    <mergeCell ref="A14:B15"/>
    <mergeCell ref="C14:F14"/>
    <mergeCell ref="C15:F15"/>
    <mergeCell ref="A2:F4"/>
    <mergeCell ref="A9:B11"/>
    <mergeCell ref="C9:F9"/>
    <mergeCell ref="C10:F10"/>
    <mergeCell ref="C11:F11"/>
    <mergeCell ref="A5:B8"/>
    <mergeCell ref="C5:F5"/>
    <mergeCell ref="C6:F6"/>
    <mergeCell ref="C7:F7"/>
    <mergeCell ref="C8:F8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&amp;R&amp;12集計表２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1C675-894C-474F-8720-D76A986313B4}">
  <sheetPr>
    <tabColor rgb="FFFFFF00"/>
    <pageSetUpPr fitToPage="1"/>
  </sheetPr>
  <dimension ref="A1:AU26"/>
  <sheetViews>
    <sheetView view="pageBreakPreview" zoomScale="80" zoomScaleNormal="60" zoomScaleSheetLayoutView="80" workbookViewId="0">
      <selection activeCell="A24" sqref="A24:B26"/>
    </sheetView>
  </sheetViews>
  <sheetFormatPr defaultColWidth="8.625" defaultRowHeight="13.5"/>
  <cols>
    <col min="1" max="6" width="7.625" style="3" customWidth="1"/>
    <col min="7" max="7" width="10.625" customWidth="1"/>
    <col min="8" max="10" width="5.125" customWidth="1"/>
    <col min="11" max="11" width="10.625" customWidth="1"/>
    <col min="12" max="14" width="5.125" customWidth="1"/>
    <col min="15" max="15" width="10.625" style="3" customWidth="1"/>
    <col min="16" max="18" width="5.125" style="3" customWidth="1"/>
    <col min="19" max="19" width="10.625" style="3" customWidth="1"/>
    <col min="20" max="22" width="5.125" style="3" customWidth="1"/>
    <col min="23" max="23" width="10.625" style="3" customWidth="1"/>
    <col min="24" max="26" width="5.125" style="3" customWidth="1"/>
    <col min="27" max="27" width="10.625" style="3" customWidth="1"/>
    <col min="28" max="30" width="5.125" style="3" customWidth="1"/>
    <col min="31" max="31" width="10.625" style="3" customWidth="1"/>
    <col min="32" max="34" width="5.125" style="3" customWidth="1"/>
    <col min="35" max="16384" width="8.625" style="3"/>
  </cols>
  <sheetData>
    <row r="1" spans="1:47" ht="24" customHeight="1">
      <c r="A1" s="1" t="s">
        <v>0</v>
      </c>
      <c r="B1" s="2"/>
      <c r="C1" s="2"/>
      <c r="D1" s="2"/>
      <c r="E1" s="2"/>
      <c r="F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11" t="s">
        <v>91</v>
      </c>
      <c r="AF1" s="111"/>
      <c r="AG1" s="111"/>
      <c r="AH1" s="111"/>
    </row>
    <row r="2" spans="1:47" ht="21" customHeight="1">
      <c r="A2" s="104" t="s">
        <v>1</v>
      </c>
      <c r="B2" s="105"/>
      <c r="C2" s="105"/>
      <c r="D2" s="105"/>
      <c r="E2" s="105"/>
      <c r="F2" s="106"/>
      <c r="G2" s="69" t="s">
        <v>87</v>
      </c>
      <c r="H2" s="72"/>
      <c r="I2" s="72"/>
      <c r="J2" s="70"/>
      <c r="K2" s="69" t="s">
        <v>88</v>
      </c>
      <c r="L2" s="72"/>
      <c r="M2" s="72"/>
      <c r="N2" s="70"/>
      <c r="O2" s="69" t="s">
        <v>2</v>
      </c>
      <c r="P2" s="72"/>
      <c r="Q2" s="72"/>
      <c r="R2" s="70"/>
      <c r="S2" s="69" t="s">
        <v>3</v>
      </c>
      <c r="T2" s="72"/>
      <c r="U2" s="72"/>
      <c r="V2" s="70"/>
      <c r="W2" s="69" t="s">
        <v>4</v>
      </c>
      <c r="X2" s="72"/>
      <c r="Y2" s="72"/>
      <c r="Z2" s="70"/>
      <c r="AA2" s="69" t="s">
        <v>5</v>
      </c>
      <c r="AB2" s="72"/>
      <c r="AC2" s="72"/>
      <c r="AD2" s="70"/>
      <c r="AE2" s="69" t="s">
        <v>6</v>
      </c>
      <c r="AF2" s="72"/>
      <c r="AG2" s="72"/>
      <c r="AH2" s="70"/>
    </row>
    <row r="3" spans="1:47" ht="54" customHeight="1">
      <c r="A3" s="107"/>
      <c r="B3" s="94"/>
      <c r="C3" s="94"/>
      <c r="D3" s="94"/>
      <c r="E3" s="94"/>
      <c r="F3" s="95"/>
      <c r="G3" s="10" t="s">
        <v>7</v>
      </c>
      <c r="H3" s="100" t="s">
        <v>8</v>
      </c>
      <c r="I3" s="101"/>
      <c r="J3" s="102"/>
      <c r="K3" s="10" t="s">
        <v>7</v>
      </c>
      <c r="L3" s="100" t="s">
        <v>8</v>
      </c>
      <c r="M3" s="101"/>
      <c r="N3" s="102"/>
      <c r="O3" s="10" t="s">
        <v>7</v>
      </c>
      <c r="P3" s="100" t="s">
        <v>8</v>
      </c>
      <c r="Q3" s="101"/>
      <c r="R3" s="102"/>
      <c r="S3" s="10" t="s">
        <v>7</v>
      </c>
      <c r="T3" s="100" t="s">
        <v>8</v>
      </c>
      <c r="U3" s="101"/>
      <c r="V3" s="102"/>
      <c r="W3" s="10" t="s">
        <v>7</v>
      </c>
      <c r="X3" s="100" t="s">
        <v>8</v>
      </c>
      <c r="Y3" s="101"/>
      <c r="Z3" s="102"/>
      <c r="AA3" s="10" t="s">
        <v>7</v>
      </c>
      <c r="AB3" s="100" t="s">
        <v>8</v>
      </c>
      <c r="AC3" s="101"/>
      <c r="AD3" s="102"/>
      <c r="AE3" s="10" t="s">
        <v>7</v>
      </c>
      <c r="AF3" s="100" t="s">
        <v>8</v>
      </c>
      <c r="AG3" s="101"/>
      <c r="AH3" s="102"/>
      <c r="AI3" s="4"/>
      <c r="AJ3" s="5"/>
      <c r="AK3" s="4"/>
      <c r="AL3" s="5"/>
      <c r="AM3" s="4"/>
      <c r="AN3" s="5"/>
      <c r="AO3" s="4"/>
      <c r="AP3" s="5"/>
      <c r="AQ3" s="4"/>
      <c r="AR3" s="5"/>
      <c r="AS3" s="6"/>
      <c r="AT3" s="6"/>
      <c r="AU3" s="6"/>
    </row>
    <row r="4" spans="1:47" ht="21" customHeight="1">
      <c r="A4" s="108"/>
      <c r="B4" s="109"/>
      <c r="C4" s="109"/>
      <c r="D4" s="109"/>
      <c r="E4" s="109"/>
      <c r="F4" s="110"/>
      <c r="G4" s="36"/>
      <c r="H4" s="15">
        <v>0</v>
      </c>
      <c r="I4" s="15">
        <v>1</v>
      </c>
      <c r="J4" s="15">
        <v>2</v>
      </c>
      <c r="K4" s="36"/>
      <c r="L4" s="15">
        <v>0</v>
      </c>
      <c r="M4" s="15">
        <v>1</v>
      </c>
      <c r="N4" s="15">
        <v>2</v>
      </c>
      <c r="O4" s="36"/>
      <c r="P4" s="15">
        <v>0</v>
      </c>
      <c r="Q4" s="15">
        <v>1</v>
      </c>
      <c r="R4" s="15">
        <v>2</v>
      </c>
      <c r="S4" s="36"/>
      <c r="T4" s="15">
        <v>0</v>
      </c>
      <c r="U4" s="15">
        <v>1</v>
      </c>
      <c r="V4" s="15">
        <v>2</v>
      </c>
      <c r="W4" s="36"/>
      <c r="X4" s="15">
        <v>0</v>
      </c>
      <c r="Y4" s="15">
        <v>1</v>
      </c>
      <c r="Z4" s="15">
        <v>2</v>
      </c>
      <c r="AA4" s="36"/>
      <c r="AB4" s="15">
        <v>0</v>
      </c>
      <c r="AC4" s="15">
        <v>1</v>
      </c>
      <c r="AD4" s="15">
        <v>2</v>
      </c>
      <c r="AE4" s="36"/>
      <c r="AF4" s="15">
        <v>0</v>
      </c>
      <c r="AG4" s="15">
        <v>1</v>
      </c>
      <c r="AH4" s="15">
        <v>2</v>
      </c>
      <c r="AI4" s="4"/>
      <c r="AJ4" s="5"/>
      <c r="AK4" s="4"/>
      <c r="AL4" s="5"/>
      <c r="AM4" s="4"/>
      <c r="AN4" s="5"/>
      <c r="AO4" s="4"/>
      <c r="AP4" s="5"/>
      <c r="AQ4" s="4"/>
      <c r="AR4" s="5"/>
      <c r="AS4" s="6"/>
      <c r="AT4" s="6"/>
      <c r="AU4" s="6"/>
    </row>
    <row r="5" spans="1:47" ht="21" customHeight="1">
      <c r="A5" s="67" t="s">
        <v>9</v>
      </c>
      <c r="B5" s="67"/>
      <c r="C5" s="67" t="s">
        <v>10</v>
      </c>
      <c r="D5" s="67"/>
      <c r="E5" s="67"/>
      <c r="F5" s="67"/>
      <c r="G5" s="29"/>
      <c r="H5" s="29"/>
      <c r="I5" s="29"/>
      <c r="J5" s="29"/>
      <c r="K5" s="29"/>
      <c r="L5" s="29"/>
      <c r="M5" s="29"/>
      <c r="N5" s="29"/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29">
        <v>0</v>
      </c>
      <c r="V5" s="29">
        <v>0</v>
      </c>
      <c r="W5" s="29">
        <v>0</v>
      </c>
      <c r="X5" s="29">
        <v>0</v>
      </c>
      <c r="Y5" s="29">
        <v>0</v>
      </c>
      <c r="Z5" s="29">
        <v>0</v>
      </c>
      <c r="AA5" s="29">
        <v>27</v>
      </c>
      <c r="AB5" s="29">
        <v>0</v>
      </c>
      <c r="AC5" s="29">
        <v>1</v>
      </c>
      <c r="AD5" s="29">
        <v>0</v>
      </c>
      <c r="AE5" s="29">
        <v>27</v>
      </c>
      <c r="AF5" s="29">
        <f t="shared" ref="AF5:AF20" si="0">SUM(H5,L5,P5,T5,X5,AB5)</f>
        <v>0</v>
      </c>
      <c r="AG5" s="29">
        <f t="shared" ref="AG5:AG20" si="1">SUM(I5,M5,Q5,U5,Y5,AC5)</f>
        <v>1</v>
      </c>
      <c r="AH5" s="29">
        <f t="shared" ref="AH5:AH20" si="2">SUM(J5,N5,R5,V5,Z5,AD5)</f>
        <v>0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6"/>
      <c r="AU5" s="6"/>
    </row>
    <row r="6" spans="1:47" ht="21" customHeight="1">
      <c r="A6" s="67"/>
      <c r="B6" s="67"/>
      <c r="C6" s="67" t="s">
        <v>11</v>
      </c>
      <c r="D6" s="67"/>
      <c r="E6" s="67"/>
      <c r="F6" s="67"/>
      <c r="G6" s="29"/>
      <c r="H6" s="29"/>
      <c r="I6" s="29"/>
      <c r="J6" s="29"/>
      <c r="K6" s="29"/>
      <c r="L6" s="29"/>
      <c r="M6" s="29"/>
      <c r="N6" s="29"/>
      <c r="O6" s="29">
        <v>30</v>
      </c>
      <c r="P6" s="29">
        <v>3</v>
      </c>
      <c r="Q6" s="29">
        <v>0</v>
      </c>
      <c r="R6" s="29">
        <v>0</v>
      </c>
      <c r="S6" s="29">
        <v>28</v>
      </c>
      <c r="T6" s="29">
        <v>2</v>
      </c>
      <c r="U6" s="29">
        <v>1</v>
      </c>
      <c r="V6" s="29">
        <v>0</v>
      </c>
      <c r="W6" s="29">
        <v>27.75</v>
      </c>
      <c r="X6" s="29">
        <v>4</v>
      </c>
      <c r="Y6" s="29">
        <v>4</v>
      </c>
      <c r="Z6" s="29">
        <v>4</v>
      </c>
      <c r="AA6" s="29">
        <v>24.32</v>
      </c>
      <c r="AB6" s="29">
        <v>5</v>
      </c>
      <c r="AC6" s="29">
        <v>9</v>
      </c>
      <c r="AD6" s="29">
        <v>5</v>
      </c>
      <c r="AE6" s="29">
        <v>28.73</v>
      </c>
      <c r="AF6" s="29">
        <f t="shared" si="0"/>
        <v>14</v>
      </c>
      <c r="AG6" s="29">
        <f t="shared" si="1"/>
        <v>14</v>
      </c>
      <c r="AH6" s="29">
        <f t="shared" si="2"/>
        <v>9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6"/>
      <c r="AU6" s="6"/>
    </row>
    <row r="7" spans="1:47" ht="21" customHeight="1">
      <c r="A7" s="67"/>
      <c r="B7" s="67"/>
      <c r="C7" s="67" t="s">
        <v>12</v>
      </c>
      <c r="D7" s="67"/>
      <c r="E7" s="67"/>
      <c r="F7" s="67"/>
      <c r="G7" s="29"/>
      <c r="H7" s="29"/>
      <c r="I7" s="29"/>
      <c r="J7" s="29"/>
      <c r="K7" s="29"/>
      <c r="L7" s="29"/>
      <c r="M7" s="29"/>
      <c r="N7" s="29"/>
      <c r="O7" s="29">
        <v>29.29</v>
      </c>
      <c r="P7" s="29">
        <v>12</v>
      </c>
      <c r="Q7" s="29">
        <v>2</v>
      </c>
      <c r="R7" s="29">
        <v>0</v>
      </c>
      <c r="S7" s="29">
        <v>27.44</v>
      </c>
      <c r="T7" s="29">
        <v>9</v>
      </c>
      <c r="U7" s="29">
        <v>7</v>
      </c>
      <c r="V7" s="29">
        <v>1</v>
      </c>
      <c r="W7" s="29">
        <v>27.08</v>
      </c>
      <c r="X7" s="29">
        <v>6</v>
      </c>
      <c r="Y7" s="29">
        <v>15</v>
      </c>
      <c r="Z7" s="29">
        <v>4</v>
      </c>
      <c r="AA7" s="29">
        <v>24.94</v>
      </c>
      <c r="AB7" s="29">
        <v>6</v>
      </c>
      <c r="AC7" s="29">
        <v>23</v>
      </c>
      <c r="AD7" s="29">
        <v>7</v>
      </c>
      <c r="AE7" s="29">
        <v>28.1</v>
      </c>
      <c r="AF7" s="29">
        <f t="shared" si="0"/>
        <v>33</v>
      </c>
      <c r="AG7" s="29">
        <f t="shared" si="1"/>
        <v>47</v>
      </c>
      <c r="AH7" s="29">
        <f t="shared" si="2"/>
        <v>12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6"/>
      <c r="AU7" s="6"/>
    </row>
    <row r="8" spans="1:47" ht="21" customHeight="1">
      <c r="A8" s="67"/>
      <c r="B8" s="67"/>
      <c r="C8" s="67" t="s">
        <v>13</v>
      </c>
      <c r="D8" s="67"/>
      <c r="E8" s="67"/>
      <c r="F8" s="67"/>
      <c r="G8" s="29"/>
      <c r="H8" s="29"/>
      <c r="I8" s="29"/>
      <c r="J8" s="29"/>
      <c r="K8" s="29"/>
      <c r="L8" s="29"/>
      <c r="M8" s="29"/>
      <c r="N8" s="29"/>
      <c r="O8" s="29">
        <v>29.43</v>
      </c>
      <c r="P8" s="29">
        <v>3</v>
      </c>
      <c r="Q8" s="29">
        <v>4</v>
      </c>
      <c r="R8" s="29">
        <v>0</v>
      </c>
      <c r="S8" s="29">
        <v>28.09</v>
      </c>
      <c r="T8" s="29">
        <v>5</v>
      </c>
      <c r="U8" s="29">
        <v>5</v>
      </c>
      <c r="V8" s="29">
        <v>2</v>
      </c>
      <c r="W8" s="29">
        <v>27.29</v>
      </c>
      <c r="X8" s="29">
        <v>4</v>
      </c>
      <c r="Y8" s="29">
        <v>7</v>
      </c>
      <c r="Z8" s="29">
        <v>3</v>
      </c>
      <c r="AA8" s="29">
        <v>26.59</v>
      </c>
      <c r="AB8" s="29">
        <v>5</v>
      </c>
      <c r="AC8" s="29">
        <v>7</v>
      </c>
      <c r="AD8" s="29">
        <v>5</v>
      </c>
      <c r="AE8" s="29">
        <v>27.93</v>
      </c>
      <c r="AF8" s="29">
        <f t="shared" si="0"/>
        <v>17</v>
      </c>
      <c r="AG8" s="29">
        <f t="shared" si="1"/>
        <v>23</v>
      </c>
      <c r="AH8" s="29">
        <f t="shared" si="2"/>
        <v>10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6"/>
      <c r="AT8" s="6"/>
      <c r="AU8" s="6"/>
    </row>
    <row r="9" spans="1:47" ht="21" customHeight="1">
      <c r="A9" s="85" t="s">
        <v>14</v>
      </c>
      <c r="B9" s="85"/>
      <c r="C9" s="67" t="s">
        <v>15</v>
      </c>
      <c r="D9" s="67"/>
      <c r="E9" s="67"/>
      <c r="F9" s="67"/>
      <c r="G9" s="29"/>
      <c r="H9" s="29"/>
      <c r="I9" s="29"/>
      <c r="J9" s="29"/>
      <c r="K9" s="29"/>
      <c r="L9" s="29"/>
      <c r="M9" s="29"/>
      <c r="N9" s="29"/>
      <c r="O9" s="29">
        <v>30</v>
      </c>
      <c r="P9" s="29">
        <v>2</v>
      </c>
      <c r="Q9" s="29">
        <v>0</v>
      </c>
      <c r="R9" s="29">
        <v>0</v>
      </c>
      <c r="S9" s="29">
        <v>27.55</v>
      </c>
      <c r="T9" s="29">
        <v>5</v>
      </c>
      <c r="U9" s="29">
        <v>5</v>
      </c>
      <c r="V9" s="29">
        <v>1</v>
      </c>
      <c r="W9" s="29">
        <v>25.78</v>
      </c>
      <c r="X9" s="29">
        <v>4</v>
      </c>
      <c r="Y9" s="29">
        <v>4</v>
      </c>
      <c r="Z9" s="29">
        <v>1</v>
      </c>
      <c r="AA9" s="29">
        <v>24.56</v>
      </c>
      <c r="AB9" s="29">
        <v>6</v>
      </c>
      <c r="AC9" s="29">
        <v>13</v>
      </c>
      <c r="AD9" s="29">
        <v>8</v>
      </c>
      <c r="AE9" s="29">
        <v>25.67</v>
      </c>
      <c r="AF9" s="29">
        <f t="shared" si="0"/>
        <v>17</v>
      </c>
      <c r="AG9" s="29">
        <f t="shared" si="1"/>
        <v>22</v>
      </c>
      <c r="AH9" s="29">
        <f t="shared" si="2"/>
        <v>10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6"/>
      <c r="AT9" s="6"/>
      <c r="AU9" s="6"/>
    </row>
    <row r="10" spans="1:47" ht="21" customHeight="1">
      <c r="A10" s="85"/>
      <c r="B10" s="85"/>
      <c r="C10" s="67" t="s">
        <v>16</v>
      </c>
      <c r="D10" s="67"/>
      <c r="E10" s="67"/>
      <c r="F10" s="67"/>
      <c r="G10" s="29"/>
      <c r="H10" s="29"/>
      <c r="I10" s="29"/>
      <c r="J10" s="29"/>
      <c r="K10" s="29"/>
      <c r="L10" s="29"/>
      <c r="M10" s="29"/>
      <c r="N10" s="29"/>
      <c r="O10" s="29">
        <v>29.33</v>
      </c>
      <c r="P10" s="29">
        <v>10</v>
      </c>
      <c r="Q10" s="29">
        <v>2</v>
      </c>
      <c r="R10" s="29">
        <v>0</v>
      </c>
      <c r="S10" s="29">
        <v>28.11</v>
      </c>
      <c r="T10" s="29">
        <v>6</v>
      </c>
      <c r="U10" s="29">
        <v>4</v>
      </c>
      <c r="V10" s="29">
        <v>0</v>
      </c>
      <c r="W10" s="29">
        <v>27.35</v>
      </c>
      <c r="X10" s="29">
        <v>5</v>
      </c>
      <c r="Y10" s="29">
        <v>13</v>
      </c>
      <c r="Z10" s="29">
        <v>5</v>
      </c>
      <c r="AA10" s="29">
        <v>26.13</v>
      </c>
      <c r="AB10" s="29">
        <v>5</v>
      </c>
      <c r="AC10" s="29">
        <v>15</v>
      </c>
      <c r="AD10" s="29">
        <v>5</v>
      </c>
      <c r="AE10" s="29">
        <v>27.37</v>
      </c>
      <c r="AF10" s="29">
        <f t="shared" si="0"/>
        <v>26</v>
      </c>
      <c r="AG10" s="29">
        <f t="shared" si="1"/>
        <v>34</v>
      </c>
      <c r="AH10" s="29">
        <f t="shared" si="2"/>
        <v>10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/>
      <c r="AT10" s="6"/>
      <c r="AU10" s="6"/>
    </row>
    <row r="11" spans="1:47" ht="21" customHeight="1">
      <c r="A11" s="85"/>
      <c r="B11" s="85"/>
      <c r="C11" s="67" t="s">
        <v>17</v>
      </c>
      <c r="D11" s="67"/>
      <c r="E11" s="67"/>
      <c r="F11" s="67"/>
      <c r="G11" s="29"/>
      <c r="H11" s="29"/>
      <c r="I11" s="29"/>
      <c r="J11" s="29"/>
      <c r="K11" s="29"/>
      <c r="L11" s="29"/>
      <c r="M11" s="29"/>
      <c r="N11" s="29"/>
      <c r="O11" s="29">
        <v>29.4</v>
      </c>
      <c r="P11" s="29">
        <v>4</v>
      </c>
      <c r="Q11" s="29">
        <v>6</v>
      </c>
      <c r="R11" s="29">
        <v>0</v>
      </c>
      <c r="S11" s="29">
        <v>27.6</v>
      </c>
      <c r="T11" s="29">
        <v>5</v>
      </c>
      <c r="U11" s="29">
        <v>4</v>
      </c>
      <c r="V11" s="29">
        <v>2</v>
      </c>
      <c r="W11" s="29">
        <v>27.95</v>
      </c>
      <c r="X11" s="29">
        <v>5</v>
      </c>
      <c r="Y11" s="29">
        <v>9</v>
      </c>
      <c r="Z11" s="29">
        <v>5</v>
      </c>
      <c r="AA11" s="29">
        <v>24.86</v>
      </c>
      <c r="AB11" s="29">
        <v>5</v>
      </c>
      <c r="AC11" s="29">
        <v>12</v>
      </c>
      <c r="AD11" s="29">
        <v>4</v>
      </c>
      <c r="AE11" s="29">
        <v>27.08</v>
      </c>
      <c r="AF11" s="29">
        <f t="shared" si="0"/>
        <v>19</v>
      </c>
      <c r="AG11" s="29">
        <f t="shared" si="1"/>
        <v>31</v>
      </c>
      <c r="AH11" s="29">
        <f t="shared" si="2"/>
        <v>11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</row>
    <row r="12" spans="1:47" ht="21" customHeight="1">
      <c r="A12" s="67" t="s">
        <v>18</v>
      </c>
      <c r="B12" s="67"/>
      <c r="C12" s="67" t="s">
        <v>19</v>
      </c>
      <c r="D12" s="67"/>
      <c r="E12" s="67"/>
      <c r="F12" s="67"/>
      <c r="G12" s="29"/>
      <c r="H12" s="29"/>
      <c r="I12" s="29"/>
      <c r="J12" s="29"/>
      <c r="K12" s="29"/>
      <c r="L12" s="29"/>
      <c r="M12" s="29"/>
      <c r="N12" s="29"/>
      <c r="O12" s="29">
        <v>28.5</v>
      </c>
      <c r="P12" s="29">
        <v>4</v>
      </c>
      <c r="Q12" s="29">
        <v>0</v>
      </c>
      <c r="R12" s="29">
        <v>0</v>
      </c>
      <c r="S12" s="29">
        <v>28.18</v>
      </c>
      <c r="T12" s="29">
        <v>10</v>
      </c>
      <c r="U12" s="29">
        <v>7</v>
      </c>
      <c r="V12" s="29">
        <v>0</v>
      </c>
      <c r="W12" s="29">
        <v>27.15</v>
      </c>
      <c r="X12" s="29">
        <v>5</v>
      </c>
      <c r="Y12" s="29">
        <v>15</v>
      </c>
      <c r="Z12" s="29">
        <v>7</v>
      </c>
      <c r="AA12" s="29">
        <v>25.05</v>
      </c>
      <c r="AB12" s="29">
        <v>5</v>
      </c>
      <c r="AC12" s="29">
        <v>25</v>
      </c>
      <c r="AD12" s="29">
        <v>12</v>
      </c>
      <c r="AE12" s="29">
        <v>26.42</v>
      </c>
      <c r="AF12" s="29">
        <f t="shared" si="0"/>
        <v>24</v>
      </c>
      <c r="AG12" s="29">
        <f t="shared" si="1"/>
        <v>47</v>
      </c>
      <c r="AH12" s="29">
        <f t="shared" si="2"/>
        <v>19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</row>
    <row r="13" spans="1:47" ht="21" customHeight="1">
      <c r="A13" s="67"/>
      <c r="B13" s="67"/>
      <c r="C13" s="67" t="s">
        <v>20</v>
      </c>
      <c r="D13" s="67"/>
      <c r="E13" s="67"/>
      <c r="F13" s="67"/>
      <c r="G13" s="29"/>
      <c r="H13" s="29"/>
      <c r="I13" s="29"/>
      <c r="J13" s="29"/>
      <c r="K13" s="29"/>
      <c r="L13" s="29"/>
      <c r="M13" s="29"/>
      <c r="N13" s="29"/>
      <c r="O13" s="29">
        <v>29.6</v>
      </c>
      <c r="P13" s="29">
        <v>12</v>
      </c>
      <c r="Q13" s="29">
        <v>8</v>
      </c>
      <c r="R13" s="29">
        <v>0</v>
      </c>
      <c r="S13" s="29">
        <v>27.33</v>
      </c>
      <c r="T13" s="29">
        <v>6</v>
      </c>
      <c r="U13" s="29">
        <v>6</v>
      </c>
      <c r="V13" s="29">
        <v>3</v>
      </c>
      <c r="W13" s="29">
        <v>27.41</v>
      </c>
      <c r="X13" s="29">
        <v>8</v>
      </c>
      <c r="Y13" s="29">
        <v>10</v>
      </c>
      <c r="Z13" s="29">
        <v>4</v>
      </c>
      <c r="AA13" s="29">
        <v>25.39</v>
      </c>
      <c r="AB13" s="29">
        <v>11</v>
      </c>
      <c r="AC13" s="29">
        <v>15</v>
      </c>
      <c r="AD13" s="29">
        <v>5</v>
      </c>
      <c r="AE13" s="29">
        <v>27.18</v>
      </c>
      <c r="AF13" s="29">
        <f t="shared" si="0"/>
        <v>37</v>
      </c>
      <c r="AG13" s="29">
        <f t="shared" si="1"/>
        <v>39</v>
      </c>
      <c r="AH13" s="29">
        <f t="shared" si="2"/>
        <v>12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</row>
    <row r="14" spans="1:47" ht="21" customHeight="1">
      <c r="A14" s="67" t="s">
        <v>21</v>
      </c>
      <c r="B14" s="67"/>
      <c r="C14" s="67" t="s">
        <v>19</v>
      </c>
      <c r="D14" s="67"/>
      <c r="E14" s="67"/>
      <c r="F14" s="67"/>
      <c r="G14" s="29"/>
      <c r="H14" s="29"/>
      <c r="I14" s="29"/>
      <c r="J14" s="29"/>
      <c r="K14" s="29"/>
      <c r="L14" s="29"/>
      <c r="M14" s="29"/>
      <c r="N14" s="29"/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f t="shared" si="0"/>
        <v>0</v>
      </c>
      <c r="AG14" s="29">
        <f t="shared" si="1"/>
        <v>0</v>
      </c>
      <c r="AH14" s="29">
        <f t="shared" si="2"/>
        <v>0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</row>
    <row r="15" spans="1:47" ht="21" customHeight="1">
      <c r="A15" s="67"/>
      <c r="B15" s="67"/>
      <c r="C15" s="67" t="s">
        <v>20</v>
      </c>
      <c r="D15" s="67"/>
      <c r="E15" s="67"/>
      <c r="F15" s="67"/>
      <c r="G15" s="29"/>
      <c r="H15" s="29"/>
      <c r="I15" s="29"/>
      <c r="J15" s="29"/>
      <c r="K15" s="29"/>
      <c r="L15" s="29"/>
      <c r="M15" s="29"/>
      <c r="N15" s="29"/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f t="shared" si="0"/>
        <v>0</v>
      </c>
      <c r="AG15" s="29">
        <f t="shared" si="1"/>
        <v>0</v>
      </c>
      <c r="AH15" s="29">
        <f t="shared" si="2"/>
        <v>0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</row>
    <row r="16" spans="1:47" ht="21" customHeight="1">
      <c r="A16" s="67" t="s">
        <v>22</v>
      </c>
      <c r="B16" s="67"/>
      <c r="C16" s="67" t="s">
        <v>23</v>
      </c>
      <c r="D16" s="67"/>
      <c r="E16" s="67"/>
      <c r="F16" s="67"/>
      <c r="G16" s="29"/>
      <c r="H16" s="29"/>
      <c r="I16" s="29"/>
      <c r="J16" s="29"/>
      <c r="K16" s="29"/>
      <c r="L16" s="29"/>
      <c r="M16" s="29"/>
      <c r="N16" s="29"/>
      <c r="O16" s="29">
        <v>30</v>
      </c>
      <c r="P16" s="29">
        <v>2</v>
      </c>
      <c r="Q16" s="29">
        <v>1</v>
      </c>
      <c r="R16" s="29">
        <v>0</v>
      </c>
      <c r="S16" s="29">
        <v>29</v>
      </c>
      <c r="T16" s="29">
        <v>2</v>
      </c>
      <c r="U16" s="29">
        <v>2</v>
      </c>
      <c r="V16" s="29">
        <v>0</v>
      </c>
      <c r="W16" s="29">
        <v>28.6</v>
      </c>
      <c r="X16" s="29">
        <v>1</v>
      </c>
      <c r="Y16" s="29">
        <v>3</v>
      </c>
      <c r="Z16" s="29">
        <v>2</v>
      </c>
      <c r="AA16" s="29">
        <v>22.75</v>
      </c>
      <c r="AB16" s="29">
        <v>0</v>
      </c>
      <c r="AC16" s="29">
        <v>3</v>
      </c>
      <c r="AD16" s="29">
        <v>1</v>
      </c>
      <c r="AE16" s="29">
        <v>27.44</v>
      </c>
      <c r="AF16" s="29">
        <f t="shared" si="0"/>
        <v>5</v>
      </c>
      <c r="AG16" s="29">
        <f t="shared" si="1"/>
        <v>9</v>
      </c>
      <c r="AH16" s="29">
        <f t="shared" si="2"/>
        <v>3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6"/>
      <c r="AT16" s="6"/>
      <c r="AU16" s="6"/>
    </row>
    <row r="17" spans="1:47" ht="21" customHeight="1">
      <c r="A17" s="67"/>
      <c r="B17" s="67"/>
      <c r="C17" s="67" t="s">
        <v>24</v>
      </c>
      <c r="D17" s="67"/>
      <c r="E17" s="67"/>
      <c r="F17" s="67"/>
      <c r="G17" s="29"/>
      <c r="H17" s="29"/>
      <c r="I17" s="29"/>
      <c r="J17" s="29"/>
      <c r="K17" s="29"/>
      <c r="L17" s="29"/>
      <c r="M17" s="29"/>
      <c r="N17" s="29"/>
      <c r="O17" s="29">
        <v>29.2</v>
      </c>
      <c r="P17" s="29">
        <v>4</v>
      </c>
      <c r="Q17" s="29">
        <v>1</v>
      </c>
      <c r="R17" s="29">
        <v>0</v>
      </c>
      <c r="S17" s="29">
        <v>26.43</v>
      </c>
      <c r="T17" s="29">
        <v>4</v>
      </c>
      <c r="U17" s="29">
        <v>4</v>
      </c>
      <c r="V17" s="29">
        <v>0</v>
      </c>
      <c r="W17" s="29">
        <v>27.06</v>
      </c>
      <c r="X17" s="29">
        <v>4</v>
      </c>
      <c r="Y17" s="29">
        <v>9</v>
      </c>
      <c r="Z17" s="29">
        <v>3</v>
      </c>
      <c r="AA17" s="29">
        <v>24.71</v>
      </c>
      <c r="AB17" s="29">
        <v>7</v>
      </c>
      <c r="AC17" s="29">
        <v>12</v>
      </c>
      <c r="AD17" s="29">
        <v>7</v>
      </c>
      <c r="AE17" s="29">
        <v>26.15</v>
      </c>
      <c r="AF17" s="29">
        <f t="shared" si="0"/>
        <v>19</v>
      </c>
      <c r="AG17" s="29">
        <f t="shared" si="1"/>
        <v>26</v>
      </c>
      <c r="AH17" s="29">
        <f t="shared" si="2"/>
        <v>10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</row>
    <row r="18" spans="1:47" ht="21" customHeight="1">
      <c r="A18" s="67"/>
      <c r="B18" s="67"/>
      <c r="C18" s="67" t="s">
        <v>25</v>
      </c>
      <c r="D18" s="67"/>
      <c r="E18" s="67"/>
      <c r="F18" s="67"/>
      <c r="G18" s="29"/>
      <c r="H18" s="29"/>
      <c r="I18" s="29"/>
      <c r="J18" s="29"/>
      <c r="K18" s="29"/>
      <c r="L18" s="29"/>
      <c r="M18" s="29"/>
      <c r="N18" s="29"/>
      <c r="O18" s="29">
        <v>29.36</v>
      </c>
      <c r="P18" s="29">
        <v>10</v>
      </c>
      <c r="Q18" s="29">
        <v>6</v>
      </c>
      <c r="R18" s="29">
        <v>0</v>
      </c>
      <c r="S18" s="29">
        <v>28</v>
      </c>
      <c r="T18" s="29">
        <v>10</v>
      </c>
      <c r="U18" s="29">
        <v>7</v>
      </c>
      <c r="V18" s="29">
        <v>3</v>
      </c>
      <c r="W18" s="29">
        <v>27.33</v>
      </c>
      <c r="X18" s="29">
        <v>9</v>
      </c>
      <c r="Y18" s="29">
        <v>14</v>
      </c>
      <c r="Z18" s="29">
        <v>6</v>
      </c>
      <c r="AA18" s="29">
        <v>25.87</v>
      </c>
      <c r="AB18" s="29">
        <v>9</v>
      </c>
      <c r="AC18" s="29">
        <v>25</v>
      </c>
      <c r="AD18" s="29">
        <v>9</v>
      </c>
      <c r="AE18" s="29">
        <v>27.23</v>
      </c>
      <c r="AF18" s="29">
        <f t="shared" si="0"/>
        <v>38</v>
      </c>
      <c r="AG18" s="29">
        <f t="shared" si="1"/>
        <v>52</v>
      </c>
      <c r="AH18" s="29">
        <f t="shared" si="2"/>
        <v>18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</row>
    <row r="19" spans="1:47" ht="21" customHeight="1">
      <c r="A19" s="67" t="s">
        <v>26</v>
      </c>
      <c r="B19" s="67"/>
      <c r="C19" s="67" t="s">
        <v>19</v>
      </c>
      <c r="D19" s="67"/>
      <c r="E19" s="67"/>
      <c r="F19" s="67"/>
      <c r="G19" s="29"/>
      <c r="H19" s="29"/>
      <c r="I19" s="29"/>
      <c r="J19" s="29"/>
      <c r="K19" s="29"/>
      <c r="L19" s="29"/>
      <c r="M19" s="29"/>
      <c r="N19" s="29"/>
      <c r="O19" s="29">
        <v>30.75</v>
      </c>
      <c r="P19" s="29">
        <v>6</v>
      </c>
      <c r="Q19" s="29">
        <v>2</v>
      </c>
      <c r="R19" s="29">
        <v>0</v>
      </c>
      <c r="S19" s="29">
        <v>27.38</v>
      </c>
      <c r="T19" s="29">
        <v>12</v>
      </c>
      <c r="U19" s="29">
        <v>10</v>
      </c>
      <c r="V19" s="29">
        <v>2</v>
      </c>
      <c r="W19" s="29">
        <v>27.3</v>
      </c>
      <c r="X19" s="29">
        <v>9</v>
      </c>
      <c r="Y19" s="29">
        <v>23</v>
      </c>
      <c r="Z19" s="29">
        <v>10</v>
      </c>
      <c r="AA19" s="29">
        <v>25.11</v>
      </c>
      <c r="AB19" s="29">
        <v>10</v>
      </c>
      <c r="AC19" s="29">
        <v>35</v>
      </c>
      <c r="AD19" s="29">
        <v>17</v>
      </c>
      <c r="AE19" s="29">
        <v>26.57</v>
      </c>
      <c r="AF19" s="29">
        <f t="shared" si="0"/>
        <v>37</v>
      </c>
      <c r="AG19" s="29">
        <f t="shared" si="1"/>
        <v>70</v>
      </c>
      <c r="AH19" s="29">
        <f t="shared" si="2"/>
        <v>29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</row>
    <row r="20" spans="1:47" ht="21" customHeight="1">
      <c r="A20" s="67"/>
      <c r="B20" s="67"/>
      <c r="C20" s="67" t="s">
        <v>20</v>
      </c>
      <c r="D20" s="67"/>
      <c r="E20" s="67"/>
      <c r="F20" s="67"/>
      <c r="G20" s="29"/>
      <c r="H20" s="29"/>
      <c r="I20" s="29"/>
      <c r="J20" s="29"/>
      <c r="K20" s="29"/>
      <c r="L20" s="29"/>
      <c r="M20" s="29"/>
      <c r="N20" s="29"/>
      <c r="O20" s="29">
        <v>28.79</v>
      </c>
      <c r="P20" s="29">
        <v>8</v>
      </c>
      <c r="Q20" s="29">
        <v>6</v>
      </c>
      <c r="R20" s="29">
        <v>0</v>
      </c>
      <c r="S20" s="29">
        <v>29</v>
      </c>
      <c r="T20" s="29">
        <v>4</v>
      </c>
      <c r="U20" s="29">
        <v>3</v>
      </c>
      <c r="V20" s="29">
        <v>1</v>
      </c>
      <c r="W20" s="29">
        <v>27.57</v>
      </c>
      <c r="X20" s="29">
        <v>4</v>
      </c>
      <c r="Y20" s="29">
        <v>3</v>
      </c>
      <c r="Z20" s="29">
        <v>1</v>
      </c>
      <c r="AA20" s="29">
        <v>24.86</v>
      </c>
      <c r="AB20" s="29">
        <v>5</v>
      </c>
      <c r="AC20" s="29">
        <v>2</v>
      </c>
      <c r="AD20" s="29">
        <v>0</v>
      </c>
      <c r="AE20" s="29">
        <v>27.83</v>
      </c>
      <c r="AF20" s="29">
        <f t="shared" si="0"/>
        <v>21</v>
      </c>
      <c r="AG20" s="29">
        <f t="shared" si="1"/>
        <v>14</v>
      </c>
      <c r="AH20" s="29">
        <f t="shared" si="2"/>
        <v>2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</row>
    <row r="21" spans="1:47" ht="21" customHeight="1">
      <c r="A21" s="2"/>
      <c r="B21" s="2"/>
      <c r="C21" s="2"/>
      <c r="D21" s="2"/>
      <c r="E21" s="2"/>
      <c r="F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</row>
    <row r="22" spans="1:47" ht="21" customHeight="1">
      <c r="A22" s="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9" t="s">
        <v>28</v>
      </c>
      <c r="X22" s="109"/>
      <c r="AG22" s="2"/>
      <c r="AH22" s="2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</row>
    <row r="23" spans="1:47" ht="23.25" customHeight="1">
      <c r="A23" s="71" t="s">
        <v>1</v>
      </c>
      <c r="B23" s="71"/>
      <c r="C23" s="71"/>
      <c r="D23" s="71"/>
      <c r="E23" s="71"/>
      <c r="F23" s="71"/>
      <c r="G23" s="69" t="s">
        <v>29</v>
      </c>
      <c r="H23" s="70"/>
      <c r="I23" s="69" t="s">
        <v>30</v>
      </c>
      <c r="J23" s="72"/>
      <c r="K23" s="72"/>
      <c r="L23" s="72"/>
      <c r="M23" s="70"/>
      <c r="N23" s="69" t="s">
        <v>31</v>
      </c>
      <c r="O23" s="72"/>
      <c r="P23" s="70"/>
      <c r="Q23" s="69" t="s">
        <v>32</v>
      </c>
      <c r="R23" s="72"/>
      <c r="S23" s="70"/>
      <c r="T23" s="69" t="s">
        <v>33</v>
      </c>
      <c r="U23" s="72"/>
      <c r="V23" s="70"/>
      <c r="W23" s="69" t="s">
        <v>34</v>
      </c>
      <c r="X23" s="70"/>
      <c r="AG23" s="2"/>
      <c r="AH23" s="2"/>
      <c r="AS23" s="6"/>
      <c r="AT23" s="6"/>
      <c r="AU23" s="6"/>
    </row>
    <row r="24" spans="1:47" ht="21" customHeight="1">
      <c r="A24" s="67" t="s">
        <v>35</v>
      </c>
      <c r="B24" s="67"/>
      <c r="C24" s="67" t="s">
        <v>36</v>
      </c>
      <c r="D24" s="67"/>
      <c r="E24" s="67"/>
      <c r="F24" s="67"/>
      <c r="G24" s="69">
        <v>4</v>
      </c>
      <c r="H24" s="70"/>
      <c r="I24" s="69">
        <v>0</v>
      </c>
      <c r="J24" s="72"/>
      <c r="K24" s="72"/>
      <c r="L24" s="72"/>
      <c r="M24" s="70"/>
      <c r="N24" s="69">
        <v>0</v>
      </c>
      <c r="O24" s="72"/>
      <c r="P24" s="70"/>
      <c r="Q24" s="69">
        <v>0</v>
      </c>
      <c r="R24" s="72"/>
      <c r="S24" s="70"/>
      <c r="T24" s="69">
        <v>0</v>
      </c>
      <c r="U24" s="72"/>
      <c r="V24" s="70"/>
      <c r="W24" s="69">
        <v>11</v>
      </c>
      <c r="X24" s="70"/>
      <c r="AG24" s="2"/>
      <c r="AH24" s="2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6"/>
      <c r="AT24" s="6"/>
      <c r="AU24" s="6"/>
    </row>
    <row r="25" spans="1:47" ht="21" customHeight="1">
      <c r="A25" s="67"/>
      <c r="B25" s="67"/>
      <c r="C25" s="67" t="s">
        <v>37</v>
      </c>
      <c r="D25" s="67"/>
      <c r="E25" s="67"/>
      <c r="F25" s="67"/>
      <c r="G25" s="69">
        <v>9</v>
      </c>
      <c r="H25" s="70"/>
      <c r="I25" s="69">
        <v>0</v>
      </c>
      <c r="J25" s="72"/>
      <c r="K25" s="72"/>
      <c r="L25" s="72"/>
      <c r="M25" s="70"/>
      <c r="N25" s="69">
        <v>1</v>
      </c>
      <c r="O25" s="72"/>
      <c r="P25" s="70"/>
      <c r="Q25" s="69">
        <v>3</v>
      </c>
      <c r="R25" s="72"/>
      <c r="S25" s="70"/>
      <c r="T25" s="69">
        <v>0</v>
      </c>
      <c r="U25" s="72"/>
      <c r="V25" s="70"/>
      <c r="W25" s="69">
        <v>16</v>
      </c>
      <c r="X25" s="70"/>
      <c r="AG25" s="2"/>
      <c r="AH25" s="2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</row>
    <row r="26" spans="1:47" ht="21" customHeight="1">
      <c r="A26" s="67"/>
      <c r="B26" s="67"/>
      <c r="C26" s="67" t="s">
        <v>38</v>
      </c>
      <c r="D26" s="67"/>
      <c r="E26" s="67"/>
      <c r="F26" s="67"/>
      <c r="G26" s="69">
        <v>6</v>
      </c>
      <c r="H26" s="70"/>
      <c r="I26" s="69">
        <v>0</v>
      </c>
      <c r="J26" s="72"/>
      <c r="K26" s="72"/>
      <c r="L26" s="72"/>
      <c r="M26" s="70"/>
      <c r="N26" s="69">
        <v>0</v>
      </c>
      <c r="O26" s="72"/>
      <c r="P26" s="70"/>
      <c r="Q26" s="69">
        <v>3</v>
      </c>
      <c r="R26" s="72"/>
      <c r="S26" s="70"/>
      <c r="T26" s="69">
        <v>0</v>
      </c>
      <c r="U26" s="72"/>
      <c r="V26" s="70"/>
      <c r="W26" s="69">
        <v>6</v>
      </c>
      <c r="X26" s="70"/>
      <c r="AG26" s="2"/>
      <c r="AH26" s="2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</row>
  </sheetData>
  <mergeCells count="68">
    <mergeCell ref="C9:F9"/>
    <mergeCell ref="C10:F10"/>
    <mergeCell ref="C11:F11"/>
    <mergeCell ref="A5:B8"/>
    <mergeCell ref="C5:F5"/>
    <mergeCell ref="C6:F6"/>
    <mergeCell ref="C7:F7"/>
    <mergeCell ref="C8:F8"/>
    <mergeCell ref="A19:B20"/>
    <mergeCell ref="C19:F19"/>
    <mergeCell ref="C20:F20"/>
    <mergeCell ref="A24:B26"/>
    <mergeCell ref="C24:F24"/>
    <mergeCell ref="C25:F25"/>
    <mergeCell ref="C26:F26"/>
    <mergeCell ref="A23:F23"/>
    <mergeCell ref="G23:H23"/>
    <mergeCell ref="G24:H24"/>
    <mergeCell ref="G25:H25"/>
    <mergeCell ref="G26:H26"/>
    <mergeCell ref="I23:M23"/>
    <mergeCell ref="I24:M24"/>
    <mergeCell ref="I25:M25"/>
    <mergeCell ref="I26:M26"/>
    <mergeCell ref="A16:B18"/>
    <mergeCell ref="C16:F16"/>
    <mergeCell ref="G2:J2"/>
    <mergeCell ref="K2:N2"/>
    <mergeCell ref="O2:R2"/>
    <mergeCell ref="H3:J3"/>
    <mergeCell ref="C17:F17"/>
    <mergeCell ref="C18:F18"/>
    <mergeCell ref="A12:B13"/>
    <mergeCell ref="C12:F12"/>
    <mergeCell ref="C13:F13"/>
    <mergeCell ref="A14:B15"/>
    <mergeCell ref="C14:F14"/>
    <mergeCell ref="C15:F15"/>
    <mergeCell ref="A2:F4"/>
    <mergeCell ref="A9:B11"/>
    <mergeCell ref="L3:N3"/>
    <mergeCell ref="P3:R3"/>
    <mergeCell ref="T3:V3"/>
    <mergeCell ref="X3:Z3"/>
    <mergeCell ref="AB3:AD3"/>
    <mergeCell ref="N23:P23"/>
    <mergeCell ref="N24:P24"/>
    <mergeCell ref="N25:P25"/>
    <mergeCell ref="N26:P26"/>
    <mergeCell ref="Q23:S23"/>
    <mergeCell ref="Q24:S24"/>
    <mergeCell ref="Q25:S25"/>
    <mergeCell ref="Q26:S26"/>
    <mergeCell ref="T25:V25"/>
    <mergeCell ref="T26:V26"/>
    <mergeCell ref="W24:X24"/>
    <mergeCell ref="W25:X25"/>
    <mergeCell ref="W26:X26"/>
    <mergeCell ref="AE1:AH1"/>
    <mergeCell ref="T23:V23"/>
    <mergeCell ref="T24:V24"/>
    <mergeCell ref="W23:X23"/>
    <mergeCell ref="AA2:AD2"/>
    <mergeCell ref="AE2:AH2"/>
    <mergeCell ref="AF3:AH3"/>
    <mergeCell ref="W22:X22"/>
    <mergeCell ref="W2:Z2"/>
    <mergeCell ref="S2:V2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&amp;R&amp;12集計表２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47A6E-C638-4608-9637-C5238B919E0D}">
  <sheetPr>
    <tabColor rgb="FFFFFF00"/>
    <pageSetUpPr fitToPage="1"/>
  </sheetPr>
  <dimension ref="A1:AU26"/>
  <sheetViews>
    <sheetView view="pageBreakPreview" zoomScale="80" zoomScaleNormal="60" zoomScaleSheetLayoutView="80" workbookViewId="0">
      <selection activeCell="A24" sqref="A24:B26"/>
    </sheetView>
  </sheetViews>
  <sheetFormatPr defaultColWidth="8.625" defaultRowHeight="13.5"/>
  <cols>
    <col min="1" max="6" width="7.625" style="3" customWidth="1"/>
    <col min="7" max="7" width="10.625" customWidth="1"/>
    <col min="8" max="10" width="5.125" customWidth="1"/>
    <col min="11" max="11" width="10.625" customWidth="1"/>
    <col min="12" max="14" width="5.125" customWidth="1"/>
    <col min="15" max="15" width="10.625" style="3" customWidth="1"/>
    <col min="16" max="18" width="5.125" style="3" customWidth="1"/>
    <col min="19" max="19" width="10.625" style="3" customWidth="1"/>
    <col min="20" max="22" width="5.125" style="3" customWidth="1"/>
    <col min="23" max="23" width="10.625" style="3" customWidth="1"/>
    <col min="24" max="26" width="5.125" style="3" customWidth="1"/>
    <col min="27" max="27" width="10.625" style="3" customWidth="1"/>
    <col min="28" max="30" width="5.125" style="3" customWidth="1"/>
    <col min="31" max="31" width="10.625" style="3" customWidth="1"/>
    <col min="32" max="34" width="5.125" style="3" customWidth="1"/>
    <col min="35" max="16384" width="8.625" style="3"/>
  </cols>
  <sheetData>
    <row r="1" spans="1:47" ht="24" customHeight="1">
      <c r="A1" s="1" t="s">
        <v>0</v>
      </c>
      <c r="B1" s="2"/>
      <c r="C1" s="2"/>
      <c r="D1" s="2"/>
      <c r="E1" s="2"/>
      <c r="F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11" t="s">
        <v>92</v>
      </c>
      <c r="AF1" s="111"/>
      <c r="AG1" s="111"/>
      <c r="AH1" s="111"/>
    </row>
    <row r="2" spans="1:47" ht="21" customHeight="1">
      <c r="A2" s="104" t="s">
        <v>1</v>
      </c>
      <c r="B2" s="105"/>
      <c r="C2" s="105"/>
      <c r="D2" s="105"/>
      <c r="E2" s="105"/>
      <c r="F2" s="106"/>
      <c r="G2" s="69" t="s">
        <v>87</v>
      </c>
      <c r="H2" s="72"/>
      <c r="I2" s="72"/>
      <c r="J2" s="70"/>
      <c r="K2" s="69" t="s">
        <v>88</v>
      </c>
      <c r="L2" s="72"/>
      <c r="M2" s="72"/>
      <c r="N2" s="70"/>
      <c r="O2" s="69" t="s">
        <v>2</v>
      </c>
      <c r="P2" s="72"/>
      <c r="Q2" s="72"/>
      <c r="R2" s="70"/>
      <c r="S2" s="69" t="s">
        <v>3</v>
      </c>
      <c r="T2" s="72"/>
      <c r="U2" s="72"/>
      <c r="V2" s="70"/>
      <c r="W2" s="69" t="s">
        <v>4</v>
      </c>
      <c r="X2" s="72"/>
      <c r="Y2" s="72"/>
      <c r="Z2" s="70"/>
      <c r="AA2" s="69" t="s">
        <v>5</v>
      </c>
      <c r="AB2" s="72"/>
      <c r="AC2" s="72"/>
      <c r="AD2" s="70"/>
      <c r="AE2" s="69" t="s">
        <v>6</v>
      </c>
      <c r="AF2" s="72"/>
      <c r="AG2" s="72"/>
      <c r="AH2" s="70"/>
    </row>
    <row r="3" spans="1:47" ht="54" customHeight="1">
      <c r="A3" s="107"/>
      <c r="B3" s="94"/>
      <c r="C3" s="94"/>
      <c r="D3" s="94"/>
      <c r="E3" s="94"/>
      <c r="F3" s="95"/>
      <c r="G3" s="10" t="s">
        <v>7</v>
      </c>
      <c r="H3" s="100" t="s">
        <v>8</v>
      </c>
      <c r="I3" s="101"/>
      <c r="J3" s="102"/>
      <c r="K3" s="10" t="s">
        <v>7</v>
      </c>
      <c r="L3" s="100" t="s">
        <v>8</v>
      </c>
      <c r="M3" s="101"/>
      <c r="N3" s="102"/>
      <c r="O3" s="10" t="s">
        <v>7</v>
      </c>
      <c r="P3" s="100" t="s">
        <v>8</v>
      </c>
      <c r="Q3" s="101"/>
      <c r="R3" s="102"/>
      <c r="S3" s="10" t="s">
        <v>7</v>
      </c>
      <c r="T3" s="100" t="s">
        <v>8</v>
      </c>
      <c r="U3" s="101"/>
      <c r="V3" s="102"/>
      <c r="W3" s="10" t="s">
        <v>7</v>
      </c>
      <c r="X3" s="100" t="s">
        <v>8</v>
      </c>
      <c r="Y3" s="101"/>
      <c r="Z3" s="102"/>
      <c r="AA3" s="10" t="s">
        <v>7</v>
      </c>
      <c r="AB3" s="100" t="s">
        <v>8</v>
      </c>
      <c r="AC3" s="101"/>
      <c r="AD3" s="102"/>
      <c r="AE3" s="10" t="s">
        <v>7</v>
      </c>
      <c r="AF3" s="100" t="s">
        <v>8</v>
      </c>
      <c r="AG3" s="101"/>
      <c r="AH3" s="102"/>
      <c r="AI3" s="4"/>
      <c r="AJ3" s="5"/>
      <c r="AK3" s="4"/>
      <c r="AL3" s="5"/>
      <c r="AM3" s="4"/>
      <c r="AN3" s="5"/>
      <c r="AO3" s="4"/>
      <c r="AP3" s="5"/>
      <c r="AQ3" s="4"/>
      <c r="AR3" s="5"/>
      <c r="AS3" s="6"/>
      <c r="AT3" s="6"/>
      <c r="AU3" s="6"/>
    </row>
    <row r="4" spans="1:47" ht="21" customHeight="1">
      <c r="A4" s="108"/>
      <c r="B4" s="109"/>
      <c r="C4" s="109"/>
      <c r="D4" s="109"/>
      <c r="E4" s="109"/>
      <c r="F4" s="110"/>
      <c r="G4" s="36"/>
      <c r="H4" s="15">
        <v>0</v>
      </c>
      <c r="I4" s="15">
        <v>1</v>
      </c>
      <c r="J4" s="15">
        <v>2</v>
      </c>
      <c r="K4" s="36"/>
      <c r="L4" s="15">
        <v>0</v>
      </c>
      <c r="M4" s="15">
        <v>1</v>
      </c>
      <c r="N4" s="15">
        <v>2</v>
      </c>
      <c r="O4" s="36"/>
      <c r="P4" s="15">
        <v>0</v>
      </c>
      <c r="Q4" s="15">
        <v>1</v>
      </c>
      <c r="R4" s="15">
        <v>2</v>
      </c>
      <c r="S4" s="36"/>
      <c r="T4" s="15">
        <v>0</v>
      </c>
      <c r="U4" s="15">
        <v>1</v>
      </c>
      <c r="V4" s="15">
        <v>2</v>
      </c>
      <c r="W4" s="36"/>
      <c r="X4" s="15">
        <v>0</v>
      </c>
      <c r="Y4" s="15">
        <v>1</v>
      </c>
      <c r="Z4" s="15">
        <v>2</v>
      </c>
      <c r="AA4" s="36"/>
      <c r="AB4" s="15">
        <v>0</v>
      </c>
      <c r="AC4" s="15">
        <v>1</v>
      </c>
      <c r="AD4" s="15">
        <v>2</v>
      </c>
      <c r="AE4" s="36"/>
      <c r="AF4" s="15">
        <v>0</v>
      </c>
      <c r="AG4" s="15">
        <v>1</v>
      </c>
      <c r="AH4" s="15">
        <v>2</v>
      </c>
      <c r="AI4" s="4"/>
      <c r="AJ4" s="5"/>
      <c r="AK4" s="4"/>
      <c r="AL4" s="5"/>
      <c r="AM4" s="4"/>
      <c r="AN4" s="5"/>
      <c r="AO4" s="4"/>
      <c r="AP4" s="5"/>
      <c r="AQ4" s="4"/>
      <c r="AR4" s="5"/>
      <c r="AS4" s="6"/>
      <c r="AT4" s="6"/>
      <c r="AU4" s="6"/>
    </row>
    <row r="5" spans="1:47" ht="21" customHeight="1">
      <c r="A5" s="67" t="s">
        <v>9</v>
      </c>
      <c r="B5" s="67"/>
      <c r="C5" s="67" t="s">
        <v>10</v>
      </c>
      <c r="D5" s="67"/>
      <c r="E5" s="67"/>
      <c r="F5" s="67"/>
      <c r="G5" s="29">
        <v>28</v>
      </c>
      <c r="H5" s="29">
        <v>0</v>
      </c>
      <c r="I5" s="29">
        <v>1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29">
        <v>0</v>
      </c>
      <c r="V5" s="29">
        <v>0</v>
      </c>
      <c r="W5" s="29">
        <v>0</v>
      </c>
      <c r="X5" s="29">
        <v>0</v>
      </c>
      <c r="Y5" s="29">
        <v>0</v>
      </c>
      <c r="Z5" s="29">
        <v>0</v>
      </c>
      <c r="AA5" s="29">
        <v>0</v>
      </c>
      <c r="AB5" s="29">
        <v>0</v>
      </c>
      <c r="AC5" s="29">
        <v>0</v>
      </c>
      <c r="AD5" s="29">
        <v>0</v>
      </c>
      <c r="AE5" s="29">
        <v>28</v>
      </c>
      <c r="AF5" s="29">
        <f t="shared" ref="AF5:AF20" si="0">SUM(H5,L5,P5,T5,X5,AB5)</f>
        <v>0</v>
      </c>
      <c r="AG5" s="29">
        <f t="shared" ref="AG5:AG20" si="1">SUM(I5,M5,Q5,U5,Y5,AC5)</f>
        <v>1</v>
      </c>
      <c r="AH5" s="29">
        <f t="shared" ref="AH5:AH20" si="2">SUM(J5,N5,R5,V5,Z5,AD5)</f>
        <v>0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6"/>
      <c r="AU5" s="6"/>
    </row>
    <row r="6" spans="1:47" ht="21" customHeight="1">
      <c r="A6" s="67"/>
      <c r="B6" s="67"/>
      <c r="C6" s="67" t="s">
        <v>11</v>
      </c>
      <c r="D6" s="67"/>
      <c r="E6" s="67"/>
      <c r="F6" s="67"/>
      <c r="G6" s="29">
        <v>29.68</v>
      </c>
      <c r="H6" s="29">
        <v>15</v>
      </c>
      <c r="I6" s="29">
        <v>9</v>
      </c>
      <c r="J6" s="29">
        <v>1</v>
      </c>
      <c r="K6" s="29">
        <v>28.5</v>
      </c>
      <c r="L6" s="29">
        <v>5</v>
      </c>
      <c r="M6" s="29">
        <v>5</v>
      </c>
      <c r="N6" s="29">
        <v>0</v>
      </c>
      <c r="O6" s="29">
        <v>28.47</v>
      </c>
      <c r="P6" s="29">
        <v>11</v>
      </c>
      <c r="Q6" s="29">
        <v>6</v>
      </c>
      <c r="R6" s="29">
        <v>0</v>
      </c>
      <c r="S6" s="29">
        <v>27.82</v>
      </c>
      <c r="T6" s="29">
        <v>8</v>
      </c>
      <c r="U6" s="29">
        <v>13</v>
      </c>
      <c r="V6" s="29">
        <v>1</v>
      </c>
      <c r="W6" s="29">
        <v>25.89</v>
      </c>
      <c r="X6" s="29">
        <v>11</v>
      </c>
      <c r="Y6" s="29">
        <v>13</v>
      </c>
      <c r="Z6" s="29">
        <v>14</v>
      </c>
      <c r="AA6" s="29">
        <v>24.15</v>
      </c>
      <c r="AB6" s="29">
        <v>7</v>
      </c>
      <c r="AC6" s="29">
        <v>20</v>
      </c>
      <c r="AD6" s="29">
        <v>18</v>
      </c>
      <c r="AE6" s="29">
        <v>27.7</v>
      </c>
      <c r="AF6" s="29">
        <f t="shared" si="0"/>
        <v>57</v>
      </c>
      <c r="AG6" s="29">
        <f t="shared" si="1"/>
        <v>66</v>
      </c>
      <c r="AH6" s="29">
        <f t="shared" si="2"/>
        <v>34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6"/>
      <c r="AU6" s="6"/>
    </row>
    <row r="7" spans="1:47" ht="21" customHeight="1">
      <c r="A7" s="67"/>
      <c r="B7" s="67"/>
      <c r="C7" s="67" t="s">
        <v>12</v>
      </c>
      <c r="D7" s="67"/>
      <c r="E7" s="67"/>
      <c r="F7" s="67"/>
      <c r="G7" s="29">
        <v>28.87</v>
      </c>
      <c r="H7" s="29">
        <v>41</v>
      </c>
      <c r="I7" s="29">
        <v>19</v>
      </c>
      <c r="J7" s="29">
        <v>1</v>
      </c>
      <c r="K7" s="29">
        <v>29.03</v>
      </c>
      <c r="L7" s="29">
        <v>40</v>
      </c>
      <c r="M7" s="29">
        <v>27</v>
      </c>
      <c r="N7" s="29">
        <v>6</v>
      </c>
      <c r="O7" s="29">
        <v>28.24</v>
      </c>
      <c r="P7" s="29">
        <v>52</v>
      </c>
      <c r="Q7" s="29">
        <v>47</v>
      </c>
      <c r="R7" s="29">
        <v>8</v>
      </c>
      <c r="S7" s="29">
        <v>28.18</v>
      </c>
      <c r="T7" s="29">
        <v>36</v>
      </c>
      <c r="U7" s="29">
        <v>75</v>
      </c>
      <c r="V7" s="29">
        <v>24</v>
      </c>
      <c r="W7" s="29">
        <v>26.68</v>
      </c>
      <c r="X7" s="29">
        <v>39</v>
      </c>
      <c r="Y7" s="29">
        <v>54</v>
      </c>
      <c r="Z7" s="29">
        <v>26</v>
      </c>
      <c r="AA7" s="29">
        <v>25.18</v>
      </c>
      <c r="AB7" s="29">
        <v>37</v>
      </c>
      <c r="AC7" s="29">
        <v>85</v>
      </c>
      <c r="AD7" s="29">
        <v>33</v>
      </c>
      <c r="AE7" s="29">
        <v>27.36</v>
      </c>
      <c r="AF7" s="29">
        <f t="shared" si="0"/>
        <v>245</v>
      </c>
      <c r="AG7" s="29">
        <f t="shared" si="1"/>
        <v>307</v>
      </c>
      <c r="AH7" s="29">
        <f t="shared" si="2"/>
        <v>98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6"/>
      <c r="AU7" s="6"/>
    </row>
    <row r="8" spans="1:47" ht="21" customHeight="1">
      <c r="A8" s="67"/>
      <c r="B8" s="67"/>
      <c r="C8" s="67" t="s">
        <v>13</v>
      </c>
      <c r="D8" s="67"/>
      <c r="E8" s="67"/>
      <c r="F8" s="67"/>
      <c r="G8" s="29">
        <v>28.07</v>
      </c>
      <c r="H8" s="29">
        <v>12</v>
      </c>
      <c r="I8" s="29">
        <v>3</v>
      </c>
      <c r="J8" s="29">
        <v>0</v>
      </c>
      <c r="K8" s="29">
        <v>28.43</v>
      </c>
      <c r="L8" s="29">
        <v>22</v>
      </c>
      <c r="M8" s="29">
        <v>6</v>
      </c>
      <c r="N8" s="29">
        <v>0</v>
      </c>
      <c r="O8" s="29">
        <v>28.86</v>
      </c>
      <c r="P8" s="29">
        <v>22</v>
      </c>
      <c r="Q8" s="29">
        <v>7</v>
      </c>
      <c r="R8" s="29">
        <v>6</v>
      </c>
      <c r="S8" s="29">
        <v>28.22</v>
      </c>
      <c r="T8" s="29">
        <v>28</v>
      </c>
      <c r="U8" s="29">
        <v>33</v>
      </c>
      <c r="V8" s="29">
        <v>7</v>
      </c>
      <c r="W8" s="29">
        <v>27.51</v>
      </c>
      <c r="X8" s="29">
        <v>31</v>
      </c>
      <c r="Y8" s="29">
        <v>34</v>
      </c>
      <c r="Z8" s="29">
        <v>14</v>
      </c>
      <c r="AA8" s="29">
        <v>25.96</v>
      </c>
      <c r="AB8" s="29">
        <v>33</v>
      </c>
      <c r="AC8" s="29">
        <v>49</v>
      </c>
      <c r="AD8" s="29">
        <v>19</v>
      </c>
      <c r="AE8" s="29">
        <v>27.43</v>
      </c>
      <c r="AF8" s="29">
        <f t="shared" si="0"/>
        <v>148</v>
      </c>
      <c r="AG8" s="29">
        <f t="shared" si="1"/>
        <v>132</v>
      </c>
      <c r="AH8" s="29">
        <f t="shared" si="2"/>
        <v>46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6"/>
      <c r="AT8" s="6"/>
      <c r="AU8" s="6"/>
    </row>
    <row r="9" spans="1:47" ht="21" customHeight="1">
      <c r="A9" s="85" t="s">
        <v>14</v>
      </c>
      <c r="B9" s="85"/>
      <c r="C9" s="67" t="s">
        <v>15</v>
      </c>
      <c r="D9" s="67"/>
      <c r="E9" s="67"/>
      <c r="F9" s="67"/>
      <c r="G9" s="29">
        <v>29.25</v>
      </c>
      <c r="H9" s="29">
        <v>6</v>
      </c>
      <c r="I9" s="29">
        <v>6</v>
      </c>
      <c r="J9" s="29">
        <v>0</v>
      </c>
      <c r="K9" s="29">
        <v>28.25</v>
      </c>
      <c r="L9" s="29">
        <v>11</v>
      </c>
      <c r="M9" s="29">
        <v>9</v>
      </c>
      <c r="N9" s="29">
        <v>0</v>
      </c>
      <c r="O9" s="29">
        <v>28.38</v>
      </c>
      <c r="P9" s="29">
        <v>16</v>
      </c>
      <c r="Q9" s="29">
        <v>16</v>
      </c>
      <c r="R9" s="29">
        <v>5</v>
      </c>
      <c r="S9" s="29">
        <v>27.98</v>
      </c>
      <c r="T9" s="29">
        <v>27</v>
      </c>
      <c r="U9" s="29">
        <v>26</v>
      </c>
      <c r="V9" s="29">
        <v>11</v>
      </c>
      <c r="W9" s="29">
        <v>27.07</v>
      </c>
      <c r="X9" s="29">
        <v>35</v>
      </c>
      <c r="Y9" s="29">
        <v>32</v>
      </c>
      <c r="Z9" s="29">
        <v>17</v>
      </c>
      <c r="AA9" s="29">
        <v>24.45</v>
      </c>
      <c r="AB9" s="29">
        <v>34</v>
      </c>
      <c r="AC9" s="29">
        <v>71</v>
      </c>
      <c r="AD9" s="29">
        <v>25</v>
      </c>
      <c r="AE9" s="29">
        <v>26.92</v>
      </c>
      <c r="AF9" s="29">
        <f t="shared" si="0"/>
        <v>129</v>
      </c>
      <c r="AG9" s="29">
        <f t="shared" si="1"/>
        <v>160</v>
      </c>
      <c r="AH9" s="29">
        <f t="shared" si="2"/>
        <v>58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6"/>
      <c r="AT9" s="6"/>
      <c r="AU9" s="6"/>
    </row>
    <row r="10" spans="1:47" ht="21" customHeight="1">
      <c r="A10" s="85"/>
      <c r="B10" s="85"/>
      <c r="C10" s="67" t="s">
        <v>16</v>
      </c>
      <c r="D10" s="67"/>
      <c r="E10" s="67"/>
      <c r="F10" s="67"/>
      <c r="G10" s="29">
        <v>28.58</v>
      </c>
      <c r="H10" s="29">
        <v>24</v>
      </c>
      <c r="I10" s="29">
        <v>11</v>
      </c>
      <c r="J10" s="29">
        <v>1</v>
      </c>
      <c r="K10" s="29">
        <v>28.51</v>
      </c>
      <c r="L10" s="29">
        <v>25</v>
      </c>
      <c r="M10" s="29">
        <v>12</v>
      </c>
      <c r="N10" s="29">
        <v>2</v>
      </c>
      <c r="O10" s="29">
        <v>27.75</v>
      </c>
      <c r="P10" s="29">
        <v>41</v>
      </c>
      <c r="Q10" s="29">
        <v>18</v>
      </c>
      <c r="R10" s="29">
        <v>5</v>
      </c>
      <c r="S10" s="29">
        <v>28.11</v>
      </c>
      <c r="T10" s="29">
        <v>22</v>
      </c>
      <c r="U10" s="29">
        <v>46</v>
      </c>
      <c r="V10" s="29">
        <v>8</v>
      </c>
      <c r="W10" s="29">
        <v>28.28</v>
      </c>
      <c r="X10" s="29">
        <v>26</v>
      </c>
      <c r="Y10" s="29">
        <v>32</v>
      </c>
      <c r="Z10" s="29">
        <v>22</v>
      </c>
      <c r="AA10" s="29">
        <v>25.55</v>
      </c>
      <c r="AB10" s="29">
        <v>24</v>
      </c>
      <c r="AC10" s="29">
        <v>39</v>
      </c>
      <c r="AD10" s="29">
        <v>18</v>
      </c>
      <c r="AE10" s="29">
        <v>27.4</v>
      </c>
      <c r="AF10" s="29">
        <f t="shared" si="0"/>
        <v>162</v>
      </c>
      <c r="AG10" s="29">
        <f t="shared" si="1"/>
        <v>158</v>
      </c>
      <c r="AH10" s="29">
        <f t="shared" si="2"/>
        <v>56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/>
      <c r="AT10" s="6"/>
      <c r="AU10" s="6"/>
    </row>
    <row r="11" spans="1:47" ht="21" customHeight="1">
      <c r="A11" s="85"/>
      <c r="B11" s="85"/>
      <c r="C11" s="67" t="s">
        <v>17</v>
      </c>
      <c r="D11" s="67"/>
      <c r="E11" s="67"/>
      <c r="F11" s="67"/>
      <c r="G11" s="29">
        <v>29.1</v>
      </c>
      <c r="H11" s="29">
        <v>37</v>
      </c>
      <c r="I11" s="29">
        <v>14</v>
      </c>
      <c r="J11" s="29">
        <v>1</v>
      </c>
      <c r="K11" s="29">
        <v>29.35</v>
      </c>
      <c r="L11" s="29">
        <v>29</v>
      </c>
      <c r="M11" s="29">
        <v>15</v>
      </c>
      <c r="N11" s="29">
        <v>4</v>
      </c>
      <c r="O11" s="29">
        <v>29.29</v>
      </c>
      <c r="P11" s="29">
        <v>21</v>
      </c>
      <c r="Q11" s="29">
        <v>24</v>
      </c>
      <c r="R11" s="29">
        <v>4</v>
      </c>
      <c r="S11" s="29">
        <v>28.26</v>
      </c>
      <c r="T11" s="29">
        <v>20</v>
      </c>
      <c r="U11" s="29">
        <v>43</v>
      </c>
      <c r="V11" s="29">
        <v>13</v>
      </c>
      <c r="W11" s="29">
        <v>26.83</v>
      </c>
      <c r="X11" s="29">
        <v>81</v>
      </c>
      <c r="Y11" s="29">
        <v>102</v>
      </c>
      <c r="Z11" s="29">
        <v>54</v>
      </c>
      <c r="AA11" s="29">
        <v>24.09</v>
      </c>
      <c r="AB11" s="29">
        <v>14</v>
      </c>
      <c r="AC11" s="29">
        <v>37</v>
      </c>
      <c r="AD11" s="29">
        <v>22</v>
      </c>
      <c r="AE11" s="29">
        <v>27.39</v>
      </c>
      <c r="AF11" s="29">
        <f t="shared" si="0"/>
        <v>202</v>
      </c>
      <c r="AG11" s="29">
        <f t="shared" si="1"/>
        <v>235</v>
      </c>
      <c r="AH11" s="29">
        <f t="shared" si="2"/>
        <v>98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</row>
    <row r="12" spans="1:47" ht="21" customHeight="1">
      <c r="A12" s="67" t="s">
        <v>18</v>
      </c>
      <c r="B12" s="67"/>
      <c r="C12" s="67" t="s">
        <v>19</v>
      </c>
      <c r="D12" s="67"/>
      <c r="E12" s="67"/>
      <c r="F12" s="67"/>
      <c r="G12" s="29">
        <v>28.59</v>
      </c>
      <c r="H12" s="29">
        <v>27</v>
      </c>
      <c r="I12" s="29">
        <v>17</v>
      </c>
      <c r="J12" s="29">
        <v>0</v>
      </c>
      <c r="K12" s="29">
        <v>28.8</v>
      </c>
      <c r="L12" s="29">
        <v>26</v>
      </c>
      <c r="M12" s="29">
        <v>19</v>
      </c>
      <c r="N12" s="29">
        <v>1</v>
      </c>
      <c r="O12" s="29">
        <v>28.39</v>
      </c>
      <c r="P12" s="29">
        <v>37</v>
      </c>
      <c r="Q12" s="29">
        <v>24</v>
      </c>
      <c r="R12" s="29">
        <v>5</v>
      </c>
      <c r="S12" s="29">
        <v>28.1</v>
      </c>
      <c r="T12" s="29">
        <v>33</v>
      </c>
      <c r="U12" s="29">
        <v>54</v>
      </c>
      <c r="V12" s="29">
        <v>11</v>
      </c>
      <c r="W12" s="29">
        <v>26.79</v>
      </c>
      <c r="X12" s="29">
        <v>45</v>
      </c>
      <c r="Y12" s="29">
        <v>61</v>
      </c>
      <c r="Z12" s="29">
        <v>25</v>
      </c>
      <c r="AA12" s="29">
        <v>25.28</v>
      </c>
      <c r="AB12" s="29">
        <v>43</v>
      </c>
      <c r="AC12" s="29">
        <v>91</v>
      </c>
      <c r="AD12" s="29">
        <v>34</v>
      </c>
      <c r="AE12" s="29">
        <v>27.07</v>
      </c>
      <c r="AF12" s="29">
        <f t="shared" si="0"/>
        <v>211</v>
      </c>
      <c r="AG12" s="29">
        <f t="shared" si="1"/>
        <v>266</v>
      </c>
      <c r="AH12" s="29">
        <f t="shared" si="2"/>
        <v>76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</row>
    <row r="13" spans="1:47" ht="21" customHeight="1">
      <c r="A13" s="67"/>
      <c r="B13" s="67"/>
      <c r="C13" s="67" t="s">
        <v>20</v>
      </c>
      <c r="D13" s="67"/>
      <c r="E13" s="67"/>
      <c r="F13" s="67"/>
      <c r="G13" s="29">
        <v>29.19</v>
      </c>
      <c r="H13" s="29">
        <v>41</v>
      </c>
      <c r="I13" s="29">
        <v>15</v>
      </c>
      <c r="J13" s="29">
        <v>2</v>
      </c>
      <c r="K13" s="29">
        <v>28.89</v>
      </c>
      <c r="L13" s="29">
        <v>40</v>
      </c>
      <c r="M13" s="29">
        <v>19</v>
      </c>
      <c r="N13" s="29">
        <v>5</v>
      </c>
      <c r="O13" s="29">
        <v>28.41</v>
      </c>
      <c r="P13" s="29">
        <v>48</v>
      </c>
      <c r="Q13" s="29">
        <v>35</v>
      </c>
      <c r="R13" s="29">
        <v>9</v>
      </c>
      <c r="S13" s="29">
        <v>28.19</v>
      </c>
      <c r="T13" s="29">
        <v>39</v>
      </c>
      <c r="U13" s="29">
        <v>65</v>
      </c>
      <c r="V13" s="29">
        <v>21</v>
      </c>
      <c r="W13" s="29">
        <v>26.87</v>
      </c>
      <c r="X13" s="29">
        <v>35</v>
      </c>
      <c r="Y13" s="29">
        <v>41</v>
      </c>
      <c r="Z13" s="29">
        <v>26</v>
      </c>
      <c r="AA13" s="29">
        <v>25.38</v>
      </c>
      <c r="AB13" s="29">
        <v>33</v>
      </c>
      <c r="AC13" s="29">
        <v>60</v>
      </c>
      <c r="AD13" s="29">
        <v>34</v>
      </c>
      <c r="AE13" s="29">
        <v>27.54</v>
      </c>
      <c r="AF13" s="29">
        <f t="shared" si="0"/>
        <v>236</v>
      </c>
      <c r="AG13" s="29">
        <f t="shared" si="1"/>
        <v>235</v>
      </c>
      <c r="AH13" s="29">
        <f t="shared" si="2"/>
        <v>97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</row>
    <row r="14" spans="1:47" ht="21" customHeight="1">
      <c r="A14" s="67" t="s">
        <v>21</v>
      </c>
      <c r="B14" s="67"/>
      <c r="C14" s="67" t="s">
        <v>19</v>
      </c>
      <c r="D14" s="67"/>
      <c r="E14" s="67"/>
      <c r="F14" s="67"/>
      <c r="G14" s="29">
        <v>28.94</v>
      </c>
      <c r="H14" s="29">
        <v>24</v>
      </c>
      <c r="I14" s="29">
        <v>8</v>
      </c>
      <c r="J14" s="29">
        <v>1</v>
      </c>
      <c r="K14" s="29">
        <v>28.79</v>
      </c>
      <c r="L14" s="29">
        <v>28</v>
      </c>
      <c r="M14" s="29">
        <v>19</v>
      </c>
      <c r="N14" s="29">
        <v>1</v>
      </c>
      <c r="O14" s="29">
        <v>28.43</v>
      </c>
      <c r="P14" s="29">
        <v>35</v>
      </c>
      <c r="Q14" s="29">
        <v>25</v>
      </c>
      <c r="R14" s="29">
        <v>8</v>
      </c>
      <c r="S14" s="29">
        <v>28.03</v>
      </c>
      <c r="T14" s="29">
        <v>39</v>
      </c>
      <c r="U14" s="29">
        <v>55</v>
      </c>
      <c r="V14" s="29">
        <v>9</v>
      </c>
      <c r="W14" s="29">
        <v>26.95</v>
      </c>
      <c r="X14" s="29">
        <v>41</v>
      </c>
      <c r="Y14" s="29">
        <v>62</v>
      </c>
      <c r="Z14" s="29">
        <v>26</v>
      </c>
      <c r="AA14" s="29">
        <v>25.55</v>
      </c>
      <c r="AB14" s="29">
        <v>44</v>
      </c>
      <c r="AC14" s="29">
        <v>90</v>
      </c>
      <c r="AD14" s="29">
        <v>34</v>
      </c>
      <c r="AE14" s="29">
        <v>27.19</v>
      </c>
      <c r="AF14" s="29">
        <f t="shared" si="0"/>
        <v>211</v>
      </c>
      <c r="AG14" s="29">
        <f t="shared" si="1"/>
        <v>259</v>
      </c>
      <c r="AH14" s="29">
        <f t="shared" si="2"/>
        <v>79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</row>
    <row r="15" spans="1:47" ht="21" customHeight="1">
      <c r="A15" s="67"/>
      <c r="B15" s="67"/>
      <c r="C15" s="67" t="s">
        <v>20</v>
      </c>
      <c r="D15" s="67"/>
      <c r="E15" s="67"/>
      <c r="F15" s="67"/>
      <c r="G15" s="29">
        <v>28.94</v>
      </c>
      <c r="H15" s="29">
        <v>44</v>
      </c>
      <c r="I15" s="29">
        <v>24</v>
      </c>
      <c r="J15" s="29">
        <v>1</v>
      </c>
      <c r="K15" s="29">
        <v>28.86</v>
      </c>
      <c r="L15" s="29">
        <v>39</v>
      </c>
      <c r="M15" s="29">
        <v>18</v>
      </c>
      <c r="N15" s="29">
        <v>5</v>
      </c>
      <c r="O15" s="29">
        <v>28.39</v>
      </c>
      <c r="P15" s="29">
        <v>50</v>
      </c>
      <c r="Q15" s="29">
        <v>34</v>
      </c>
      <c r="R15" s="29">
        <v>6</v>
      </c>
      <c r="S15" s="29">
        <v>28.32</v>
      </c>
      <c r="T15" s="29">
        <v>32</v>
      </c>
      <c r="U15" s="29">
        <v>66</v>
      </c>
      <c r="V15" s="29">
        <v>22</v>
      </c>
      <c r="W15" s="29">
        <v>26.66</v>
      </c>
      <c r="X15" s="29">
        <v>39</v>
      </c>
      <c r="Y15" s="29">
        <v>40</v>
      </c>
      <c r="Z15" s="29">
        <v>28</v>
      </c>
      <c r="AA15" s="29">
        <v>24.95</v>
      </c>
      <c r="AB15" s="29">
        <v>33</v>
      </c>
      <c r="AC15" s="29">
        <v>65</v>
      </c>
      <c r="AD15" s="29">
        <v>36</v>
      </c>
      <c r="AE15" s="29">
        <v>27.37</v>
      </c>
      <c r="AF15" s="29">
        <f t="shared" si="0"/>
        <v>237</v>
      </c>
      <c r="AG15" s="29">
        <f t="shared" si="1"/>
        <v>247</v>
      </c>
      <c r="AH15" s="29">
        <f t="shared" si="2"/>
        <v>98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</row>
    <row r="16" spans="1:47" ht="21" customHeight="1">
      <c r="A16" s="67" t="s">
        <v>22</v>
      </c>
      <c r="B16" s="67"/>
      <c r="C16" s="67" t="s">
        <v>23</v>
      </c>
      <c r="D16" s="67"/>
      <c r="E16" s="67"/>
      <c r="F16" s="67"/>
      <c r="G16" s="29">
        <v>31</v>
      </c>
      <c r="H16" s="29">
        <v>1</v>
      </c>
      <c r="I16" s="29">
        <v>1</v>
      </c>
      <c r="J16" s="29">
        <v>0</v>
      </c>
      <c r="K16" s="29">
        <v>28.64</v>
      </c>
      <c r="L16" s="29">
        <v>7</v>
      </c>
      <c r="M16" s="29">
        <v>5</v>
      </c>
      <c r="N16" s="29">
        <v>2</v>
      </c>
      <c r="O16" s="29">
        <v>28.74</v>
      </c>
      <c r="P16" s="29">
        <v>12</v>
      </c>
      <c r="Q16" s="29">
        <v>11</v>
      </c>
      <c r="R16" s="29">
        <v>0</v>
      </c>
      <c r="S16" s="29">
        <v>27.83</v>
      </c>
      <c r="T16" s="29">
        <v>4</v>
      </c>
      <c r="U16" s="29">
        <v>16</v>
      </c>
      <c r="V16" s="29">
        <v>9</v>
      </c>
      <c r="W16" s="29">
        <v>25.39</v>
      </c>
      <c r="X16" s="29">
        <v>7</v>
      </c>
      <c r="Y16" s="29">
        <v>12</v>
      </c>
      <c r="Z16" s="29">
        <v>17</v>
      </c>
      <c r="AA16" s="29">
        <v>23.12</v>
      </c>
      <c r="AB16" s="29">
        <v>3</v>
      </c>
      <c r="AC16" s="29">
        <v>12</v>
      </c>
      <c r="AD16" s="29">
        <v>9</v>
      </c>
      <c r="AE16" s="29">
        <v>26.53</v>
      </c>
      <c r="AF16" s="29">
        <f t="shared" si="0"/>
        <v>34</v>
      </c>
      <c r="AG16" s="29">
        <f t="shared" si="1"/>
        <v>57</v>
      </c>
      <c r="AH16" s="29">
        <f t="shared" si="2"/>
        <v>37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6"/>
      <c r="AT16" s="6"/>
      <c r="AU16" s="6"/>
    </row>
    <row r="17" spans="1:47" ht="21" customHeight="1">
      <c r="A17" s="67"/>
      <c r="B17" s="67"/>
      <c r="C17" s="67" t="s">
        <v>24</v>
      </c>
      <c r="D17" s="67"/>
      <c r="E17" s="67"/>
      <c r="F17" s="67"/>
      <c r="G17" s="29">
        <v>28.33</v>
      </c>
      <c r="H17" s="29">
        <v>3</v>
      </c>
      <c r="I17" s="29">
        <v>0</v>
      </c>
      <c r="J17" s="29">
        <v>0</v>
      </c>
      <c r="K17" s="29">
        <v>29</v>
      </c>
      <c r="L17" s="29">
        <v>4</v>
      </c>
      <c r="M17" s="29">
        <v>1</v>
      </c>
      <c r="N17" s="29">
        <v>1</v>
      </c>
      <c r="O17" s="29">
        <v>28.71</v>
      </c>
      <c r="P17" s="29">
        <v>17</v>
      </c>
      <c r="Q17" s="29">
        <v>11</v>
      </c>
      <c r="R17" s="29">
        <v>3</v>
      </c>
      <c r="S17" s="29">
        <v>28.03</v>
      </c>
      <c r="T17" s="29">
        <v>17</v>
      </c>
      <c r="U17" s="29">
        <v>33</v>
      </c>
      <c r="V17" s="29">
        <v>10</v>
      </c>
      <c r="W17" s="29">
        <v>26.94</v>
      </c>
      <c r="X17" s="29">
        <v>15</v>
      </c>
      <c r="Y17" s="29">
        <v>23</v>
      </c>
      <c r="Z17" s="29">
        <v>9</v>
      </c>
      <c r="AA17" s="29">
        <v>24.83</v>
      </c>
      <c r="AB17" s="29">
        <v>25</v>
      </c>
      <c r="AC17" s="29">
        <v>41</v>
      </c>
      <c r="AD17" s="29">
        <v>27</v>
      </c>
      <c r="AE17" s="29">
        <v>26.68</v>
      </c>
      <c r="AF17" s="29">
        <f t="shared" si="0"/>
        <v>81</v>
      </c>
      <c r="AG17" s="29">
        <f t="shared" si="1"/>
        <v>109</v>
      </c>
      <c r="AH17" s="29">
        <f t="shared" si="2"/>
        <v>50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</row>
    <row r="18" spans="1:47" ht="21" customHeight="1">
      <c r="A18" s="67"/>
      <c r="B18" s="67"/>
      <c r="C18" s="67" t="s">
        <v>25</v>
      </c>
      <c r="D18" s="67"/>
      <c r="E18" s="67"/>
      <c r="F18" s="67"/>
      <c r="G18" s="29">
        <v>28.91</v>
      </c>
      <c r="H18" s="29">
        <v>64</v>
      </c>
      <c r="I18" s="29">
        <v>32</v>
      </c>
      <c r="J18" s="29">
        <v>2</v>
      </c>
      <c r="K18" s="29">
        <v>28.87</v>
      </c>
      <c r="L18" s="29">
        <v>55</v>
      </c>
      <c r="M18" s="29">
        <v>31</v>
      </c>
      <c r="N18" s="29">
        <v>3</v>
      </c>
      <c r="O18" s="29">
        <v>28.2</v>
      </c>
      <c r="P18" s="29">
        <v>55</v>
      </c>
      <c r="Q18" s="29">
        <v>37</v>
      </c>
      <c r="R18" s="29">
        <v>11</v>
      </c>
      <c r="S18" s="29">
        <v>28.28</v>
      </c>
      <c r="T18" s="29">
        <v>51</v>
      </c>
      <c r="U18" s="29">
        <v>72</v>
      </c>
      <c r="V18" s="29">
        <v>13</v>
      </c>
      <c r="W18" s="29">
        <v>27.13</v>
      </c>
      <c r="X18" s="29">
        <v>59</v>
      </c>
      <c r="Y18" s="29">
        <v>67</v>
      </c>
      <c r="Z18" s="29">
        <v>28</v>
      </c>
      <c r="AA18" s="29">
        <v>25.86</v>
      </c>
      <c r="AB18" s="29">
        <v>49</v>
      </c>
      <c r="AC18" s="29">
        <v>99</v>
      </c>
      <c r="AD18" s="29">
        <v>32</v>
      </c>
      <c r="AE18" s="29">
        <v>27.61</v>
      </c>
      <c r="AF18" s="29">
        <f t="shared" si="0"/>
        <v>333</v>
      </c>
      <c r="AG18" s="29">
        <f t="shared" si="1"/>
        <v>338</v>
      </c>
      <c r="AH18" s="29">
        <f t="shared" si="2"/>
        <v>89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</row>
    <row r="19" spans="1:47" ht="21" customHeight="1">
      <c r="A19" s="67" t="s">
        <v>26</v>
      </c>
      <c r="B19" s="67"/>
      <c r="C19" s="67" t="s">
        <v>19</v>
      </c>
      <c r="D19" s="67"/>
      <c r="E19" s="67"/>
      <c r="F19" s="67"/>
      <c r="G19" s="29">
        <v>28.73</v>
      </c>
      <c r="H19" s="29">
        <v>31</v>
      </c>
      <c r="I19" s="29">
        <v>15</v>
      </c>
      <c r="J19" s="29">
        <v>0</v>
      </c>
      <c r="K19" s="29">
        <v>28.76</v>
      </c>
      <c r="L19" s="29">
        <v>27</v>
      </c>
      <c r="M19" s="29">
        <v>21</v>
      </c>
      <c r="N19" s="29">
        <v>2</v>
      </c>
      <c r="O19" s="29">
        <v>28.43</v>
      </c>
      <c r="P19" s="29">
        <v>50</v>
      </c>
      <c r="Q19" s="29">
        <v>34</v>
      </c>
      <c r="R19" s="29">
        <v>11</v>
      </c>
      <c r="S19" s="29">
        <v>28.08</v>
      </c>
      <c r="T19" s="29">
        <v>48</v>
      </c>
      <c r="U19" s="29">
        <v>99</v>
      </c>
      <c r="V19" s="29">
        <v>21</v>
      </c>
      <c r="W19" s="29">
        <v>26.75</v>
      </c>
      <c r="X19" s="29">
        <v>67</v>
      </c>
      <c r="Y19" s="29">
        <v>82</v>
      </c>
      <c r="Z19" s="29">
        <v>44</v>
      </c>
      <c r="AA19" s="29">
        <v>25.19</v>
      </c>
      <c r="AB19" s="29">
        <v>63</v>
      </c>
      <c r="AC19" s="29">
        <v>121</v>
      </c>
      <c r="AD19" s="29">
        <v>62</v>
      </c>
      <c r="AE19" s="29">
        <v>26.99</v>
      </c>
      <c r="AF19" s="29">
        <f t="shared" si="0"/>
        <v>286</v>
      </c>
      <c r="AG19" s="29">
        <f t="shared" si="1"/>
        <v>372</v>
      </c>
      <c r="AH19" s="29">
        <f t="shared" si="2"/>
        <v>140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</row>
    <row r="20" spans="1:47" ht="21" customHeight="1">
      <c r="A20" s="67"/>
      <c r="B20" s="67"/>
      <c r="C20" s="67" t="s">
        <v>20</v>
      </c>
      <c r="D20" s="67"/>
      <c r="E20" s="67"/>
      <c r="F20" s="67"/>
      <c r="G20" s="29">
        <v>29.06</v>
      </c>
      <c r="H20" s="29">
        <v>36</v>
      </c>
      <c r="I20" s="29">
        <v>18</v>
      </c>
      <c r="J20" s="29">
        <v>0</v>
      </c>
      <c r="K20" s="29">
        <v>29</v>
      </c>
      <c r="L20" s="29">
        <v>37</v>
      </c>
      <c r="M20" s="29">
        <v>16</v>
      </c>
      <c r="N20" s="29">
        <v>4</v>
      </c>
      <c r="O20" s="29">
        <v>28.36</v>
      </c>
      <c r="P20" s="29">
        <v>34</v>
      </c>
      <c r="Q20" s="29">
        <v>24</v>
      </c>
      <c r="R20" s="29">
        <v>3</v>
      </c>
      <c r="S20" s="29">
        <v>28.4</v>
      </c>
      <c r="T20" s="29">
        <v>22</v>
      </c>
      <c r="U20" s="29">
        <v>22</v>
      </c>
      <c r="V20" s="29">
        <v>11</v>
      </c>
      <c r="W20" s="29">
        <v>27.29</v>
      </c>
      <c r="X20" s="29">
        <v>13</v>
      </c>
      <c r="Y20" s="29">
        <v>18</v>
      </c>
      <c r="Z20" s="29">
        <v>7</v>
      </c>
      <c r="AA20" s="29">
        <v>25.88</v>
      </c>
      <c r="AB20" s="29">
        <v>10</v>
      </c>
      <c r="AC20" s="29">
        <v>25</v>
      </c>
      <c r="AD20" s="29">
        <v>5</v>
      </c>
      <c r="AE20" s="29">
        <v>28.14</v>
      </c>
      <c r="AF20" s="29">
        <f t="shared" si="0"/>
        <v>152</v>
      </c>
      <c r="AG20" s="29">
        <f t="shared" si="1"/>
        <v>123</v>
      </c>
      <c r="AH20" s="29">
        <f t="shared" si="2"/>
        <v>30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</row>
    <row r="21" spans="1:47" ht="21" customHeight="1">
      <c r="A21" s="2"/>
      <c r="B21" s="2"/>
      <c r="C21" s="2"/>
      <c r="D21" s="2"/>
      <c r="E21" s="2"/>
      <c r="F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</row>
    <row r="22" spans="1:47" ht="21" customHeight="1">
      <c r="A22" s="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9" t="s">
        <v>28</v>
      </c>
      <c r="X22" s="109"/>
      <c r="AG22" s="2"/>
      <c r="AH22" s="2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</row>
    <row r="23" spans="1:47" ht="23.25" customHeight="1">
      <c r="A23" s="71" t="s">
        <v>1</v>
      </c>
      <c r="B23" s="71"/>
      <c r="C23" s="71"/>
      <c r="D23" s="71"/>
      <c r="E23" s="71"/>
      <c r="F23" s="71"/>
      <c r="G23" s="69" t="s">
        <v>29</v>
      </c>
      <c r="H23" s="70"/>
      <c r="I23" s="69" t="s">
        <v>30</v>
      </c>
      <c r="J23" s="72"/>
      <c r="K23" s="72"/>
      <c r="L23" s="72"/>
      <c r="M23" s="70"/>
      <c r="N23" s="69" t="s">
        <v>31</v>
      </c>
      <c r="O23" s="72"/>
      <c r="P23" s="70"/>
      <c r="Q23" s="69" t="s">
        <v>32</v>
      </c>
      <c r="R23" s="72"/>
      <c r="S23" s="70"/>
      <c r="T23" s="69" t="s">
        <v>33</v>
      </c>
      <c r="U23" s="72"/>
      <c r="V23" s="70"/>
      <c r="W23" s="69" t="s">
        <v>34</v>
      </c>
      <c r="X23" s="70"/>
      <c r="AG23" s="2"/>
      <c r="AH23" s="2"/>
      <c r="AS23" s="6"/>
      <c r="AT23" s="6"/>
      <c r="AU23" s="6"/>
    </row>
    <row r="24" spans="1:47" ht="21" customHeight="1">
      <c r="A24" s="67" t="s">
        <v>35</v>
      </c>
      <c r="B24" s="67"/>
      <c r="C24" s="67" t="s">
        <v>36</v>
      </c>
      <c r="D24" s="67"/>
      <c r="E24" s="67"/>
      <c r="F24" s="67"/>
      <c r="G24" s="69">
        <v>10</v>
      </c>
      <c r="H24" s="70"/>
      <c r="I24" s="69">
        <v>6</v>
      </c>
      <c r="J24" s="72"/>
      <c r="K24" s="72"/>
      <c r="L24" s="72"/>
      <c r="M24" s="70"/>
      <c r="N24" s="69">
        <v>1</v>
      </c>
      <c r="O24" s="72"/>
      <c r="P24" s="70"/>
      <c r="Q24" s="69">
        <v>6</v>
      </c>
      <c r="R24" s="72"/>
      <c r="S24" s="70"/>
      <c r="T24" s="69">
        <v>1</v>
      </c>
      <c r="U24" s="72"/>
      <c r="V24" s="70"/>
      <c r="W24" s="69">
        <v>38</v>
      </c>
      <c r="X24" s="70"/>
      <c r="AG24" s="2"/>
      <c r="AH24" s="2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6"/>
      <c r="AT24" s="6"/>
      <c r="AU24" s="6"/>
    </row>
    <row r="25" spans="1:47" ht="21" customHeight="1">
      <c r="A25" s="67"/>
      <c r="B25" s="67"/>
      <c r="C25" s="67" t="s">
        <v>37</v>
      </c>
      <c r="D25" s="67"/>
      <c r="E25" s="67"/>
      <c r="F25" s="67"/>
      <c r="G25" s="69">
        <v>27</v>
      </c>
      <c r="H25" s="70"/>
      <c r="I25" s="69">
        <v>9</v>
      </c>
      <c r="J25" s="72"/>
      <c r="K25" s="72"/>
      <c r="L25" s="72"/>
      <c r="M25" s="70"/>
      <c r="N25" s="69">
        <v>5</v>
      </c>
      <c r="O25" s="72"/>
      <c r="P25" s="70"/>
      <c r="Q25" s="69">
        <v>16</v>
      </c>
      <c r="R25" s="72"/>
      <c r="S25" s="70"/>
      <c r="T25" s="69">
        <v>0</v>
      </c>
      <c r="U25" s="72"/>
      <c r="V25" s="70"/>
      <c r="W25" s="69">
        <v>65</v>
      </c>
      <c r="X25" s="70"/>
      <c r="AG25" s="2"/>
      <c r="AH25" s="2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</row>
    <row r="26" spans="1:47" ht="21" customHeight="1">
      <c r="A26" s="67"/>
      <c r="B26" s="67"/>
      <c r="C26" s="67" t="s">
        <v>38</v>
      </c>
      <c r="D26" s="67"/>
      <c r="E26" s="67"/>
      <c r="F26" s="67"/>
      <c r="G26" s="69">
        <v>16</v>
      </c>
      <c r="H26" s="70"/>
      <c r="I26" s="69">
        <v>6</v>
      </c>
      <c r="J26" s="72"/>
      <c r="K26" s="72"/>
      <c r="L26" s="72"/>
      <c r="M26" s="70"/>
      <c r="N26" s="69">
        <v>2</v>
      </c>
      <c r="O26" s="72"/>
      <c r="P26" s="70"/>
      <c r="Q26" s="69">
        <v>2</v>
      </c>
      <c r="R26" s="72"/>
      <c r="S26" s="70"/>
      <c r="T26" s="69">
        <v>0</v>
      </c>
      <c r="U26" s="72"/>
      <c r="V26" s="70"/>
      <c r="W26" s="69">
        <v>33</v>
      </c>
      <c r="X26" s="70"/>
      <c r="AG26" s="2"/>
      <c r="AH26" s="2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</row>
  </sheetData>
  <mergeCells count="68">
    <mergeCell ref="AE1:AH1"/>
    <mergeCell ref="T23:V23"/>
    <mergeCell ref="T24:V24"/>
    <mergeCell ref="W23:X23"/>
    <mergeCell ref="AA2:AD2"/>
    <mergeCell ref="AE2:AH2"/>
    <mergeCell ref="AF3:AH3"/>
    <mergeCell ref="X3:Z3"/>
    <mergeCell ref="AB3:AD3"/>
    <mergeCell ref="T3:V3"/>
    <mergeCell ref="T25:V25"/>
    <mergeCell ref="T26:V26"/>
    <mergeCell ref="W24:X24"/>
    <mergeCell ref="W25:X25"/>
    <mergeCell ref="W26:X26"/>
    <mergeCell ref="W22:X22"/>
    <mergeCell ref="Q24:S24"/>
    <mergeCell ref="Q25:S25"/>
    <mergeCell ref="Q26:S26"/>
    <mergeCell ref="L3:N3"/>
    <mergeCell ref="P3:R3"/>
    <mergeCell ref="N23:P23"/>
    <mergeCell ref="N24:P24"/>
    <mergeCell ref="N25:P25"/>
    <mergeCell ref="N26:P26"/>
    <mergeCell ref="Q23:S23"/>
    <mergeCell ref="A24:B26"/>
    <mergeCell ref="C24:F24"/>
    <mergeCell ref="C25:F25"/>
    <mergeCell ref="C26:F26"/>
    <mergeCell ref="H3:J3"/>
    <mergeCell ref="G2:J2"/>
    <mergeCell ref="K2:N2"/>
    <mergeCell ref="O2:R2"/>
    <mergeCell ref="S2:V2"/>
    <mergeCell ref="W2:Z2"/>
    <mergeCell ref="G23:H23"/>
    <mergeCell ref="G24:H24"/>
    <mergeCell ref="G25:H25"/>
    <mergeCell ref="G26:H26"/>
    <mergeCell ref="I23:M23"/>
    <mergeCell ref="I24:M24"/>
    <mergeCell ref="I25:M25"/>
    <mergeCell ref="I26:M26"/>
    <mergeCell ref="A23:F23"/>
    <mergeCell ref="A16:B18"/>
    <mergeCell ref="C16:F16"/>
    <mergeCell ref="C17:F17"/>
    <mergeCell ref="C18:F18"/>
    <mergeCell ref="A19:B20"/>
    <mergeCell ref="C19:F19"/>
    <mergeCell ref="C20:F20"/>
    <mergeCell ref="A12:B13"/>
    <mergeCell ref="C12:F12"/>
    <mergeCell ref="C13:F13"/>
    <mergeCell ref="A14:B15"/>
    <mergeCell ref="C14:F14"/>
    <mergeCell ref="C15:F15"/>
    <mergeCell ref="A2:F4"/>
    <mergeCell ref="A9:B11"/>
    <mergeCell ref="C9:F9"/>
    <mergeCell ref="C10:F10"/>
    <mergeCell ref="C11:F11"/>
    <mergeCell ref="A5:B8"/>
    <mergeCell ref="C5:F5"/>
    <mergeCell ref="C6:F6"/>
    <mergeCell ref="C7:F7"/>
    <mergeCell ref="C8:F8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&amp;R&amp;12集計表２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2280E-625F-4769-8FAA-CE084CD008F6}">
  <sheetPr>
    <tabColor rgb="FFFFFF00"/>
    <pageSetUpPr fitToPage="1"/>
  </sheetPr>
  <dimension ref="A1:AU26"/>
  <sheetViews>
    <sheetView view="pageBreakPreview" zoomScale="80" zoomScaleNormal="60" zoomScaleSheetLayoutView="80" workbookViewId="0">
      <selection activeCell="AE5" sqref="AE5"/>
    </sheetView>
  </sheetViews>
  <sheetFormatPr defaultColWidth="8.625" defaultRowHeight="13.5"/>
  <cols>
    <col min="1" max="6" width="7.625" style="3" customWidth="1"/>
    <col min="7" max="7" width="10.625" customWidth="1"/>
    <col min="8" max="10" width="5.125" customWidth="1"/>
    <col min="11" max="11" width="10.625" customWidth="1"/>
    <col min="12" max="14" width="5.125" customWidth="1"/>
    <col min="15" max="15" width="10.625" style="3" customWidth="1"/>
    <col min="16" max="18" width="5.125" style="3" customWidth="1"/>
    <col min="19" max="19" width="10.625" style="3" customWidth="1"/>
    <col min="20" max="22" width="5.125" style="3" customWidth="1"/>
    <col min="23" max="23" width="10.625" style="3" customWidth="1"/>
    <col min="24" max="26" width="5.125" style="3" customWidth="1"/>
    <col min="27" max="27" width="10.625" style="3" customWidth="1"/>
    <col min="28" max="30" width="5.125" style="3" customWidth="1"/>
    <col min="31" max="31" width="10.625" style="3" customWidth="1"/>
    <col min="32" max="34" width="5.125" style="3" customWidth="1"/>
    <col min="35" max="16384" width="8.625" style="3"/>
  </cols>
  <sheetData>
    <row r="1" spans="1:47" ht="24" customHeight="1">
      <c r="A1" s="1" t="s">
        <v>0</v>
      </c>
      <c r="B1" s="2"/>
      <c r="C1" s="2"/>
      <c r="D1" s="2"/>
      <c r="E1" s="2"/>
      <c r="F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11" t="s">
        <v>78</v>
      </c>
      <c r="AF1" s="111"/>
      <c r="AG1" s="111"/>
      <c r="AH1" s="111"/>
    </row>
    <row r="2" spans="1:47" ht="21" customHeight="1">
      <c r="A2" s="104" t="s">
        <v>1</v>
      </c>
      <c r="B2" s="105"/>
      <c r="C2" s="105"/>
      <c r="D2" s="105"/>
      <c r="E2" s="105"/>
      <c r="F2" s="106"/>
      <c r="G2" s="69" t="s">
        <v>87</v>
      </c>
      <c r="H2" s="72"/>
      <c r="I2" s="72"/>
      <c r="J2" s="70"/>
      <c r="K2" s="69" t="s">
        <v>88</v>
      </c>
      <c r="L2" s="72"/>
      <c r="M2" s="72"/>
      <c r="N2" s="70"/>
      <c r="O2" s="69" t="s">
        <v>2</v>
      </c>
      <c r="P2" s="72"/>
      <c r="Q2" s="72"/>
      <c r="R2" s="70"/>
      <c r="S2" s="69" t="s">
        <v>3</v>
      </c>
      <c r="T2" s="72"/>
      <c r="U2" s="72"/>
      <c r="V2" s="70"/>
      <c r="W2" s="69" t="s">
        <v>4</v>
      </c>
      <c r="X2" s="72"/>
      <c r="Y2" s="72"/>
      <c r="Z2" s="70"/>
      <c r="AA2" s="69" t="s">
        <v>5</v>
      </c>
      <c r="AB2" s="72"/>
      <c r="AC2" s="72"/>
      <c r="AD2" s="70"/>
      <c r="AE2" s="69" t="s">
        <v>6</v>
      </c>
      <c r="AF2" s="72"/>
      <c r="AG2" s="72"/>
      <c r="AH2" s="70"/>
    </row>
    <row r="3" spans="1:47" ht="54" customHeight="1">
      <c r="A3" s="107"/>
      <c r="B3" s="94"/>
      <c r="C3" s="94"/>
      <c r="D3" s="94"/>
      <c r="E3" s="94"/>
      <c r="F3" s="95"/>
      <c r="G3" s="10" t="s">
        <v>7</v>
      </c>
      <c r="H3" s="100" t="s">
        <v>8</v>
      </c>
      <c r="I3" s="101"/>
      <c r="J3" s="102"/>
      <c r="K3" s="10" t="s">
        <v>7</v>
      </c>
      <c r="L3" s="100" t="s">
        <v>8</v>
      </c>
      <c r="M3" s="101"/>
      <c r="N3" s="102"/>
      <c r="O3" s="10" t="s">
        <v>7</v>
      </c>
      <c r="P3" s="100" t="s">
        <v>8</v>
      </c>
      <c r="Q3" s="101"/>
      <c r="R3" s="102"/>
      <c r="S3" s="10" t="s">
        <v>7</v>
      </c>
      <c r="T3" s="100" t="s">
        <v>8</v>
      </c>
      <c r="U3" s="101"/>
      <c r="V3" s="102"/>
      <c r="W3" s="10" t="s">
        <v>7</v>
      </c>
      <c r="X3" s="100" t="s">
        <v>8</v>
      </c>
      <c r="Y3" s="101"/>
      <c r="Z3" s="102"/>
      <c r="AA3" s="10" t="s">
        <v>7</v>
      </c>
      <c r="AB3" s="100" t="s">
        <v>8</v>
      </c>
      <c r="AC3" s="101"/>
      <c r="AD3" s="102"/>
      <c r="AE3" s="10" t="s">
        <v>7</v>
      </c>
      <c r="AF3" s="100" t="s">
        <v>8</v>
      </c>
      <c r="AG3" s="101"/>
      <c r="AH3" s="102"/>
      <c r="AI3" s="4"/>
      <c r="AJ3" s="5"/>
      <c r="AK3" s="4"/>
      <c r="AL3" s="5"/>
      <c r="AM3" s="4"/>
      <c r="AN3" s="5"/>
      <c r="AO3" s="4"/>
      <c r="AP3" s="5"/>
      <c r="AQ3" s="4"/>
      <c r="AR3" s="5"/>
      <c r="AS3" s="6"/>
      <c r="AT3" s="6"/>
      <c r="AU3" s="6"/>
    </row>
    <row r="4" spans="1:47" ht="21" customHeight="1">
      <c r="A4" s="108"/>
      <c r="B4" s="109"/>
      <c r="C4" s="109"/>
      <c r="D4" s="109"/>
      <c r="E4" s="109"/>
      <c r="F4" s="110"/>
      <c r="G4" s="36"/>
      <c r="H4" s="15">
        <v>0</v>
      </c>
      <c r="I4" s="15">
        <v>1</v>
      </c>
      <c r="J4" s="15">
        <v>2</v>
      </c>
      <c r="K4" s="36"/>
      <c r="L4" s="15">
        <v>0</v>
      </c>
      <c r="M4" s="15">
        <v>1</v>
      </c>
      <c r="N4" s="15">
        <v>2</v>
      </c>
      <c r="O4" s="36"/>
      <c r="P4" s="15">
        <v>0</v>
      </c>
      <c r="Q4" s="15">
        <v>1</v>
      </c>
      <c r="R4" s="15">
        <v>2</v>
      </c>
      <c r="S4" s="36"/>
      <c r="T4" s="15">
        <v>0</v>
      </c>
      <c r="U4" s="15">
        <v>1</v>
      </c>
      <c r="V4" s="15">
        <v>2</v>
      </c>
      <c r="W4" s="36"/>
      <c r="X4" s="15">
        <v>0</v>
      </c>
      <c r="Y4" s="15">
        <v>1</v>
      </c>
      <c r="Z4" s="15">
        <v>2</v>
      </c>
      <c r="AA4" s="36"/>
      <c r="AB4" s="15">
        <v>0</v>
      </c>
      <c r="AC4" s="15">
        <v>1</v>
      </c>
      <c r="AD4" s="15">
        <v>2</v>
      </c>
      <c r="AE4" s="36"/>
      <c r="AF4" s="15">
        <v>0</v>
      </c>
      <c r="AG4" s="15">
        <v>1</v>
      </c>
      <c r="AH4" s="15">
        <v>2</v>
      </c>
      <c r="AI4" s="4"/>
      <c r="AJ4" s="5"/>
      <c r="AK4" s="4"/>
      <c r="AL4" s="5"/>
      <c r="AM4" s="4"/>
      <c r="AN4" s="5"/>
      <c r="AO4" s="4"/>
      <c r="AP4" s="5"/>
      <c r="AQ4" s="4"/>
      <c r="AR4" s="5"/>
      <c r="AS4" s="6"/>
      <c r="AT4" s="6"/>
      <c r="AU4" s="6"/>
    </row>
    <row r="5" spans="1:47" ht="21" customHeight="1">
      <c r="A5" s="67" t="s">
        <v>9</v>
      </c>
      <c r="B5" s="67"/>
      <c r="C5" s="67" t="s">
        <v>10</v>
      </c>
      <c r="D5" s="67"/>
      <c r="E5" s="67"/>
      <c r="F5" s="67"/>
      <c r="G5" s="29">
        <v>32</v>
      </c>
      <c r="H5" s="29">
        <v>0</v>
      </c>
      <c r="I5" s="29">
        <v>0</v>
      </c>
      <c r="J5" s="29">
        <v>1</v>
      </c>
      <c r="K5" s="29">
        <v>30</v>
      </c>
      <c r="L5" s="29">
        <v>0</v>
      </c>
      <c r="M5" s="29">
        <v>1</v>
      </c>
      <c r="N5" s="29">
        <v>0</v>
      </c>
      <c r="O5" s="29">
        <v>0</v>
      </c>
      <c r="P5" s="29">
        <v>0</v>
      </c>
      <c r="Q5" s="29">
        <v>0</v>
      </c>
      <c r="R5" s="29">
        <v>0</v>
      </c>
      <c r="S5" s="29">
        <v>15</v>
      </c>
      <c r="T5" s="29">
        <v>1</v>
      </c>
      <c r="U5" s="29">
        <v>0</v>
      </c>
      <c r="V5" s="29">
        <v>0</v>
      </c>
      <c r="W5" s="29">
        <v>0</v>
      </c>
      <c r="X5" s="29">
        <v>0</v>
      </c>
      <c r="Y5" s="29">
        <v>0</v>
      </c>
      <c r="Z5" s="29">
        <v>0</v>
      </c>
      <c r="AA5" s="29">
        <v>0</v>
      </c>
      <c r="AB5" s="29">
        <v>0</v>
      </c>
      <c r="AC5" s="29">
        <v>0</v>
      </c>
      <c r="AD5" s="29">
        <v>0</v>
      </c>
      <c r="AE5" s="9">
        <v>25.67</v>
      </c>
      <c r="AF5" s="29">
        <f t="shared" ref="AF5:AF20" si="0">SUM(H5,L5,P5,T5,X5,AB5)</f>
        <v>1</v>
      </c>
      <c r="AG5" s="29">
        <f t="shared" ref="AG5:AG20" si="1">SUM(I5,M5,Q5,U5,Y5,AC5)</f>
        <v>1</v>
      </c>
      <c r="AH5" s="29">
        <f t="shared" ref="AH5:AH20" si="2">SUM(J5,N5,R5,V5,Z5,AD5)</f>
        <v>1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6"/>
      <c r="AU5" s="6"/>
    </row>
    <row r="6" spans="1:47" ht="21" customHeight="1">
      <c r="A6" s="67"/>
      <c r="B6" s="67"/>
      <c r="C6" s="67" t="s">
        <v>11</v>
      </c>
      <c r="D6" s="67"/>
      <c r="E6" s="67"/>
      <c r="F6" s="67"/>
      <c r="G6" s="29">
        <v>27</v>
      </c>
      <c r="H6" s="29">
        <v>1</v>
      </c>
      <c r="I6" s="29">
        <v>1</v>
      </c>
      <c r="J6" s="29">
        <v>0</v>
      </c>
      <c r="K6" s="29">
        <v>28.75</v>
      </c>
      <c r="L6" s="29">
        <v>5</v>
      </c>
      <c r="M6" s="29">
        <v>4</v>
      </c>
      <c r="N6" s="29">
        <v>3</v>
      </c>
      <c r="O6" s="29">
        <v>28.55</v>
      </c>
      <c r="P6" s="29">
        <v>5</v>
      </c>
      <c r="Q6" s="29">
        <v>4</v>
      </c>
      <c r="R6" s="29">
        <v>2</v>
      </c>
      <c r="S6" s="29">
        <v>28</v>
      </c>
      <c r="T6" s="29">
        <v>3</v>
      </c>
      <c r="U6" s="29">
        <v>4</v>
      </c>
      <c r="V6" s="29">
        <v>3</v>
      </c>
      <c r="W6" s="29">
        <v>25.7</v>
      </c>
      <c r="X6" s="29">
        <v>4</v>
      </c>
      <c r="Y6" s="29">
        <v>4</v>
      </c>
      <c r="Z6" s="29">
        <v>2</v>
      </c>
      <c r="AA6" s="29">
        <v>25.5</v>
      </c>
      <c r="AB6" s="29">
        <v>10</v>
      </c>
      <c r="AC6" s="29">
        <v>11</v>
      </c>
      <c r="AD6" s="29">
        <v>7</v>
      </c>
      <c r="AE6" s="9">
        <v>26.88</v>
      </c>
      <c r="AF6" s="29">
        <f t="shared" si="0"/>
        <v>28</v>
      </c>
      <c r="AG6" s="29">
        <f t="shared" si="1"/>
        <v>28</v>
      </c>
      <c r="AH6" s="29">
        <f t="shared" si="2"/>
        <v>17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6"/>
      <c r="AU6" s="6"/>
    </row>
    <row r="7" spans="1:47" ht="21" customHeight="1">
      <c r="A7" s="67"/>
      <c r="B7" s="67"/>
      <c r="C7" s="67" t="s">
        <v>12</v>
      </c>
      <c r="D7" s="67"/>
      <c r="E7" s="67"/>
      <c r="F7" s="67"/>
      <c r="G7" s="29">
        <v>28.56</v>
      </c>
      <c r="H7" s="29">
        <v>35</v>
      </c>
      <c r="I7" s="29">
        <v>8</v>
      </c>
      <c r="J7" s="29">
        <v>0</v>
      </c>
      <c r="K7" s="29">
        <v>28.64</v>
      </c>
      <c r="L7" s="29">
        <v>22</v>
      </c>
      <c r="M7" s="29">
        <v>14</v>
      </c>
      <c r="N7" s="29">
        <v>3</v>
      </c>
      <c r="O7" s="29">
        <v>28.72</v>
      </c>
      <c r="P7" s="29">
        <v>30</v>
      </c>
      <c r="Q7" s="29">
        <v>27</v>
      </c>
      <c r="R7" s="29">
        <v>9</v>
      </c>
      <c r="S7" s="29">
        <v>28.01</v>
      </c>
      <c r="T7" s="29">
        <v>39</v>
      </c>
      <c r="U7" s="29">
        <v>34</v>
      </c>
      <c r="V7" s="29">
        <v>15</v>
      </c>
      <c r="W7" s="29">
        <v>26.88</v>
      </c>
      <c r="X7" s="29">
        <v>29</v>
      </c>
      <c r="Y7" s="29">
        <v>51</v>
      </c>
      <c r="Z7" s="29">
        <v>13</v>
      </c>
      <c r="AA7" s="29">
        <v>25.52</v>
      </c>
      <c r="AB7" s="29">
        <v>46</v>
      </c>
      <c r="AC7" s="29">
        <v>65</v>
      </c>
      <c r="AD7" s="29">
        <v>35</v>
      </c>
      <c r="AE7" s="9">
        <v>27.11</v>
      </c>
      <c r="AF7" s="29">
        <f t="shared" si="0"/>
        <v>201</v>
      </c>
      <c r="AG7" s="29">
        <f t="shared" si="1"/>
        <v>199</v>
      </c>
      <c r="AH7" s="29">
        <f t="shared" si="2"/>
        <v>75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6"/>
      <c r="AU7" s="6"/>
    </row>
    <row r="8" spans="1:47" ht="21" customHeight="1">
      <c r="A8" s="67"/>
      <c r="B8" s="67"/>
      <c r="C8" s="67" t="s">
        <v>13</v>
      </c>
      <c r="D8" s="67"/>
      <c r="E8" s="67"/>
      <c r="F8" s="67"/>
      <c r="G8" s="29">
        <v>28.6</v>
      </c>
      <c r="H8" s="29">
        <v>7</v>
      </c>
      <c r="I8" s="29">
        <v>2</v>
      </c>
      <c r="J8" s="29">
        <v>1</v>
      </c>
      <c r="K8" s="29">
        <v>29.07</v>
      </c>
      <c r="L8" s="29">
        <v>9</v>
      </c>
      <c r="M8" s="29">
        <v>6</v>
      </c>
      <c r="N8" s="29">
        <v>0</v>
      </c>
      <c r="O8" s="29">
        <v>28.05</v>
      </c>
      <c r="P8" s="29">
        <v>22</v>
      </c>
      <c r="Q8" s="29">
        <v>16</v>
      </c>
      <c r="R8" s="29">
        <v>4</v>
      </c>
      <c r="S8" s="29">
        <v>27.81</v>
      </c>
      <c r="T8" s="29">
        <v>24</v>
      </c>
      <c r="U8" s="29">
        <v>27</v>
      </c>
      <c r="V8" s="29">
        <v>10</v>
      </c>
      <c r="W8" s="29">
        <v>27.35</v>
      </c>
      <c r="X8" s="29">
        <v>20</v>
      </c>
      <c r="Y8" s="29">
        <v>25</v>
      </c>
      <c r="Z8" s="29">
        <v>1</v>
      </c>
      <c r="AA8" s="9">
        <v>24.6</v>
      </c>
      <c r="AB8" s="29">
        <v>19</v>
      </c>
      <c r="AC8" s="29">
        <v>24</v>
      </c>
      <c r="AD8" s="29">
        <v>12</v>
      </c>
      <c r="AE8" s="9">
        <v>26.93</v>
      </c>
      <c r="AF8" s="29">
        <f t="shared" si="0"/>
        <v>101</v>
      </c>
      <c r="AG8" s="29">
        <f t="shared" si="1"/>
        <v>100</v>
      </c>
      <c r="AH8" s="29">
        <f t="shared" si="2"/>
        <v>28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6"/>
      <c r="AT8" s="6"/>
      <c r="AU8" s="6"/>
    </row>
    <row r="9" spans="1:47" ht="21" customHeight="1">
      <c r="A9" s="85" t="s">
        <v>14</v>
      </c>
      <c r="B9" s="85"/>
      <c r="C9" s="67" t="s">
        <v>15</v>
      </c>
      <c r="D9" s="67"/>
      <c r="E9" s="67"/>
      <c r="F9" s="67"/>
      <c r="G9" s="29">
        <v>28</v>
      </c>
      <c r="H9" s="29">
        <v>5</v>
      </c>
      <c r="I9" s="29">
        <v>3</v>
      </c>
      <c r="J9" s="29">
        <v>0</v>
      </c>
      <c r="K9" s="29">
        <v>27.8</v>
      </c>
      <c r="L9" s="29">
        <v>5</v>
      </c>
      <c r="M9" s="29">
        <v>4</v>
      </c>
      <c r="N9" s="29">
        <v>1</v>
      </c>
      <c r="O9" s="29">
        <v>27.94</v>
      </c>
      <c r="P9" s="29">
        <v>17</v>
      </c>
      <c r="Q9" s="29">
        <v>12</v>
      </c>
      <c r="R9" s="29">
        <v>5</v>
      </c>
      <c r="S9" s="29">
        <v>27.73</v>
      </c>
      <c r="T9" s="29">
        <v>16</v>
      </c>
      <c r="U9" s="29">
        <v>28</v>
      </c>
      <c r="V9" s="29">
        <v>10</v>
      </c>
      <c r="W9" s="29">
        <v>27</v>
      </c>
      <c r="X9" s="29">
        <v>24</v>
      </c>
      <c r="Y9" s="29">
        <v>35</v>
      </c>
      <c r="Z9" s="29">
        <v>6</v>
      </c>
      <c r="AA9" s="29">
        <v>25.13</v>
      </c>
      <c r="AB9" s="29">
        <v>36</v>
      </c>
      <c r="AC9" s="29">
        <v>45</v>
      </c>
      <c r="AD9" s="29">
        <v>28</v>
      </c>
      <c r="AE9" s="9">
        <v>26.45</v>
      </c>
      <c r="AF9" s="29">
        <f t="shared" si="0"/>
        <v>103</v>
      </c>
      <c r="AG9" s="29">
        <f t="shared" si="1"/>
        <v>127</v>
      </c>
      <c r="AH9" s="29">
        <f t="shared" si="2"/>
        <v>50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6"/>
      <c r="AT9" s="6"/>
      <c r="AU9" s="6"/>
    </row>
    <row r="10" spans="1:47" ht="21" customHeight="1">
      <c r="A10" s="85"/>
      <c r="B10" s="85"/>
      <c r="C10" s="67" t="s">
        <v>16</v>
      </c>
      <c r="D10" s="67"/>
      <c r="E10" s="67"/>
      <c r="F10" s="67"/>
      <c r="G10" s="29">
        <v>28.58</v>
      </c>
      <c r="H10" s="29">
        <v>16</v>
      </c>
      <c r="I10" s="29">
        <v>2</v>
      </c>
      <c r="J10" s="29">
        <v>1</v>
      </c>
      <c r="K10" s="29">
        <v>28.75</v>
      </c>
      <c r="L10" s="29">
        <v>17</v>
      </c>
      <c r="M10" s="29">
        <v>11</v>
      </c>
      <c r="N10" s="29">
        <v>4</v>
      </c>
      <c r="O10" s="29">
        <v>28.72</v>
      </c>
      <c r="P10" s="29">
        <v>29</v>
      </c>
      <c r="Q10" s="29">
        <v>22</v>
      </c>
      <c r="R10" s="29">
        <v>7</v>
      </c>
      <c r="S10" s="29">
        <v>27.82</v>
      </c>
      <c r="T10" s="29">
        <v>36</v>
      </c>
      <c r="U10" s="29">
        <v>21</v>
      </c>
      <c r="V10" s="29">
        <v>12</v>
      </c>
      <c r="W10" s="29">
        <v>27.23</v>
      </c>
      <c r="X10" s="29">
        <v>17</v>
      </c>
      <c r="Y10" s="29">
        <v>26</v>
      </c>
      <c r="Z10" s="29">
        <v>4</v>
      </c>
      <c r="AA10" s="29">
        <v>25.65</v>
      </c>
      <c r="AB10" s="29">
        <v>23</v>
      </c>
      <c r="AC10" s="29">
        <v>36</v>
      </c>
      <c r="AD10" s="29">
        <v>15</v>
      </c>
      <c r="AE10" s="9">
        <v>27.4</v>
      </c>
      <c r="AF10" s="29">
        <f t="shared" si="0"/>
        <v>138</v>
      </c>
      <c r="AG10" s="29">
        <f t="shared" si="1"/>
        <v>118</v>
      </c>
      <c r="AH10" s="29">
        <f t="shared" si="2"/>
        <v>43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/>
      <c r="AT10" s="6"/>
      <c r="AU10" s="6"/>
    </row>
    <row r="11" spans="1:47" ht="21" customHeight="1">
      <c r="A11" s="85"/>
      <c r="B11" s="85"/>
      <c r="C11" s="67" t="s">
        <v>17</v>
      </c>
      <c r="D11" s="67"/>
      <c r="E11" s="67"/>
      <c r="F11" s="67"/>
      <c r="G11" s="29">
        <v>28.75</v>
      </c>
      <c r="H11" s="29">
        <v>21</v>
      </c>
      <c r="I11" s="29">
        <v>6</v>
      </c>
      <c r="J11" s="29">
        <v>1</v>
      </c>
      <c r="K11" s="29">
        <v>29.25</v>
      </c>
      <c r="L11" s="29">
        <v>14</v>
      </c>
      <c r="M11" s="29">
        <v>10</v>
      </c>
      <c r="N11" s="29">
        <v>0</v>
      </c>
      <c r="O11" s="29">
        <v>28.62</v>
      </c>
      <c r="P11" s="29">
        <v>11</v>
      </c>
      <c r="Q11" s="29">
        <v>12</v>
      </c>
      <c r="R11" s="29">
        <v>3</v>
      </c>
      <c r="S11" s="29">
        <v>28.11</v>
      </c>
      <c r="T11" s="29">
        <v>15</v>
      </c>
      <c r="U11" s="29">
        <v>16</v>
      </c>
      <c r="V11" s="29">
        <v>6</v>
      </c>
      <c r="W11" s="29">
        <v>26.5</v>
      </c>
      <c r="X11" s="29">
        <v>12</v>
      </c>
      <c r="Y11" s="29">
        <v>19</v>
      </c>
      <c r="Z11" s="29">
        <v>6</v>
      </c>
      <c r="AA11" s="29">
        <v>24.98</v>
      </c>
      <c r="AB11" s="29">
        <v>15</v>
      </c>
      <c r="AC11" s="29">
        <v>19</v>
      </c>
      <c r="AD11" s="29">
        <v>11</v>
      </c>
      <c r="AE11" s="9">
        <v>27.32</v>
      </c>
      <c r="AF11" s="29">
        <f t="shared" si="0"/>
        <v>88</v>
      </c>
      <c r="AG11" s="29">
        <f t="shared" si="1"/>
        <v>82</v>
      </c>
      <c r="AH11" s="29">
        <f t="shared" si="2"/>
        <v>27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</row>
    <row r="12" spans="1:47" ht="21" customHeight="1">
      <c r="A12" s="67" t="s">
        <v>18</v>
      </c>
      <c r="B12" s="67"/>
      <c r="C12" s="67" t="s">
        <v>19</v>
      </c>
      <c r="D12" s="67"/>
      <c r="E12" s="67"/>
      <c r="F12" s="67"/>
      <c r="G12" s="29">
        <v>28.83</v>
      </c>
      <c r="H12" s="29">
        <v>20</v>
      </c>
      <c r="I12" s="29">
        <v>3</v>
      </c>
      <c r="J12" s="29">
        <v>1</v>
      </c>
      <c r="K12" s="29">
        <v>28.54</v>
      </c>
      <c r="L12" s="29">
        <v>20</v>
      </c>
      <c r="M12" s="29">
        <v>14</v>
      </c>
      <c r="N12" s="29">
        <v>5</v>
      </c>
      <c r="O12" s="29">
        <v>28.07</v>
      </c>
      <c r="P12" s="29">
        <v>32</v>
      </c>
      <c r="Q12" s="29">
        <v>23</v>
      </c>
      <c r="R12" s="29">
        <v>6</v>
      </c>
      <c r="S12" s="29">
        <v>27.99</v>
      </c>
      <c r="T12" s="29">
        <v>41</v>
      </c>
      <c r="U12" s="29">
        <v>40</v>
      </c>
      <c r="V12" s="29">
        <v>17</v>
      </c>
      <c r="W12" s="29">
        <v>26.74</v>
      </c>
      <c r="X12" s="29">
        <v>35</v>
      </c>
      <c r="Y12" s="29">
        <v>52</v>
      </c>
      <c r="Z12" s="29">
        <v>10</v>
      </c>
      <c r="AA12" s="29">
        <v>24.96</v>
      </c>
      <c r="AB12" s="29">
        <v>38</v>
      </c>
      <c r="AC12" s="29">
        <v>74</v>
      </c>
      <c r="AD12" s="29">
        <v>40</v>
      </c>
      <c r="AE12" s="9">
        <v>26.7</v>
      </c>
      <c r="AF12" s="29">
        <f t="shared" si="0"/>
        <v>186</v>
      </c>
      <c r="AG12" s="29">
        <f t="shared" si="1"/>
        <v>206</v>
      </c>
      <c r="AH12" s="29">
        <f t="shared" si="2"/>
        <v>79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</row>
    <row r="13" spans="1:47" ht="21" customHeight="1">
      <c r="A13" s="67"/>
      <c r="B13" s="67"/>
      <c r="C13" s="67" t="s">
        <v>20</v>
      </c>
      <c r="D13" s="67"/>
      <c r="E13" s="67"/>
      <c r="F13" s="67"/>
      <c r="G13" s="29">
        <v>28.38</v>
      </c>
      <c r="H13" s="29">
        <v>23</v>
      </c>
      <c r="I13" s="29">
        <v>8</v>
      </c>
      <c r="J13" s="29">
        <v>1</v>
      </c>
      <c r="K13" s="29">
        <v>29.11</v>
      </c>
      <c r="L13" s="29">
        <v>16</v>
      </c>
      <c r="M13" s="29">
        <v>11</v>
      </c>
      <c r="N13" s="29">
        <v>1</v>
      </c>
      <c r="O13" s="29">
        <v>28.91</v>
      </c>
      <c r="P13" s="29">
        <v>25</v>
      </c>
      <c r="Q13" s="29">
        <v>23</v>
      </c>
      <c r="R13" s="29">
        <v>9</v>
      </c>
      <c r="S13" s="29">
        <v>27.65</v>
      </c>
      <c r="T13" s="29">
        <v>26</v>
      </c>
      <c r="U13" s="29">
        <v>24</v>
      </c>
      <c r="V13" s="29">
        <v>11</v>
      </c>
      <c r="W13" s="29">
        <v>27.42</v>
      </c>
      <c r="X13" s="29">
        <v>18</v>
      </c>
      <c r="Y13" s="29">
        <v>27</v>
      </c>
      <c r="Z13" s="29">
        <v>6</v>
      </c>
      <c r="AA13" s="29">
        <v>25.92</v>
      </c>
      <c r="AB13" s="29">
        <v>35</v>
      </c>
      <c r="AC13" s="29">
        <v>25</v>
      </c>
      <c r="AD13" s="29">
        <v>13</v>
      </c>
      <c r="AE13" s="9">
        <v>27.57</v>
      </c>
      <c r="AF13" s="29">
        <f t="shared" si="0"/>
        <v>143</v>
      </c>
      <c r="AG13" s="29">
        <f t="shared" si="1"/>
        <v>118</v>
      </c>
      <c r="AH13" s="29">
        <f t="shared" si="2"/>
        <v>41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</row>
    <row r="14" spans="1:47" ht="21" customHeight="1">
      <c r="A14" s="67" t="s">
        <v>21</v>
      </c>
      <c r="B14" s="67"/>
      <c r="C14" s="67" t="s">
        <v>19</v>
      </c>
      <c r="D14" s="67"/>
      <c r="E14" s="67"/>
      <c r="F14" s="67"/>
      <c r="G14" s="29">
        <v>28.68</v>
      </c>
      <c r="H14" s="29">
        <v>16</v>
      </c>
      <c r="I14" s="29">
        <v>2</v>
      </c>
      <c r="J14" s="29">
        <v>1</v>
      </c>
      <c r="K14" s="29">
        <v>28.46</v>
      </c>
      <c r="L14" s="29">
        <v>20</v>
      </c>
      <c r="M14" s="29">
        <v>10</v>
      </c>
      <c r="N14" s="29">
        <v>5</v>
      </c>
      <c r="O14" s="29">
        <v>28.02</v>
      </c>
      <c r="P14" s="29">
        <v>28</v>
      </c>
      <c r="Q14" s="29">
        <v>20</v>
      </c>
      <c r="R14" s="29">
        <v>7</v>
      </c>
      <c r="S14" s="29">
        <v>28</v>
      </c>
      <c r="T14" s="29">
        <v>36</v>
      </c>
      <c r="U14" s="29">
        <v>38</v>
      </c>
      <c r="V14" s="29">
        <v>18</v>
      </c>
      <c r="W14" s="29">
        <v>26.75</v>
      </c>
      <c r="X14" s="29">
        <v>30</v>
      </c>
      <c r="Y14" s="29">
        <v>50</v>
      </c>
      <c r="Z14" s="29">
        <v>8</v>
      </c>
      <c r="AA14" s="29">
        <v>25.21</v>
      </c>
      <c r="AB14" s="29">
        <v>36</v>
      </c>
      <c r="AC14" s="29">
        <v>67</v>
      </c>
      <c r="AD14" s="29">
        <v>35</v>
      </c>
      <c r="AE14" s="9">
        <v>26.78</v>
      </c>
      <c r="AF14" s="29">
        <f t="shared" si="0"/>
        <v>166</v>
      </c>
      <c r="AG14" s="29">
        <f t="shared" si="1"/>
        <v>187</v>
      </c>
      <c r="AH14" s="29">
        <f t="shared" si="2"/>
        <v>74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</row>
    <row r="15" spans="1:47" ht="21" customHeight="1">
      <c r="A15" s="67"/>
      <c r="B15" s="67"/>
      <c r="C15" s="67" t="s">
        <v>20</v>
      </c>
      <c r="D15" s="67"/>
      <c r="E15" s="67"/>
      <c r="F15" s="67"/>
      <c r="G15" s="29">
        <v>28.51</v>
      </c>
      <c r="H15" s="29">
        <v>27</v>
      </c>
      <c r="I15" s="29">
        <v>9</v>
      </c>
      <c r="J15" s="29">
        <v>1</v>
      </c>
      <c r="K15" s="29">
        <v>29.13</v>
      </c>
      <c r="L15" s="29">
        <v>16</v>
      </c>
      <c r="M15" s="29">
        <v>15</v>
      </c>
      <c r="N15" s="29">
        <v>1</v>
      </c>
      <c r="O15" s="29">
        <v>28.86</v>
      </c>
      <c r="P15" s="29">
        <v>29</v>
      </c>
      <c r="Q15" s="29">
        <v>27</v>
      </c>
      <c r="R15" s="29">
        <v>8</v>
      </c>
      <c r="S15" s="29">
        <v>27.66</v>
      </c>
      <c r="T15" s="29">
        <v>31</v>
      </c>
      <c r="U15" s="29">
        <v>27</v>
      </c>
      <c r="V15" s="29">
        <v>10</v>
      </c>
      <c r="W15" s="29">
        <v>27.24</v>
      </c>
      <c r="X15" s="29">
        <v>23</v>
      </c>
      <c r="Y15" s="29">
        <v>30</v>
      </c>
      <c r="Z15" s="29">
        <v>8</v>
      </c>
      <c r="AA15" s="29">
        <v>25.44</v>
      </c>
      <c r="AB15" s="29">
        <v>39</v>
      </c>
      <c r="AC15" s="29">
        <v>32</v>
      </c>
      <c r="AD15" s="29">
        <v>19</v>
      </c>
      <c r="AE15" s="9">
        <v>27.37</v>
      </c>
      <c r="AF15" s="29">
        <f t="shared" si="0"/>
        <v>165</v>
      </c>
      <c r="AG15" s="29">
        <f t="shared" si="1"/>
        <v>140</v>
      </c>
      <c r="AH15" s="29">
        <f t="shared" si="2"/>
        <v>47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</row>
    <row r="16" spans="1:47" ht="21" customHeight="1">
      <c r="A16" s="67" t="s">
        <v>22</v>
      </c>
      <c r="B16" s="67"/>
      <c r="C16" s="67" t="s">
        <v>23</v>
      </c>
      <c r="D16" s="67"/>
      <c r="E16" s="67"/>
      <c r="F16" s="67"/>
      <c r="G16" s="29">
        <v>29</v>
      </c>
      <c r="H16" s="29">
        <v>1</v>
      </c>
      <c r="I16" s="29">
        <v>3</v>
      </c>
      <c r="J16" s="29">
        <v>0</v>
      </c>
      <c r="K16" s="29">
        <v>31</v>
      </c>
      <c r="L16" s="29">
        <v>2</v>
      </c>
      <c r="M16" s="29">
        <v>0</v>
      </c>
      <c r="N16" s="29">
        <v>0</v>
      </c>
      <c r="O16" s="29">
        <v>28.71</v>
      </c>
      <c r="P16" s="29">
        <v>2</v>
      </c>
      <c r="Q16" s="29">
        <v>2</v>
      </c>
      <c r="R16" s="29">
        <v>3</v>
      </c>
      <c r="S16" s="29">
        <v>27.86</v>
      </c>
      <c r="T16" s="29">
        <v>6</v>
      </c>
      <c r="U16" s="29">
        <v>4</v>
      </c>
      <c r="V16" s="29">
        <v>4</v>
      </c>
      <c r="W16" s="29">
        <v>25.71</v>
      </c>
      <c r="X16" s="29">
        <v>2</v>
      </c>
      <c r="Y16" s="29">
        <v>8</v>
      </c>
      <c r="Z16" s="29">
        <v>3</v>
      </c>
      <c r="AA16" s="29">
        <v>26</v>
      </c>
      <c r="AB16" s="29">
        <v>3</v>
      </c>
      <c r="AC16" s="29">
        <v>7</v>
      </c>
      <c r="AD16" s="29">
        <v>2</v>
      </c>
      <c r="AE16" s="9">
        <v>27.11</v>
      </c>
      <c r="AF16" s="29">
        <f t="shared" si="0"/>
        <v>16</v>
      </c>
      <c r="AG16" s="29">
        <f t="shared" si="1"/>
        <v>24</v>
      </c>
      <c r="AH16" s="29">
        <f t="shared" si="2"/>
        <v>12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6"/>
      <c r="AT16" s="6"/>
      <c r="AU16" s="6"/>
    </row>
    <row r="17" spans="1:47" ht="21" customHeight="1">
      <c r="A17" s="67"/>
      <c r="B17" s="67"/>
      <c r="C17" s="67" t="s">
        <v>24</v>
      </c>
      <c r="D17" s="67"/>
      <c r="E17" s="67"/>
      <c r="F17" s="67"/>
      <c r="G17" s="29">
        <v>32</v>
      </c>
      <c r="H17" s="29">
        <v>1</v>
      </c>
      <c r="I17" s="29">
        <v>0</v>
      </c>
      <c r="J17" s="29">
        <v>0</v>
      </c>
      <c r="K17" s="29">
        <v>29</v>
      </c>
      <c r="L17" s="29">
        <v>2</v>
      </c>
      <c r="M17" s="29">
        <v>4</v>
      </c>
      <c r="N17" s="29">
        <v>1</v>
      </c>
      <c r="O17" s="29">
        <v>28.14</v>
      </c>
      <c r="P17" s="29">
        <v>8</v>
      </c>
      <c r="Q17" s="29">
        <v>9</v>
      </c>
      <c r="R17" s="29">
        <v>4</v>
      </c>
      <c r="S17" s="29">
        <v>27.19</v>
      </c>
      <c r="T17" s="29">
        <v>12</v>
      </c>
      <c r="U17" s="29">
        <v>12</v>
      </c>
      <c r="V17" s="29">
        <v>5</v>
      </c>
      <c r="W17" s="29">
        <v>26.14</v>
      </c>
      <c r="X17" s="29">
        <v>13</v>
      </c>
      <c r="Y17" s="29">
        <v>17</v>
      </c>
      <c r="Z17" s="29">
        <v>8</v>
      </c>
      <c r="AA17" s="29">
        <v>23.94</v>
      </c>
      <c r="AB17" s="29">
        <v>16</v>
      </c>
      <c r="AC17" s="29">
        <v>19</v>
      </c>
      <c r="AD17" s="29">
        <v>16</v>
      </c>
      <c r="AE17" s="9">
        <v>25.89</v>
      </c>
      <c r="AF17" s="29">
        <f t="shared" si="0"/>
        <v>52</v>
      </c>
      <c r="AG17" s="29">
        <f t="shared" si="1"/>
        <v>61</v>
      </c>
      <c r="AH17" s="29">
        <f t="shared" si="2"/>
        <v>34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</row>
    <row r="18" spans="1:47" ht="21" customHeight="1">
      <c r="A18" s="67"/>
      <c r="B18" s="67"/>
      <c r="C18" s="67" t="s">
        <v>25</v>
      </c>
      <c r="D18" s="67"/>
      <c r="E18" s="67"/>
      <c r="F18" s="67"/>
      <c r="G18" s="29">
        <v>28.47</v>
      </c>
      <c r="H18" s="29">
        <v>41</v>
      </c>
      <c r="I18" s="29">
        <v>8</v>
      </c>
      <c r="J18" s="29">
        <v>2</v>
      </c>
      <c r="K18" s="29">
        <v>28.67</v>
      </c>
      <c r="L18" s="29">
        <v>32</v>
      </c>
      <c r="M18" s="29">
        <v>21</v>
      </c>
      <c r="N18" s="29">
        <v>5</v>
      </c>
      <c r="O18" s="29">
        <v>28.53</v>
      </c>
      <c r="P18" s="29">
        <v>47</v>
      </c>
      <c r="Q18" s="29">
        <v>35</v>
      </c>
      <c r="R18" s="29">
        <v>8</v>
      </c>
      <c r="S18" s="29">
        <v>28.03</v>
      </c>
      <c r="T18" s="29">
        <v>49</v>
      </c>
      <c r="U18" s="29">
        <v>49</v>
      </c>
      <c r="V18" s="29">
        <v>19</v>
      </c>
      <c r="W18" s="29">
        <v>27.45</v>
      </c>
      <c r="X18" s="29">
        <v>38</v>
      </c>
      <c r="Y18" s="29">
        <v>54</v>
      </c>
      <c r="Z18" s="29">
        <v>5</v>
      </c>
      <c r="AA18" s="29">
        <v>26.66</v>
      </c>
      <c r="AB18" s="29">
        <v>56</v>
      </c>
      <c r="AC18" s="29">
        <v>74</v>
      </c>
      <c r="AD18" s="29">
        <v>36</v>
      </c>
      <c r="AE18" s="9">
        <v>27.33</v>
      </c>
      <c r="AF18" s="29">
        <f t="shared" si="0"/>
        <v>263</v>
      </c>
      <c r="AG18" s="29">
        <f t="shared" si="1"/>
        <v>241</v>
      </c>
      <c r="AH18" s="29">
        <f t="shared" si="2"/>
        <v>75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</row>
    <row r="19" spans="1:47" ht="21" customHeight="1">
      <c r="A19" s="67" t="s">
        <v>26</v>
      </c>
      <c r="B19" s="67"/>
      <c r="C19" s="67" t="s">
        <v>19</v>
      </c>
      <c r="D19" s="67"/>
      <c r="E19" s="67"/>
      <c r="F19" s="67"/>
      <c r="G19" s="29">
        <v>28.42</v>
      </c>
      <c r="H19" s="29">
        <v>21</v>
      </c>
      <c r="I19" s="29">
        <v>5</v>
      </c>
      <c r="J19" s="29">
        <v>0</v>
      </c>
      <c r="K19" s="29">
        <v>28.56</v>
      </c>
      <c r="L19" s="29">
        <v>22</v>
      </c>
      <c r="M19" s="29">
        <v>14</v>
      </c>
      <c r="N19" s="29">
        <v>5</v>
      </c>
      <c r="O19" s="9">
        <v>28.3</v>
      </c>
      <c r="P19" s="29">
        <v>37</v>
      </c>
      <c r="Q19" s="29">
        <v>37</v>
      </c>
      <c r="R19" s="29">
        <v>9</v>
      </c>
      <c r="S19" s="29">
        <v>27.87</v>
      </c>
      <c r="T19" s="29">
        <v>49</v>
      </c>
      <c r="U19" s="29">
        <v>54</v>
      </c>
      <c r="V19" s="29">
        <v>24</v>
      </c>
      <c r="W19" s="29">
        <v>26.81</v>
      </c>
      <c r="X19" s="29">
        <v>44</v>
      </c>
      <c r="Y19" s="29">
        <v>60</v>
      </c>
      <c r="Z19" s="29">
        <v>11</v>
      </c>
      <c r="AA19" s="29">
        <v>25.27</v>
      </c>
      <c r="AB19" s="29">
        <v>69</v>
      </c>
      <c r="AC19" s="29">
        <v>89</v>
      </c>
      <c r="AD19" s="29">
        <v>45</v>
      </c>
      <c r="AE19" s="9">
        <v>26.79</v>
      </c>
      <c r="AF19" s="29">
        <f t="shared" si="0"/>
        <v>242</v>
      </c>
      <c r="AG19" s="29">
        <f t="shared" si="1"/>
        <v>259</v>
      </c>
      <c r="AH19" s="29">
        <f t="shared" si="2"/>
        <v>94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</row>
    <row r="20" spans="1:47" ht="21" customHeight="1">
      <c r="A20" s="67"/>
      <c r="B20" s="67"/>
      <c r="C20" s="67" t="s">
        <v>20</v>
      </c>
      <c r="D20" s="67"/>
      <c r="E20" s="67"/>
      <c r="F20" s="67"/>
      <c r="G20" s="29">
        <v>28.7</v>
      </c>
      <c r="H20" s="29">
        <v>22</v>
      </c>
      <c r="I20" s="29">
        <v>6</v>
      </c>
      <c r="J20" s="29">
        <v>2</v>
      </c>
      <c r="K20" s="29">
        <v>29.12</v>
      </c>
      <c r="L20" s="29">
        <v>14</v>
      </c>
      <c r="M20" s="29">
        <v>11</v>
      </c>
      <c r="N20" s="29">
        <v>1</v>
      </c>
      <c r="O20" s="29">
        <v>28.83</v>
      </c>
      <c r="P20" s="29">
        <v>20</v>
      </c>
      <c r="Q20" s="29">
        <v>10</v>
      </c>
      <c r="R20" s="29">
        <v>5</v>
      </c>
      <c r="S20" s="29">
        <v>27.79</v>
      </c>
      <c r="T20" s="29">
        <v>18</v>
      </c>
      <c r="U20" s="29">
        <v>11</v>
      </c>
      <c r="V20" s="29">
        <v>4</v>
      </c>
      <c r="W20" s="29">
        <v>27.46</v>
      </c>
      <c r="X20" s="29">
        <v>8</v>
      </c>
      <c r="Y20" s="29">
        <v>20</v>
      </c>
      <c r="Z20" s="29">
        <v>5</v>
      </c>
      <c r="AA20" s="29">
        <v>26.14</v>
      </c>
      <c r="AB20" s="29">
        <v>6</v>
      </c>
      <c r="AC20" s="29">
        <v>10</v>
      </c>
      <c r="AD20" s="29">
        <v>9</v>
      </c>
      <c r="AE20" s="9">
        <v>27.99</v>
      </c>
      <c r="AF20" s="29">
        <f t="shared" si="0"/>
        <v>88</v>
      </c>
      <c r="AG20" s="29">
        <f t="shared" si="1"/>
        <v>68</v>
      </c>
      <c r="AH20" s="29">
        <f t="shared" si="2"/>
        <v>26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</row>
    <row r="21" spans="1:47" ht="21" customHeight="1">
      <c r="A21" s="2"/>
      <c r="B21" s="2"/>
      <c r="C21" s="2"/>
      <c r="D21" s="2"/>
      <c r="E21" s="2"/>
      <c r="F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</row>
    <row r="22" spans="1:47" ht="21" customHeight="1">
      <c r="A22" s="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9" t="s">
        <v>28</v>
      </c>
      <c r="X22" s="109"/>
      <c r="AG22" s="2"/>
      <c r="AH22" s="2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</row>
    <row r="23" spans="1:47" ht="23.25" customHeight="1">
      <c r="A23" s="71" t="s">
        <v>1</v>
      </c>
      <c r="B23" s="71"/>
      <c r="C23" s="71"/>
      <c r="D23" s="71"/>
      <c r="E23" s="71"/>
      <c r="F23" s="71"/>
      <c r="G23" s="69" t="s">
        <v>29</v>
      </c>
      <c r="H23" s="70"/>
      <c r="I23" s="69" t="s">
        <v>30</v>
      </c>
      <c r="J23" s="72"/>
      <c r="K23" s="72"/>
      <c r="L23" s="72"/>
      <c r="M23" s="70"/>
      <c r="N23" s="69" t="s">
        <v>31</v>
      </c>
      <c r="O23" s="72"/>
      <c r="P23" s="70"/>
      <c r="Q23" s="69" t="s">
        <v>32</v>
      </c>
      <c r="R23" s="72"/>
      <c r="S23" s="70"/>
      <c r="T23" s="69" t="s">
        <v>33</v>
      </c>
      <c r="U23" s="72"/>
      <c r="V23" s="70"/>
      <c r="W23" s="69" t="s">
        <v>34</v>
      </c>
      <c r="X23" s="70"/>
      <c r="AG23" s="2"/>
      <c r="AH23" s="2"/>
      <c r="AS23" s="6"/>
      <c r="AT23" s="6"/>
      <c r="AU23" s="6"/>
    </row>
    <row r="24" spans="1:47" ht="21" customHeight="1">
      <c r="A24" s="67" t="s">
        <v>35</v>
      </c>
      <c r="B24" s="67"/>
      <c r="C24" s="67" t="s">
        <v>36</v>
      </c>
      <c r="D24" s="67"/>
      <c r="E24" s="67"/>
      <c r="F24" s="67"/>
      <c r="G24" s="69">
        <v>8</v>
      </c>
      <c r="H24" s="70"/>
      <c r="I24" s="69">
        <v>7</v>
      </c>
      <c r="J24" s="72"/>
      <c r="K24" s="72"/>
      <c r="L24" s="72"/>
      <c r="M24" s="70"/>
      <c r="N24" s="69">
        <v>2</v>
      </c>
      <c r="O24" s="72"/>
      <c r="P24" s="70"/>
      <c r="Q24" s="69">
        <v>5</v>
      </c>
      <c r="R24" s="72"/>
      <c r="S24" s="70"/>
      <c r="T24" s="69">
        <v>2</v>
      </c>
      <c r="U24" s="72"/>
      <c r="V24" s="70"/>
      <c r="W24" s="69">
        <v>42</v>
      </c>
      <c r="X24" s="70"/>
      <c r="AG24" s="2"/>
      <c r="AH24" s="2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6"/>
      <c r="AT24" s="6"/>
      <c r="AU24" s="6"/>
    </row>
    <row r="25" spans="1:47" ht="21" customHeight="1">
      <c r="A25" s="67"/>
      <c r="B25" s="67"/>
      <c r="C25" s="67" t="s">
        <v>37</v>
      </c>
      <c r="D25" s="67"/>
      <c r="E25" s="67"/>
      <c r="F25" s="67"/>
      <c r="G25" s="69">
        <v>21</v>
      </c>
      <c r="H25" s="70"/>
      <c r="I25" s="69">
        <v>4</v>
      </c>
      <c r="J25" s="72"/>
      <c r="K25" s="72"/>
      <c r="L25" s="72"/>
      <c r="M25" s="70"/>
      <c r="N25" s="69">
        <v>1</v>
      </c>
      <c r="O25" s="72"/>
      <c r="P25" s="70"/>
      <c r="Q25" s="69">
        <v>12</v>
      </c>
      <c r="R25" s="72"/>
      <c r="S25" s="70"/>
      <c r="T25" s="69">
        <v>2</v>
      </c>
      <c r="U25" s="72"/>
      <c r="V25" s="70"/>
      <c r="W25" s="69">
        <v>48</v>
      </c>
      <c r="X25" s="70"/>
      <c r="AG25" s="2"/>
      <c r="AH25" s="2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</row>
    <row r="26" spans="1:47" ht="21" customHeight="1">
      <c r="A26" s="67"/>
      <c r="B26" s="67"/>
      <c r="C26" s="67" t="s">
        <v>38</v>
      </c>
      <c r="D26" s="67"/>
      <c r="E26" s="67"/>
      <c r="F26" s="67"/>
      <c r="G26" s="69">
        <v>7</v>
      </c>
      <c r="H26" s="70"/>
      <c r="I26" s="69">
        <v>7</v>
      </c>
      <c r="J26" s="72"/>
      <c r="K26" s="72"/>
      <c r="L26" s="72"/>
      <c r="M26" s="70"/>
      <c r="N26" s="69">
        <v>1</v>
      </c>
      <c r="O26" s="72"/>
      <c r="P26" s="70"/>
      <c r="Q26" s="69">
        <v>5</v>
      </c>
      <c r="R26" s="72"/>
      <c r="S26" s="70"/>
      <c r="T26" s="69">
        <v>1</v>
      </c>
      <c r="U26" s="72"/>
      <c r="V26" s="70"/>
      <c r="W26" s="69">
        <v>24</v>
      </c>
      <c r="X26" s="70"/>
      <c r="AG26" s="2"/>
      <c r="AH26" s="2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</row>
  </sheetData>
  <mergeCells count="68">
    <mergeCell ref="A2:F4"/>
    <mergeCell ref="A9:B11"/>
    <mergeCell ref="C9:F9"/>
    <mergeCell ref="C10:F10"/>
    <mergeCell ref="C11:F11"/>
    <mergeCell ref="A5:B8"/>
    <mergeCell ref="C5:F5"/>
    <mergeCell ref="C6:F6"/>
    <mergeCell ref="C7:F7"/>
    <mergeCell ref="C8:F8"/>
    <mergeCell ref="A12:B13"/>
    <mergeCell ref="C12:F12"/>
    <mergeCell ref="C13:F13"/>
    <mergeCell ref="A14:B15"/>
    <mergeCell ref="C14:F14"/>
    <mergeCell ref="C15:F15"/>
    <mergeCell ref="C17:F17"/>
    <mergeCell ref="C18:F18"/>
    <mergeCell ref="A19:B20"/>
    <mergeCell ref="C19:F19"/>
    <mergeCell ref="C20:F20"/>
    <mergeCell ref="G2:J2"/>
    <mergeCell ref="K2:N2"/>
    <mergeCell ref="O2:R2"/>
    <mergeCell ref="S2:V2"/>
    <mergeCell ref="W2:Z2"/>
    <mergeCell ref="A24:B26"/>
    <mergeCell ref="C24:F24"/>
    <mergeCell ref="C25:F25"/>
    <mergeCell ref="C26:F26"/>
    <mergeCell ref="H3:J3"/>
    <mergeCell ref="G23:H23"/>
    <mergeCell ref="G24:H24"/>
    <mergeCell ref="G25:H25"/>
    <mergeCell ref="G26:H26"/>
    <mergeCell ref="I23:M23"/>
    <mergeCell ref="I24:M24"/>
    <mergeCell ref="I25:M25"/>
    <mergeCell ref="I26:M26"/>
    <mergeCell ref="A23:F23"/>
    <mergeCell ref="A16:B18"/>
    <mergeCell ref="C16:F16"/>
    <mergeCell ref="Q24:S24"/>
    <mergeCell ref="Q25:S25"/>
    <mergeCell ref="Q26:S26"/>
    <mergeCell ref="L3:N3"/>
    <mergeCell ref="P3:R3"/>
    <mergeCell ref="N23:P23"/>
    <mergeCell ref="N24:P24"/>
    <mergeCell ref="N25:P25"/>
    <mergeCell ref="N26:P26"/>
    <mergeCell ref="Q23:S23"/>
    <mergeCell ref="T25:V25"/>
    <mergeCell ref="T26:V26"/>
    <mergeCell ref="W24:X24"/>
    <mergeCell ref="W25:X25"/>
    <mergeCell ref="W26:X26"/>
    <mergeCell ref="AE1:AH1"/>
    <mergeCell ref="T23:V23"/>
    <mergeCell ref="T24:V24"/>
    <mergeCell ref="W23:X23"/>
    <mergeCell ref="AA2:AD2"/>
    <mergeCell ref="AE2:AH2"/>
    <mergeCell ref="AF3:AH3"/>
    <mergeCell ref="X3:Z3"/>
    <mergeCell ref="AB3:AD3"/>
    <mergeCell ref="T3:V3"/>
    <mergeCell ref="W22:X22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&amp;R&amp;12集計表２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58E80-6E63-4598-B044-8ECBDEF07F7F}">
  <sheetPr>
    <tabColor rgb="FFFFFF00"/>
    <pageSetUpPr fitToPage="1"/>
  </sheetPr>
  <dimension ref="A1:AU26"/>
  <sheetViews>
    <sheetView view="pageBreakPreview" zoomScale="80" zoomScaleNormal="60" zoomScaleSheetLayoutView="80" workbookViewId="0">
      <selection activeCell="A24" sqref="A24:B26"/>
    </sheetView>
  </sheetViews>
  <sheetFormatPr defaultColWidth="8.625" defaultRowHeight="13.5"/>
  <cols>
    <col min="1" max="6" width="7.625" style="3" customWidth="1"/>
    <col min="7" max="7" width="10.625" customWidth="1"/>
    <col min="8" max="10" width="5.125" customWidth="1"/>
    <col min="11" max="11" width="10.625" customWidth="1"/>
    <col min="12" max="14" width="5.125" customWidth="1"/>
    <col min="15" max="15" width="10.625" style="3" customWidth="1"/>
    <col min="16" max="18" width="5.125" style="3" customWidth="1"/>
    <col min="19" max="19" width="10.625" style="3" customWidth="1"/>
    <col min="20" max="22" width="5.125" style="3" customWidth="1"/>
    <col min="23" max="23" width="10.625" style="3" customWidth="1"/>
    <col min="24" max="26" width="5.125" style="3" customWidth="1"/>
    <col min="27" max="27" width="10.625" style="3" customWidth="1"/>
    <col min="28" max="30" width="5.125" style="3" customWidth="1"/>
    <col min="31" max="31" width="10.625" style="3" customWidth="1"/>
    <col min="32" max="34" width="5.125" style="3" customWidth="1"/>
    <col min="35" max="16384" width="8.625" style="3"/>
  </cols>
  <sheetData>
    <row r="1" spans="1:47" ht="24" customHeight="1">
      <c r="A1" s="1" t="s">
        <v>0</v>
      </c>
      <c r="B1" s="2"/>
      <c r="C1" s="2"/>
      <c r="D1" s="2"/>
      <c r="E1" s="2"/>
      <c r="F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11" t="s">
        <v>93</v>
      </c>
      <c r="AF1" s="111"/>
      <c r="AG1" s="111"/>
      <c r="AH1" s="111"/>
    </row>
    <row r="2" spans="1:47" ht="21" customHeight="1">
      <c r="A2" s="104" t="s">
        <v>1</v>
      </c>
      <c r="B2" s="105"/>
      <c r="C2" s="105"/>
      <c r="D2" s="105"/>
      <c r="E2" s="105"/>
      <c r="F2" s="106"/>
      <c r="G2" s="69" t="s">
        <v>87</v>
      </c>
      <c r="H2" s="72"/>
      <c r="I2" s="72"/>
      <c r="J2" s="70"/>
      <c r="K2" s="69" t="s">
        <v>88</v>
      </c>
      <c r="L2" s="72"/>
      <c r="M2" s="72"/>
      <c r="N2" s="70"/>
      <c r="O2" s="69" t="s">
        <v>2</v>
      </c>
      <c r="P2" s="72"/>
      <c r="Q2" s="72"/>
      <c r="R2" s="70"/>
      <c r="S2" s="69" t="s">
        <v>3</v>
      </c>
      <c r="T2" s="72"/>
      <c r="U2" s="72"/>
      <c r="V2" s="70"/>
      <c r="W2" s="69" t="s">
        <v>4</v>
      </c>
      <c r="X2" s="72"/>
      <c r="Y2" s="72"/>
      <c r="Z2" s="70"/>
      <c r="AA2" s="69" t="s">
        <v>5</v>
      </c>
      <c r="AB2" s="72"/>
      <c r="AC2" s="72"/>
      <c r="AD2" s="70"/>
      <c r="AE2" s="69" t="s">
        <v>6</v>
      </c>
      <c r="AF2" s="72"/>
      <c r="AG2" s="72"/>
      <c r="AH2" s="70"/>
    </row>
    <row r="3" spans="1:47" ht="54" customHeight="1">
      <c r="A3" s="107"/>
      <c r="B3" s="94"/>
      <c r="C3" s="94"/>
      <c r="D3" s="94"/>
      <c r="E3" s="94"/>
      <c r="F3" s="95"/>
      <c r="G3" s="10" t="s">
        <v>7</v>
      </c>
      <c r="H3" s="100" t="s">
        <v>8</v>
      </c>
      <c r="I3" s="101"/>
      <c r="J3" s="102"/>
      <c r="K3" s="10" t="s">
        <v>7</v>
      </c>
      <c r="L3" s="100" t="s">
        <v>8</v>
      </c>
      <c r="M3" s="101"/>
      <c r="N3" s="102"/>
      <c r="O3" s="10" t="s">
        <v>7</v>
      </c>
      <c r="P3" s="100" t="s">
        <v>8</v>
      </c>
      <c r="Q3" s="101"/>
      <c r="R3" s="102"/>
      <c r="S3" s="10" t="s">
        <v>7</v>
      </c>
      <c r="T3" s="100" t="s">
        <v>8</v>
      </c>
      <c r="U3" s="101"/>
      <c r="V3" s="102"/>
      <c r="W3" s="10" t="s">
        <v>7</v>
      </c>
      <c r="X3" s="100" t="s">
        <v>8</v>
      </c>
      <c r="Y3" s="101"/>
      <c r="Z3" s="102"/>
      <c r="AA3" s="10" t="s">
        <v>7</v>
      </c>
      <c r="AB3" s="100" t="s">
        <v>8</v>
      </c>
      <c r="AC3" s="101"/>
      <c r="AD3" s="102"/>
      <c r="AE3" s="10" t="s">
        <v>7</v>
      </c>
      <c r="AF3" s="100" t="s">
        <v>8</v>
      </c>
      <c r="AG3" s="101"/>
      <c r="AH3" s="102"/>
      <c r="AI3" s="4"/>
      <c r="AJ3" s="5"/>
      <c r="AK3" s="4"/>
      <c r="AL3" s="5"/>
      <c r="AM3" s="4"/>
      <c r="AN3" s="5"/>
      <c r="AO3" s="4"/>
      <c r="AP3" s="5"/>
      <c r="AQ3" s="4"/>
      <c r="AR3" s="5"/>
      <c r="AS3" s="6"/>
      <c r="AT3" s="6"/>
      <c r="AU3" s="6"/>
    </row>
    <row r="4" spans="1:47" ht="21" customHeight="1">
      <c r="A4" s="108"/>
      <c r="B4" s="109"/>
      <c r="C4" s="109"/>
      <c r="D4" s="109"/>
      <c r="E4" s="109"/>
      <c r="F4" s="110"/>
      <c r="G4" s="36"/>
      <c r="H4" s="15">
        <v>0</v>
      </c>
      <c r="I4" s="15">
        <v>1</v>
      </c>
      <c r="J4" s="15">
        <v>2</v>
      </c>
      <c r="K4" s="36"/>
      <c r="L4" s="15">
        <v>0</v>
      </c>
      <c r="M4" s="15">
        <v>1</v>
      </c>
      <c r="N4" s="15">
        <v>2</v>
      </c>
      <c r="O4" s="36"/>
      <c r="P4" s="15">
        <v>0</v>
      </c>
      <c r="Q4" s="15">
        <v>1</v>
      </c>
      <c r="R4" s="15">
        <v>2</v>
      </c>
      <c r="S4" s="36"/>
      <c r="T4" s="15">
        <v>0</v>
      </c>
      <c r="U4" s="15">
        <v>1</v>
      </c>
      <c r="V4" s="15">
        <v>2</v>
      </c>
      <c r="W4" s="36"/>
      <c r="X4" s="15">
        <v>0</v>
      </c>
      <c r="Y4" s="15">
        <v>1</v>
      </c>
      <c r="Z4" s="15">
        <v>2</v>
      </c>
      <c r="AA4" s="36"/>
      <c r="AB4" s="15">
        <v>0</v>
      </c>
      <c r="AC4" s="15">
        <v>1</v>
      </c>
      <c r="AD4" s="15">
        <v>2</v>
      </c>
      <c r="AE4" s="36"/>
      <c r="AF4" s="15">
        <v>0</v>
      </c>
      <c r="AG4" s="15">
        <v>1</v>
      </c>
      <c r="AH4" s="15">
        <v>2</v>
      </c>
      <c r="AI4" s="4"/>
      <c r="AJ4" s="5"/>
      <c r="AK4" s="4"/>
      <c r="AL4" s="5"/>
      <c r="AM4" s="4"/>
      <c r="AN4" s="5"/>
      <c r="AO4" s="4"/>
      <c r="AP4" s="5"/>
      <c r="AQ4" s="4"/>
      <c r="AR4" s="5"/>
      <c r="AS4" s="6"/>
      <c r="AT4" s="6"/>
      <c r="AU4" s="6"/>
    </row>
    <row r="5" spans="1:47" ht="21" customHeight="1">
      <c r="A5" s="67" t="s">
        <v>9</v>
      </c>
      <c r="B5" s="67"/>
      <c r="C5" s="67" t="s">
        <v>10</v>
      </c>
      <c r="D5" s="67"/>
      <c r="E5" s="67"/>
      <c r="F5" s="67"/>
      <c r="G5" s="29"/>
      <c r="H5" s="29"/>
      <c r="I5" s="29"/>
      <c r="J5" s="29"/>
      <c r="K5" s="29"/>
      <c r="L5" s="29"/>
      <c r="M5" s="29"/>
      <c r="N5" s="29"/>
      <c r="O5" s="29">
        <v>28</v>
      </c>
      <c r="P5" s="29">
        <v>1</v>
      </c>
      <c r="Q5" s="29">
        <v>0</v>
      </c>
      <c r="R5" s="29">
        <v>0</v>
      </c>
      <c r="S5" s="29">
        <v>0</v>
      </c>
      <c r="T5" s="29">
        <v>0</v>
      </c>
      <c r="U5" s="29">
        <v>0</v>
      </c>
      <c r="V5" s="29">
        <v>0</v>
      </c>
      <c r="W5" s="29">
        <v>26</v>
      </c>
      <c r="X5" s="29">
        <v>1</v>
      </c>
      <c r="Y5" s="29">
        <v>0</v>
      </c>
      <c r="Z5" s="29">
        <v>0</v>
      </c>
      <c r="AA5" s="29">
        <v>27</v>
      </c>
      <c r="AB5" s="29">
        <v>0</v>
      </c>
      <c r="AC5" s="29">
        <v>2</v>
      </c>
      <c r="AD5" s="29">
        <v>0</v>
      </c>
      <c r="AE5" s="29">
        <v>27</v>
      </c>
      <c r="AF5" s="29">
        <f t="shared" ref="AF5:AF20" si="0">SUM(H5,L5,P5,T5,X5,AB5)</f>
        <v>2</v>
      </c>
      <c r="AG5" s="29">
        <f t="shared" ref="AG5:AG20" si="1">SUM(I5,M5,Q5,U5,Y5,AC5)</f>
        <v>2</v>
      </c>
      <c r="AH5" s="29">
        <f t="shared" ref="AH5:AH20" si="2">SUM(J5,N5,R5,V5,Z5,AD5)</f>
        <v>0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6"/>
      <c r="AU5" s="6"/>
    </row>
    <row r="6" spans="1:47" ht="21" customHeight="1">
      <c r="A6" s="67"/>
      <c r="B6" s="67"/>
      <c r="C6" s="67" t="s">
        <v>11</v>
      </c>
      <c r="D6" s="67"/>
      <c r="E6" s="67"/>
      <c r="F6" s="67"/>
      <c r="G6" s="29"/>
      <c r="H6" s="29"/>
      <c r="I6" s="29"/>
      <c r="J6" s="29"/>
      <c r="K6" s="29"/>
      <c r="L6" s="29"/>
      <c r="M6" s="29"/>
      <c r="N6" s="29"/>
      <c r="O6" s="29">
        <v>28.28</v>
      </c>
      <c r="P6" s="29">
        <v>5</v>
      </c>
      <c r="Q6" s="29">
        <v>12</v>
      </c>
      <c r="R6" s="29">
        <v>8</v>
      </c>
      <c r="S6" s="29">
        <v>27.95</v>
      </c>
      <c r="T6" s="29">
        <v>15</v>
      </c>
      <c r="U6" s="29">
        <v>19</v>
      </c>
      <c r="V6" s="29">
        <v>5</v>
      </c>
      <c r="W6" s="29">
        <v>27.63</v>
      </c>
      <c r="X6" s="29">
        <v>6</v>
      </c>
      <c r="Y6" s="29">
        <v>30</v>
      </c>
      <c r="Z6" s="29">
        <v>13</v>
      </c>
      <c r="AA6" s="29">
        <v>27.15</v>
      </c>
      <c r="AB6" s="29">
        <v>9</v>
      </c>
      <c r="AC6" s="29">
        <v>20</v>
      </c>
      <c r="AD6" s="29">
        <v>11</v>
      </c>
      <c r="AE6" s="29">
        <v>27.69</v>
      </c>
      <c r="AF6" s="29">
        <f t="shared" si="0"/>
        <v>35</v>
      </c>
      <c r="AG6" s="29">
        <f t="shared" si="1"/>
        <v>81</v>
      </c>
      <c r="AH6" s="29">
        <f t="shared" si="2"/>
        <v>37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6"/>
      <c r="AU6" s="6"/>
    </row>
    <row r="7" spans="1:47" ht="21" customHeight="1">
      <c r="A7" s="67"/>
      <c r="B7" s="67"/>
      <c r="C7" s="67" t="s">
        <v>12</v>
      </c>
      <c r="D7" s="67"/>
      <c r="E7" s="67"/>
      <c r="F7" s="67"/>
      <c r="G7" s="29"/>
      <c r="H7" s="29"/>
      <c r="I7" s="29"/>
      <c r="J7" s="29"/>
      <c r="K7" s="29"/>
      <c r="L7" s="29"/>
      <c r="M7" s="29"/>
      <c r="N7" s="29"/>
      <c r="O7" s="29">
        <v>28.51</v>
      </c>
      <c r="P7" s="29">
        <v>80</v>
      </c>
      <c r="Q7" s="29">
        <v>68</v>
      </c>
      <c r="R7" s="29">
        <v>20</v>
      </c>
      <c r="S7" s="29">
        <v>28.44</v>
      </c>
      <c r="T7" s="29">
        <v>87</v>
      </c>
      <c r="U7" s="29">
        <v>126</v>
      </c>
      <c r="V7" s="29">
        <v>28</v>
      </c>
      <c r="W7" s="29">
        <v>27.7</v>
      </c>
      <c r="X7" s="29">
        <v>65</v>
      </c>
      <c r="Y7" s="29">
        <v>105</v>
      </c>
      <c r="Z7" s="29">
        <v>47</v>
      </c>
      <c r="AA7" s="29">
        <v>27.06</v>
      </c>
      <c r="AB7" s="29">
        <v>36</v>
      </c>
      <c r="AC7" s="29">
        <v>70</v>
      </c>
      <c r="AD7" s="29">
        <v>39</v>
      </c>
      <c r="AE7" s="29">
        <v>27.99</v>
      </c>
      <c r="AF7" s="29">
        <f t="shared" si="0"/>
        <v>268</v>
      </c>
      <c r="AG7" s="29">
        <f t="shared" si="1"/>
        <v>369</v>
      </c>
      <c r="AH7" s="29">
        <f t="shared" si="2"/>
        <v>134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6"/>
      <c r="AU7" s="6"/>
    </row>
    <row r="8" spans="1:47" ht="21" customHeight="1">
      <c r="A8" s="67"/>
      <c r="B8" s="67"/>
      <c r="C8" s="67" t="s">
        <v>13</v>
      </c>
      <c r="D8" s="67"/>
      <c r="E8" s="67"/>
      <c r="F8" s="67"/>
      <c r="G8" s="29"/>
      <c r="H8" s="29"/>
      <c r="I8" s="29"/>
      <c r="J8" s="29"/>
      <c r="K8" s="29"/>
      <c r="L8" s="29"/>
      <c r="M8" s="29"/>
      <c r="N8" s="29"/>
      <c r="O8" s="29">
        <v>28.66</v>
      </c>
      <c r="P8" s="29">
        <v>25</v>
      </c>
      <c r="Q8" s="29">
        <v>29</v>
      </c>
      <c r="R8" s="29">
        <v>5</v>
      </c>
      <c r="S8" s="29">
        <v>28.09</v>
      </c>
      <c r="T8" s="29">
        <v>51</v>
      </c>
      <c r="U8" s="29">
        <v>52</v>
      </c>
      <c r="V8" s="29">
        <v>8</v>
      </c>
      <c r="W8" s="29">
        <v>27.52</v>
      </c>
      <c r="X8" s="29">
        <v>30</v>
      </c>
      <c r="Y8" s="29">
        <v>52</v>
      </c>
      <c r="Z8" s="29">
        <v>17</v>
      </c>
      <c r="AA8" s="29">
        <v>26.94</v>
      </c>
      <c r="AB8" s="29">
        <v>28</v>
      </c>
      <c r="AC8" s="29">
        <v>27</v>
      </c>
      <c r="AD8" s="29">
        <v>13</v>
      </c>
      <c r="AE8" s="29">
        <v>27.79</v>
      </c>
      <c r="AF8" s="29">
        <f t="shared" si="0"/>
        <v>134</v>
      </c>
      <c r="AG8" s="29">
        <f t="shared" si="1"/>
        <v>160</v>
      </c>
      <c r="AH8" s="29">
        <f t="shared" si="2"/>
        <v>43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6"/>
      <c r="AT8" s="6"/>
      <c r="AU8" s="6"/>
    </row>
    <row r="9" spans="1:47" ht="21" customHeight="1">
      <c r="A9" s="85" t="s">
        <v>14</v>
      </c>
      <c r="B9" s="85"/>
      <c r="C9" s="67" t="s">
        <v>15</v>
      </c>
      <c r="D9" s="67"/>
      <c r="E9" s="67"/>
      <c r="F9" s="67"/>
      <c r="G9" s="29"/>
      <c r="H9" s="29"/>
      <c r="I9" s="29"/>
      <c r="J9" s="29"/>
      <c r="K9" s="29"/>
      <c r="L9" s="29"/>
      <c r="M9" s="29"/>
      <c r="N9" s="29"/>
      <c r="O9" s="29">
        <v>28.31</v>
      </c>
      <c r="P9" s="29">
        <v>26</v>
      </c>
      <c r="Q9" s="29">
        <v>17</v>
      </c>
      <c r="R9" s="29">
        <v>11</v>
      </c>
      <c r="S9" s="29">
        <v>28</v>
      </c>
      <c r="T9" s="29">
        <v>41</v>
      </c>
      <c r="U9" s="29">
        <v>36</v>
      </c>
      <c r="V9" s="29">
        <v>12</v>
      </c>
      <c r="W9" s="29">
        <v>27.71</v>
      </c>
      <c r="X9" s="29">
        <v>30</v>
      </c>
      <c r="Y9" s="29">
        <v>53</v>
      </c>
      <c r="Z9" s="29">
        <v>27</v>
      </c>
      <c r="AA9" s="29">
        <v>27.03</v>
      </c>
      <c r="AB9" s="29">
        <v>26</v>
      </c>
      <c r="AC9" s="29">
        <v>40</v>
      </c>
      <c r="AD9" s="29">
        <v>27</v>
      </c>
      <c r="AE9" s="29">
        <v>27.7</v>
      </c>
      <c r="AF9" s="29">
        <f t="shared" si="0"/>
        <v>123</v>
      </c>
      <c r="AG9" s="29">
        <f t="shared" si="1"/>
        <v>146</v>
      </c>
      <c r="AH9" s="29">
        <f t="shared" si="2"/>
        <v>77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6"/>
      <c r="AT9" s="6"/>
      <c r="AU9" s="6"/>
    </row>
    <row r="10" spans="1:47" ht="21" customHeight="1">
      <c r="A10" s="85"/>
      <c r="B10" s="85"/>
      <c r="C10" s="67" t="s">
        <v>16</v>
      </c>
      <c r="D10" s="67"/>
      <c r="E10" s="67"/>
      <c r="F10" s="67"/>
      <c r="G10" s="29"/>
      <c r="H10" s="29"/>
      <c r="I10" s="29"/>
      <c r="J10" s="29"/>
      <c r="K10" s="29"/>
      <c r="L10" s="29"/>
      <c r="M10" s="29"/>
      <c r="N10" s="29"/>
      <c r="O10" s="29">
        <v>28.53</v>
      </c>
      <c r="P10" s="29">
        <v>48</v>
      </c>
      <c r="Q10" s="29">
        <v>58</v>
      </c>
      <c r="R10" s="29">
        <v>14</v>
      </c>
      <c r="S10" s="29">
        <v>28.25</v>
      </c>
      <c r="T10" s="29">
        <v>76</v>
      </c>
      <c r="U10" s="29">
        <v>101</v>
      </c>
      <c r="V10" s="29">
        <v>18</v>
      </c>
      <c r="W10" s="29">
        <v>27.52</v>
      </c>
      <c r="X10" s="29">
        <v>42</v>
      </c>
      <c r="Y10" s="29">
        <v>72</v>
      </c>
      <c r="Z10" s="29">
        <v>37</v>
      </c>
      <c r="AA10" s="29">
        <v>26.98</v>
      </c>
      <c r="AB10" s="29">
        <v>31</v>
      </c>
      <c r="AC10" s="29">
        <v>47</v>
      </c>
      <c r="AD10" s="29">
        <v>22</v>
      </c>
      <c r="AE10" s="29">
        <v>27.89</v>
      </c>
      <c r="AF10" s="29">
        <f t="shared" si="0"/>
        <v>197</v>
      </c>
      <c r="AG10" s="29">
        <f t="shared" si="1"/>
        <v>278</v>
      </c>
      <c r="AH10" s="29">
        <f t="shared" si="2"/>
        <v>91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/>
      <c r="AT10" s="6"/>
      <c r="AU10" s="6"/>
    </row>
    <row r="11" spans="1:47" ht="21" customHeight="1">
      <c r="A11" s="85"/>
      <c r="B11" s="85"/>
      <c r="C11" s="67" t="s">
        <v>17</v>
      </c>
      <c r="D11" s="67"/>
      <c r="E11" s="67"/>
      <c r="F11" s="67"/>
      <c r="G11" s="29"/>
      <c r="H11" s="29"/>
      <c r="I11" s="29"/>
      <c r="J11" s="29"/>
      <c r="K11" s="29"/>
      <c r="L11" s="29"/>
      <c r="M11" s="29"/>
      <c r="N11" s="29"/>
      <c r="O11" s="29">
        <v>28.7</v>
      </c>
      <c r="P11" s="29">
        <v>35</v>
      </c>
      <c r="Q11" s="29">
        <v>35</v>
      </c>
      <c r="R11" s="29">
        <v>7</v>
      </c>
      <c r="S11" s="29">
        <v>28.63</v>
      </c>
      <c r="T11" s="29">
        <v>36</v>
      </c>
      <c r="U11" s="29">
        <v>59</v>
      </c>
      <c r="V11" s="29">
        <v>11</v>
      </c>
      <c r="W11" s="29">
        <v>27.76</v>
      </c>
      <c r="X11" s="29">
        <v>30</v>
      </c>
      <c r="Y11" s="29">
        <v>63</v>
      </c>
      <c r="Z11" s="29">
        <v>13</v>
      </c>
      <c r="AA11" s="29">
        <v>27.21</v>
      </c>
      <c r="AB11" s="29">
        <v>16</v>
      </c>
      <c r="AC11" s="29">
        <v>29</v>
      </c>
      <c r="AD11" s="29">
        <v>12</v>
      </c>
      <c r="AE11" s="29">
        <v>28.15</v>
      </c>
      <c r="AF11" s="29">
        <f t="shared" si="0"/>
        <v>117</v>
      </c>
      <c r="AG11" s="29">
        <f t="shared" si="1"/>
        <v>186</v>
      </c>
      <c r="AH11" s="29">
        <f t="shared" si="2"/>
        <v>43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</row>
    <row r="12" spans="1:47" ht="21" customHeight="1">
      <c r="A12" s="67" t="s">
        <v>18</v>
      </c>
      <c r="B12" s="67"/>
      <c r="C12" s="67" t="s">
        <v>19</v>
      </c>
      <c r="D12" s="67"/>
      <c r="E12" s="67"/>
      <c r="F12" s="67"/>
      <c r="G12" s="29"/>
      <c r="H12" s="29"/>
      <c r="I12" s="29"/>
      <c r="J12" s="29"/>
      <c r="K12" s="29"/>
      <c r="L12" s="29"/>
      <c r="M12" s="29"/>
      <c r="N12" s="29"/>
      <c r="O12" s="29">
        <v>28.22</v>
      </c>
      <c r="P12" s="29">
        <v>44</v>
      </c>
      <c r="Q12" s="29">
        <v>44</v>
      </c>
      <c r="R12" s="29">
        <v>11</v>
      </c>
      <c r="S12" s="29">
        <v>28.08</v>
      </c>
      <c r="T12" s="29">
        <v>67</v>
      </c>
      <c r="U12" s="29">
        <v>71</v>
      </c>
      <c r="V12" s="29">
        <v>14</v>
      </c>
      <c r="W12" s="29">
        <v>27.45</v>
      </c>
      <c r="X12" s="29">
        <v>55</v>
      </c>
      <c r="Y12" s="29">
        <v>91</v>
      </c>
      <c r="Z12" s="29">
        <v>45</v>
      </c>
      <c r="AA12" s="29">
        <v>26.81</v>
      </c>
      <c r="AB12" s="29">
        <v>45</v>
      </c>
      <c r="AC12" s="29">
        <v>65</v>
      </c>
      <c r="AD12" s="29">
        <v>32</v>
      </c>
      <c r="AE12" s="29">
        <v>27.59</v>
      </c>
      <c r="AF12" s="29">
        <f t="shared" si="0"/>
        <v>211</v>
      </c>
      <c r="AG12" s="29">
        <f t="shared" si="1"/>
        <v>271</v>
      </c>
      <c r="AH12" s="29">
        <f t="shared" si="2"/>
        <v>102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</row>
    <row r="13" spans="1:47" ht="21" customHeight="1">
      <c r="A13" s="67"/>
      <c r="B13" s="67"/>
      <c r="C13" s="67" t="s">
        <v>20</v>
      </c>
      <c r="D13" s="67"/>
      <c r="E13" s="67"/>
      <c r="F13" s="67"/>
      <c r="G13" s="29"/>
      <c r="H13" s="29"/>
      <c r="I13" s="29"/>
      <c r="J13" s="29"/>
      <c r="K13" s="29"/>
      <c r="L13" s="29"/>
      <c r="M13" s="29"/>
      <c r="N13" s="29"/>
      <c r="O13" s="29">
        <v>28.71</v>
      </c>
      <c r="P13" s="29">
        <v>67</v>
      </c>
      <c r="Q13" s="29">
        <v>64</v>
      </c>
      <c r="R13" s="29">
        <v>22</v>
      </c>
      <c r="S13" s="29">
        <v>28.41</v>
      </c>
      <c r="T13" s="29">
        <v>84</v>
      </c>
      <c r="U13" s="29">
        <v>126</v>
      </c>
      <c r="V13" s="29">
        <v>27</v>
      </c>
      <c r="W13" s="29">
        <v>27.86</v>
      </c>
      <c r="X13" s="29">
        <v>48</v>
      </c>
      <c r="Y13" s="29">
        <v>96</v>
      </c>
      <c r="Z13" s="29">
        <v>31</v>
      </c>
      <c r="AA13" s="29">
        <v>27.32</v>
      </c>
      <c r="AB13" s="29">
        <v>28</v>
      </c>
      <c r="AC13" s="29">
        <v>53</v>
      </c>
      <c r="AD13" s="29">
        <v>31</v>
      </c>
      <c r="AE13" s="29">
        <v>28.15</v>
      </c>
      <c r="AF13" s="29">
        <f t="shared" si="0"/>
        <v>227</v>
      </c>
      <c r="AG13" s="29">
        <f t="shared" si="1"/>
        <v>339</v>
      </c>
      <c r="AH13" s="29">
        <f t="shared" si="2"/>
        <v>111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</row>
    <row r="14" spans="1:47" ht="21" customHeight="1">
      <c r="A14" s="67" t="s">
        <v>21</v>
      </c>
      <c r="B14" s="67"/>
      <c r="C14" s="67" t="s">
        <v>19</v>
      </c>
      <c r="D14" s="67"/>
      <c r="E14" s="67"/>
      <c r="F14" s="67"/>
      <c r="G14" s="29"/>
      <c r="H14" s="29"/>
      <c r="I14" s="29"/>
      <c r="J14" s="29"/>
      <c r="K14" s="29"/>
      <c r="L14" s="29"/>
      <c r="M14" s="29"/>
      <c r="N14" s="29"/>
      <c r="O14" s="29">
        <v>28.26</v>
      </c>
      <c r="P14" s="29">
        <v>45</v>
      </c>
      <c r="Q14" s="29">
        <v>43</v>
      </c>
      <c r="R14" s="29">
        <v>8</v>
      </c>
      <c r="S14" s="29">
        <v>28.1</v>
      </c>
      <c r="T14" s="29">
        <v>64</v>
      </c>
      <c r="U14" s="29">
        <v>75</v>
      </c>
      <c r="V14" s="29">
        <v>17</v>
      </c>
      <c r="W14" s="29">
        <v>27.45</v>
      </c>
      <c r="X14" s="29">
        <v>49</v>
      </c>
      <c r="Y14" s="29">
        <v>95</v>
      </c>
      <c r="Z14" s="29">
        <v>48</v>
      </c>
      <c r="AA14" s="29">
        <v>26.88</v>
      </c>
      <c r="AB14" s="29">
        <v>50</v>
      </c>
      <c r="AC14" s="29">
        <v>62</v>
      </c>
      <c r="AD14" s="29">
        <v>32</v>
      </c>
      <c r="AE14" s="29">
        <v>27.61</v>
      </c>
      <c r="AF14" s="29">
        <f t="shared" si="0"/>
        <v>208</v>
      </c>
      <c r="AG14" s="29">
        <f t="shared" si="1"/>
        <v>275</v>
      </c>
      <c r="AH14" s="29">
        <f t="shared" si="2"/>
        <v>105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</row>
    <row r="15" spans="1:47" ht="21" customHeight="1">
      <c r="A15" s="67"/>
      <c r="B15" s="67"/>
      <c r="C15" s="67" t="s">
        <v>20</v>
      </c>
      <c r="D15" s="67"/>
      <c r="E15" s="67"/>
      <c r="F15" s="67"/>
      <c r="G15" s="29"/>
      <c r="H15" s="29"/>
      <c r="I15" s="29"/>
      <c r="J15" s="29"/>
      <c r="K15" s="29"/>
      <c r="L15" s="29"/>
      <c r="M15" s="29"/>
      <c r="N15" s="29"/>
      <c r="O15" s="29">
        <v>28.69</v>
      </c>
      <c r="P15" s="29">
        <v>66</v>
      </c>
      <c r="Q15" s="29">
        <v>67</v>
      </c>
      <c r="R15" s="29">
        <v>25</v>
      </c>
      <c r="S15" s="29">
        <v>28.43</v>
      </c>
      <c r="T15" s="29">
        <v>88</v>
      </c>
      <c r="U15" s="29">
        <v>120</v>
      </c>
      <c r="V15" s="29">
        <v>24</v>
      </c>
      <c r="W15" s="29">
        <v>27.85</v>
      </c>
      <c r="X15" s="29">
        <v>53</v>
      </c>
      <c r="Y15" s="29">
        <v>92</v>
      </c>
      <c r="Z15" s="29">
        <v>28</v>
      </c>
      <c r="AA15" s="29">
        <v>27.28</v>
      </c>
      <c r="AB15" s="29">
        <v>22</v>
      </c>
      <c r="AC15" s="29">
        <v>56</v>
      </c>
      <c r="AD15" s="29">
        <v>30</v>
      </c>
      <c r="AE15" s="29">
        <v>28.15</v>
      </c>
      <c r="AF15" s="29">
        <f t="shared" si="0"/>
        <v>229</v>
      </c>
      <c r="AG15" s="29">
        <f t="shared" si="1"/>
        <v>335</v>
      </c>
      <c r="AH15" s="29">
        <f t="shared" si="2"/>
        <v>107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</row>
    <row r="16" spans="1:47" ht="21" customHeight="1">
      <c r="A16" s="67" t="s">
        <v>22</v>
      </c>
      <c r="B16" s="67"/>
      <c r="C16" s="67" t="s">
        <v>23</v>
      </c>
      <c r="D16" s="67"/>
      <c r="E16" s="67"/>
      <c r="F16" s="67"/>
      <c r="G16" s="29"/>
      <c r="H16" s="29"/>
      <c r="I16" s="29"/>
      <c r="J16" s="29"/>
      <c r="K16" s="29"/>
      <c r="L16" s="29"/>
      <c r="M16" s="29"/>
      <c r="N16" s="29"/>
      <c r="O16" s="29">
        <v>28.04</v>
      </c>
      <c r="P16" s="29">
        <v>6</v>
      </c>
      <c r="Q16" s="29">
        <v>13</v>
      </c>
      <c r="R16" s="29">
        <v>7</v>
      </c>
      <c r="S16" s="29">
        <v>27.95</v>
      </c>
      <c r="T16" s="29">
        <v>9</v>
      </c>
      <c r="U16" s="29">
        <v>22</v>
      </c>
      <c r="V16" s="29">
        <v>6</v>
      </c>
      <c r="W16" s="29">
        <v>27.71</v>
      </c>
      <c r="X16" s="29">
        <v>6</v>
      </c>
      <c r="Y16" s="29">
        <v>12</v>
      </c>
      <c r="Z16" s="29">
        <v>6</v>
      </c>
      <c r="AA16" s="29">
        <v>28.75</v>
      </c>
      <c r="AB16" s="29">
        <v>2</v>
      </c>
      <c r="AC16" s="29">
        <v>2</v>
      </c>
      <c r="AD16" s="29">
        <v>4</v>
      </c>
      <c r="AE16" s="29">
        <v>27.98</v>
      </c>
      <c r="AF16" s="29">
        <f t="shared" si="0"/>
        <v>23</v>
      </c>
      <c r="AG16" s="29">
        <f t="shared" si="1"/>
        <v>49</v>
      </c>
      <c r="AH16" s="29">
        <f t="shared" si="2"/>
        <v>23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6"/>
      <c r="AT16" s="6"/>
      <c r="AU16" s="6"/>
    </row>
    <row r="17" spans="1:47" ht="21" customHeight="1">
      <c r="A17" s="67"/>
      <c r="B17" s="67"/>
      <c r="C17" s="67" t="s">
        <v>24</v>
      </c>
      <c r="D17" s="67"/>
      <c r="E17" s="67"/>
      <c r="F17" s="67"/>
      <c r="G17" s="29"/>
      <c r="H17" s="29"/>
      <c r="I17" s="29"/>
      <c r="J17" s="29"/>
      <c r="K17" s="29"/>
      <c r="L17" s="29"/>
      <c r="M17" s="29"/>
      <c r="N17" s="29"/>
      <c r="O17" s="29">
        <v>28.59</v>
      </c>
      <c r="P17" s="29">
        <v>24</v>
      </c>
      <c r="Q17" s="29">
        <v>19</v>
      </c>
      <c r="R17" s="29">
        <v>8</v>
      </c>
      <c r="S17" s="29">
        <v>28.12</v>
      </c>
      <c r="T17" s="29">
        <v>38</v>
      </c>
      <c r="U17" s="29">
        <v>48</v>
      </c>
      <c r="V17" s="29">
        <v>14</v>
      </c>
      <c r="W17" s="29">
        <v>27.51</v>
      </c>
      <c r="X17" s="29">
        <v>29</v>
      </c>
      <c r="Y17" s="29">
        <v>52</v>
      </c>
      <c r="Z17" s="29">
        <v>32</v>
      </c>
      <c r="AA17" s="29">
        <v>26.85</v>
      </c>
      <c r="AB17" s="29">
        <v>29</v>
      </c>
      <c r="AC17" s="29">
        <v>45</v>
      </c>
      <c r="AD17" s="29">
        <v>20</v>
      </c>
      <c r="AE17" s="29">
        <v>27.66</v>
      </c>
      <c r="AF17" s="29">
        <f t="shared" si="0"/>
        <v>120</v>
      </c>
      <c r="AG17" s="29">
        <f t="shared" si="1"/>
        <v>164</v>
      </c>
      <c r="AH17" s="29">
        <f t="shared" si="2"/>
        <v>74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</row>
    <row r="18" spans="1:47" ht="21" customHeight="1">
      <c r="A18" s="67"/>
      <c r="B18" s="67"/>
      <c r="C18" s="67" t="s">
        <v>25</v>
      </c>
      <c r="D18" s="67"/>
      <c r="E18" s="67"/>
      <c r="F18" s="67"/>
      <c r="G18" s="29"/>
      <c r="H18" s="29"/>
      <c r="I18" s="29"/>
      <c r="J18" s="29"/>
      <c r="K18" s="29"/>
      <c r="L18" s="29"/>
      <c r="M18" s="29"/>
      <c r="N18" s="29"/>
      <c r="O18" s="29">
        <v>28.59</v>
      </c>
      <c r="P18" s="29">
        <v>81</v>
      </c>
      <c r="Q18" s="29">
        <v>78</v>
      </c>
      <c r="R18" s="29">
        <v>17</v>
      </c>
      <c r="S18" s="29">
        <v>28.41</v>
      </c>
      <c r="T18" s="29">
        <v>106</v>
      </c>
      <c r="U18" s="29">
        <v>127</v>
      </c>
      <c r="V18" s="29">
        <v>21</v>
      </c>
      <c r="W18" s="29">
        <v>27.71</v>
      </c>
      <c r="X18" s="29">
        <v>68</v>
      </c>
      <c r="Y18" s="29">
        <v>123</v>
      </c>
      <c r="Z18" s="29">
        <v>39</v>
      </c>
      <c r="AA18" s="29">
        <v>27.07</v>
      </c>
      <c r="AB18" s="29">
        <v>42</v>
      </c>
      <c r="AC18" s="29">
        <v>72</v>
      </c>
      <c r="AD18" s="29">
        <v>39</v>
      </c>
      <c r="AE18" s="29">
        <v>28</v>
      </c>
      <c r="AF18" s="29">
        <f t="shared" si="0"/>
        <v>297</v>
      </c>
      <c r="AG18" s="29">
        <f t="shared" si="1"/>
        <v>400</v>
      </c>
      <c r="AH18" s="29">
        <f t="shared" si="2"/>
        <v>116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</row>
    <row r="19" spans="1:47" ht="21" customHeight="1">
      <c r="A19" s="67" t="s">
        <v>26</v>
      </c>
      <c r="B19" s="67"/>
      <c r="C19" s="67" t="s">
        <v>19</v>
      </c>
      <c r="D19" s="67"/>
      <c r="E19" s="67"/>
      <c r="F19" s="67"/>
      <c r="G19" s="29"/>
      <c r="H19" s="29"/>
      <c r="I19" s="29"/>
      <c r="J19" s="29"/>
      <c r="K19" s="29"/>
      <c r="L19" s="29"/>
      <c r="M19" s="29"/>
      <c r="N19" s="29"/>
      <c r="O19" s="29">
        <v>28.17</v>
      </c>
      <c r="P19" s="29">
        <v>65</v>
      </c>
      <c r="Q19" s="29">
        <v>52</v>
      </c>
      <c r="R19" s="29">
        <v>15</v>
      </c>
      <c r="S19" s="29">
        <v>28.19</v>
      </c>
      <c r="T19" s="29">
        <v>114</v>
      </c>
      <c r="U19" s="29">
        <v>130</v>
      </c>
      <c r="V19" s="29">
        <v>21</v>
      </c>
      <c r="W19" s="29">
        <v>27.58</v>
      </c>
      <c r="X19" s="29">
        <v>81</v>
      </c>
      <c r="Y19" s="29">
        <v>140</v>
      </c>
      <c r="Z19" s="29">
        <v>56</v>
      </c>
      <c r="AA19" s="29">
        <v>26.94</v>
      </c>
      <c r="AB19" s="29">
        <v>64</v>
      </c>
      <c r="AC19" s="29">
        <v>101</v>
      </c>
      <c r="AD19" s="29">
        <v>53</v>
      </c>
      <c r="AE19" s="29">
        <v>27.69</v>
      </c>
      <c r="AF19" s="29">
        <f t="shared" si="0"/>
        <v>324</v>
      </c>
      <c r="AG19" s="29">
        <f t="shared" si="1"/>
        <v>423</v>
      </c>
      <c r="AH19" s="29">
        <f t="shared" si="2"/>
        <v>145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</row>
    <row r="20" spans="1:47" ht="21" customHeight="1">
      <c r="A20" s="67"/>
      <c r="B20" s="67"/>
      <c r="C20" s="67" t="s">
        <v>20</v>
      </c>
      <c r="D20" s="67"/>
      <c r="E20" s="67"/>
      <c r="F20" s="67"/>
      <c r="G20" s="29"/>
      <c r="H20" s="29"/>
      <c r="I20" s="29"/>
      <c r="J20" s="29"/>
      <c r="K20" s="29"/>
      <c r="L20" s="29"/>
      <c r="M20" s="29"/>
      <c r="N20" s="29"/>
      <c r="O20" s="29">
        <v>28.92</v>
      </c>
      <c r="P20" s="29">
        <v>44</v>
      </c>
      <c r="Q20" s="29">
        <v>58</v>
      </c>
      <c r="R20" s="29">
        <v>16</v>
      </c>
      <c r="S20" s="29">
        <v>28.49</v>
      </c>
      <c r="T20" s="29">
        <v>36</v>
      </c>
      <c r="U20" s="29">
        <v>66</v>
      </c>
      <c r="V20" s="29">
        <v>19</v>
      </c>
      <c r="W20" s="29">
        <v>27.83</v>
      </c>
      <c r="X20" s="29">
        <v>22</v>
      </c>
      <c r="Y20" s="29">
        <v>40</v>
      </c>
      <c r="Z20" s="29">
        <v>20</v>
      </c>
      <c r="AA20" s="29">
        <v>27.79</v>
      </c>
      <c r="AB20" s="29">
        <v>8</v>
      </c>
      <c r="AC20" s="29">
        <v>17</v>
      </c>
      <c r="AD20" s="29">
        <v>9</v>
      </c>
      <c r="AE20" s="29">
        <v>28.41</v>
      </c>
      <c r="AF20" s="29">
        <f t="shared" si="0"/>
        <v>110</v>
      </c>
      <c r="AG20" s="29">
        <f t="shared" si="1"/>
        <v>181</v>
      </c>
      <c r="AH20" s="29">
        <f t="shared" si="2"/>
        <v>64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</row>
    <row r="21" spans="1:47" ht="21" customHeight="1">
      <c r="A21" s="2"/>
      <c r="B21" s="2"/>
      <c r="C21" s="2"/>
      <c r="D21" s="2"/>
      <c r="E21" s="2"/>
      <c r="F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</row>
    <row r="22" spans="1:47" ht="21" customHeight="1">
      <c r="A22" s="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9" t="s">
        <v>28</v>
      </c>
      <c r="X22" s="109"/>
      <c r="AG22" s="2"/>
      <c r="AH22" s="2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</row>
    <row r="23" spans="1:47" ht="23.25" customHeight="1">
      <c r="A23" s="71" t="s">
        <v>1</v>
      </c>
      <c r="B23" s="71"/>
      <c r="C23" s="71"/>
      <c r="D23" s="71"/>
      <c r="E23" s="71"/>
      <c r="F23" s="71"/>
      <c r="G23" s="69" t="s">
        <v>29</v>
      </c>
      <c r="H23" s="70"/>
      <c r="I23" s="69" t="s">
        <v>30</v>
      </c>
      <c r="J23" s="72"/>
      <c r="K23" s="72"/>
      <c r="L23" s="72"/>
      <c r="M23" s="70"/>
      <c r="N23" s="69" t="s">
        <v>31</v>
      </c>
      <c r="O23" s="72"/>
      <c r="P23" s="70"/>
      <c r="Q23" s="69" t="s">
        <v>32</v>
      </c>
      <c r="R23" s="72"/>
      <c r="S23" s="70"/>
      <c r="T23" s="69" t="s">
        <v>33</v>
      </c>
      <c r="U23" s="72"/>
      <c r="V23" s="70"/>
      <c r="W23" s="69" t="s">
        <v>34</v>
      </c>
      <c r="X23" s="70"/>
      <c r="AG23" s="2"/>
      <c r="AH23" s="2"/>
      <c r="AS23" s="6"/>
      <c r="AT23" s="6"/>
      <c r="AU23" s="6"/>
    </row>
    <row r="24" spans="1:47" ht="21" customHeight="1">
      <c r="A24" s="67" t="s">
        <v>35</v>
      </c>
      <c r="B24" s="67"/>
      <c r="C24" s="67" t="s">
        <v>36</v>
      </c>
      <c r="D24" s="67"/>
      <c r="E24" s="67"/>
      <c r="F24" s="67"/>
      <c r="G24" s="69">
        <v>13</v>
      </c>
      <c r="H24" s="70"/>
      <c r="I24" s="69">
        <v>7</v>
      </c>
      <c r="J24" s="72"/>
      <c r="K24" s="72"/>
      <c r="L24" s="72"/>
      <c r="M24" s="70"/>
      <c r="N24" s="69">
        <v>2</v>
      </c>
      <c r="O24" s="72"/>
      <c r="P24" s="70"/>
      <c r="Q24" s="69">
        <v>11</v>
      </c>
      <c r="R24" s="72"/>
      <c r="S24" s="70"/>
      <c r="T24" s="69">
        <v>1</v>
      </c>
      <c r="U24" s="72"/>
      <c r="V24" s="70"/>
      <c r="W24" s="69">
        <v>42</v>
      </c>
      <c r="X24" s="70"/>
      <c r="AG24" s="2"/>
      <c r="AH24" s="2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6"/>
      <c r="AT24" s="6"/>
      <c r="AU24" s="6"/>
    </row>
    <row r="25" spans="1:47" ht="21" customHeight="1">
      <c r="A25" s="67"/>
      <c r="B25" s="67"/>
      <c r="C25" s="67" t="s">
        <v>37</v>
      </c>
      <c r="D25" s="67"/>
      <c r="E25" s="67"/>
      <c r="F25" s="67"/>
      <c r="G25" s="69">
        <v>19</v>
      </c>
      <c r="H25" s="70"/>
      <c r="I25" s="69">
        <v>6</v>
      </c>
      <c r="J25" s="72"/>
      <c r="K25" s="72"/>
      <c r="L25" s="72"/>
      <c r="M25" s="70"/>
      <c r="N25" s="69">
        <v>3</v>
      </c>
      <c r="O25" s="72"/>
      <c r="P25" s="70"/>
      <c r="Q25" s="69">
        <v>14</v>
      </c>
      <c r="R25" s="72"/>
      <c r="S25" s="70"/>
      <c r="T25" s="69">
        <v>1</v>
      </c>
      <c r="U25" s="72"/>
      <c r="V25" s="70"/>
      <c r="W25" s="69">
        <v>90</v>
      </c>
      <c r="X25" s="70"/>
      <c r="AG25" s="2"/>
      <c r="AH25" s="2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</row>
    <row r="26" spans="1:47" ht="21" customHeight="1">
      <c r="A26" s="67"/>
      <c r="B26" s="67"/>
      <c r="C26" s="67" t="s">
        <v>38</v>
      </c>
      <c r="D26" s="67"/>
      <c r="E26" s="67"/>
      <c r="F26" s="67"/>
      <c r="G26" s="69">
        <v>16</v>
      </c>
      <c r="H26" s="70"/>
      <c r="I26" s="69">
        <v>7</v>
      </c>
      <c r="J26" s="72"/>
      <c r="K26" s="72"/>
      <c r="L26" s="72"/>
      <c r="M26" s="70"/>
      <c r="N26" s="69">
        <v>0</v>
      </c>
      <c r="O26" s="72"/>
      <c r="P26" s="70"/>
      <c r="Q26" s="69">
        <v>5</v>
      </c>
      <c r="R26" s="72"/>
      <c r="S26" s="70"/>
      <c r="T26" s="69">
        <v>0</v>
      </c>
      <c r="U26" s="72"/>
      <c r="V26" s="70"/>
      <c r="W26" s="69">
        <v>30</v>
      </c>
      <c r="X26" s="70"/>
      <c r="AG26" s="2"/>
      <c r="AH26" s="2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</row>
  </sheetData>
  <mergeCells count="68">
    <mergeCell ref="C9:F9"/>
    <mergeCell ref="C10:F10"/>
    <mergeCell ref="C11:F11"/>
    <mergeCell ref="A5:B8"/>
    <mergeCell ref="C5:F5"/>
    <mergeCell ref="C6:F6"/>
    <mergeCell ref="C7:F7"/>
    <mergeCell ref="C8:F8"/>
    <mergeCell ref="A19:B20"/>
    <mergeCell ref="C19:F19"/>
    <mergeCell ref="C20:F20"/>
    <mergeCell ref="A24:B26"/>
    <mergeCell ref="C24:F24"/>
    <mergeCell ref="C25:F25"/>
    <mergeCell ref="C26:F26"/>
    <mergeCell ref="A23:F23"/>
    <mergeCell ref="G23:H23"/>
    <mergeCell ref="G24:H24"/>
    <mergeCell ref="G25:H25"/>
    <mergeCell ref="G26:H26"/>
    <mergeCell ref="I23:M23"/>
    <mergeCell ref="I24:M24"/>
    <mergeCell ref="I25:M25"/>
    <mergeCell ref="I26:M26"/>
    <mergeCell ref="A16:B18"/>
    <mergeCell ref="C16:F16"/>
    <mergeCell ref="G2:J2"/>
    <mergeCell ref="K2:N2"/>
    <mergeCell ref="O2:R2"/>
    <mergeCell ref="H3:J3"/>
    <mergeCell ref="C17:F17"/>
    <mergeCell ref="C18:F18"/>
    <mergeCell ref="A12:B13"/>
    <mergeCell ref="C12:F12"/>
    <mergeCell ref="C13:F13"/>
    <mergeCell ref="A14:B15"/>
    <mergeCell ref="C14:F14"/>
    <mergeCell ref="C15:F15"/>
    <mergeCell ref="A2:F4"/>
    <mergeCell ref="A9:B11"/>
    <mergeCell ref="L3:N3"/>
    <mergeCell ref="P3:R3"/>
    <mergeCell ref="T3:V3"/>
    <mergeCell ref="X3:Z3"/>
    <mergeCell ref="AB3:AD3"/>
    <mergeCell ref="N23:P23"/>
    <mergeCell ref="N24:P24"/>
    <mergeCell ref="N25:P25"/>
    <mergeCell ref="N26:P26"/>
    <mergeCell ref="Q23:S23"/>
    <mergeCell ref="Q24:S24"/>
    <mergeCell ref="Q25:S25"/>
    <mergeCell ref="Q26:S26"/>
    <mergeCell ref="T25:V25"/>
    <mergeCell ref="T26:V26"/>
    <mergeCell ref="W24:X24"/>
    <mergeCell ref="W25:X25"/>
    <mergeCell ref="W26:X26"/>
    <mergeCell ref="AE1:AH1"/>
    <mergeCell ref="T23:V23"/>
    <mergeCell ref="T24:V24"/>
    <mergeCell ref="W23:X23"/>
    <mergeCell ref="AA2:AD2"/>
    <mergeCell ref="AE2:AH2"/>
    <mergeCell ref="AF3:AH3"/>
    <mergeCell ref="W22:X22"/>
    <mergeCell ref="W2:Z2"/>
    <mergeCell ref="S2:V2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&amp;R&amp;12集計表２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192AB-9B74-4C6E-BFE3-E9B20FE95865}">
  <sheetPr>
    <tabColor rgb="FFFFFF00"/>
    <pageSetUpPr fitToPage="1"/>
  </sheetPr>
  <dimension ref="A1:AU26"/>
  <sheetViews>
    <sheetView view="pageBreakPreview" zoomScale="80" zoomScaleNormal="60" zoomScaleSheetLayoutView="80" workbookViewId="0">
      <selection activeCell="A24" sqref="A24:B26"/>
    </sheetView>
  </sheetViews>
  <sheetFormatPr defaultColWidth="8.625" defaultRowHeight="13.5"/>
  <cols>
    <col min="1" max="6" width="7.625" style="3" customWidth="1"/>
    <col min="7" max="7" width="10.625" customWidth="1"/>
    <col min="8" max="10" width="5.125" customWidth="1"/>
    <col min="11" max="11" width="10.625" customWidth="1"/>
    <col min="12" max="14" width="5.125" customWidth="1"/>
    <col min="15" max="15" width="10.625" style="3" customWidth="1"/>
    <col min="16" max="18" width="5.125" style="3" customWidth="1"/>
    <col min="19" max="19" width="10.625" style="3" customWidth="1"/>
    <col min="20" max="22" width="5.125" style="3" customWidth="1"/>
    <col min="23" max="23" width="10.625" style="3" customWidth="1"/>
    <col min="24" max="26" width="5.125" style="3" customWidth="1"/>
    <col min="27" max="27" width="10.625" style="3" customWidth="1"/>
    <col min="28" max="30" width="5.125" style="3" customWidth="1"/>
    <col min="31" max="31" width="10.625" style="3" customWidth="1"/>
    <col min="32" max="34" width="5.125" style="3" customWidth="1"/>
    <col min="35" max="16384" width="8.625" style="3"/>
  </cols>
  <sheetData>
    <row r="1" spans="1:47" ht="24" customHeight="1">
      <c r="A1" s="1" t="s">
        <v>0</v>
      </c>
      <c r="B1" s="2"/>
      <c r="C1" s="2"/>
      <c r="D1" s="2"/>
      <c r="E1" s="2"/>
      <c r="F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11" t="s">
        <v>94</v>
      </c>
      <c r="AF1" s="111"/>
      <c r="AG1" s="111"/>
      <c r="AH1" s="111"/>
    </row>
    <row r="2" spans="1:47" ht="21" customHeight="1">
      <c r="A2" s="104" t="s">
        <v>1</v>
      </c>
      <c r="B2" s="105"/>
      <c r="C2" s="105"/>
      <c r="D2" s="105"/>
      <c r="E2" s="105"/>
      <c r="F2" s="106"/>
      <c r="G2" s="69" t="s">
        <v>87</v>
      </c>
      <c r="H2" s="72"/>
      <c r="I2" s="72"/>
      <c r="J2" s="70"/>
      <c r="K2" s="69" t="s">
        <v>88</v>
      </c>
      <c r="L2" s="72"/>
      <c r="M2" s="72"/>
      <c r="N2" s="70"/>
      <c r="O2" s="69" t="s">
        <v>2</v>
      </c>
      <c r="P2" s="72"/>
      <c r="Q2" s="72"/>
      <c r="R2" s="70"/>
      <c r="S2" s="69" t="s">
        <v>3</v>
      </c>
      <c r="T2" s="72"/>
      <c r="U2" s="72"/>
      <c r="V2" s="70"/>
      <c r="W2" s="69" t="s">
        <v>4</v>
      </c>
      <c r="X2" s="72"/>
      <c r="Y2" s="72"/>
      <c r="Z2" s="70"/>
      <c r="AA2" s="69" t="s">
        <v>5</v>
      </c>
      <c r="AB2" s="72"/>
      <c r="AC2" s="72"/>
      <c r="AD2" s="70"/>
      <c r="AE2" s="69" t="s">
        <v>6</v>
      </c>
      <c r="AF2" s="72"/>
      <c r="AG2" s="72"/>
      <c r="AH2" s="70"/>
    </row>
    <row r="3" spans="1:47" ht="54" customHeight="1">
      <c r="A3" s="107"/>
      <c r="B3" s="94"/>
      <c r="C3" s="94"/>
      <c r="D3" s="94"/>
      <c r="E3" s="94"/>
      <c r="F3" s="95"/>
      <c r="G3" s="10" t="s">
        <v>7</v>
      </c>
      <c r="H3" s="100" t="s">
        <v>8</v>
      </c>
      <c r="I3" s="101"/>
      <c r="J3" s="102"/>
      <c r="K3" s="10" t="s">
        <v>7</v>
      </c>
      <c r="L3" s="100" t="s">
        <v>8</v>
      </c>
      <c r="M3" s="101"/>
      <c r="N3" s="102"/>
      <c r="O3" s="10" t="s">
        <v>7</v>
      </c>
      <c r="P3" s="100" t="s">
        <v>8</v>
      </c>
      <c r="Q3" s="101"/>
      <c r="R3" s="102"/>
      <c r="S3" s="10" t="s">
        <v>7</v>
      </c>
      <c r="T3" s="100" t="s">
        <v>8</v>
      </c>
      <c r="U3" s="101"/>
      <c r="V3" s="102"/>
      <c r="W3" s="10" t="s">
        <v>7</v>
      </c>
      <c r="X3" s="100" t="s">
        <v>8</v>
      </c>
      <c r="Y3" s="101"/>
      <c r="Z3" s="102"/>
      <c r="AA3" s="10" t="s">
        <v>7</v>
      </c>
      <c r="AB3" s="100" t="s">
        <v>8</v>
      </c>
      <c r="AC3" s="101"/>
      <c r="AD3" s="102"/>
      <c r="AE3" s="10" t="s">
        <v>7</v>
      </c>
      <c r="AF3" s="100" t="s">
        <v>8</v>
      </c>
      <c r="AG3" s="101"/>
      <c r="AH3" s="102"/>
      <c r="AI3" s="4"/>
      <c r="AJ3" s="5"/>
      <c r="AK3" s="4"/>
      <c r="AL3" s="5"/>
      <c r="AM3" s="4"/>
      <c r="AN3" s="5"/>
      <c r="AO3" s="4"/>
      <c r="AP3" s="5"/>
      <c r="AQ3" s="4"/>
      <c r="AR3" s="5"/>
      <c r="AS3" s="6"/>
      <c r="AT3" s="6"/>
      <c r="AU3" s="6"/>
    </row>
    <row r="4" spans="1:47" ht="21" customHeight="1">
      <c r="A4" s="108"/>
      <c r="B4" s="109"/>
      <c r="C4" s="109"/>
      <c r="D4" s="109"/>
      <c r="E4" s="109"/>
      <c r="F4" s="110"/>
      <c r="G4" s="36"/>
      <c r="H4" s="15">
        <v>0</v>
      </c>
      <c r="I4" s="15">
        <v>1</v>
      </c>
      <c r="J4" s="15">
        <v>2</v>
      </c>
      <c r="K4" s="36"/>
      <c r="L4" s="15">
        <v>0</v>
      </c>
      <c r="M4" s="15">
        <v>1</v>
      </c>
      <c r="N4" s="15">
        <v>2</v>
      </c>
      <c r="O4" s="36"/>
      <c r="P4" s="15">
        <v>0</v>
      </c>
      <c r="Q4" s="15">
        <v>1</v>
      </c>
      <c r="R4" s="15">
        <v>2</v>
      </c>
      <c r="S4" s="36"/>
      <c r="T4" s="15">
        <v>0</v>
      </c>
      <c r="U4" s="15">
        <v>1</v>
      </c>
      <c r="V4" s="15">
        <v>2</v>
      </c>
      <c r="W4" s="36"/>
      <c r="X4" s="15">
        <v>0</v>
      </c>
      <c r="Y4" s="15">
        <v>1</v>
      </c>
      <c r="Z4" s="15">
        <v>2</v>
      </c>
      <c r="AA4" s="36"/>
      <c r="AB4" s="15">
        <v>0</v>
      </c>
      <c r="AC4" s="15">
        <v>1</v>
      </c>
      <c r="AD4" s="15">
        <v>2</v>
      </c>
      <c r="AE4" s="36"/>
      <c r="AF4" s="15">
        <v>0</v>
      </c>
      <c r="AG4" s="15">
        <v>1</v>
      </c>
      <c r="AH4" s="15">
        <v>2</v>
      </c>
      <c r="AI4" s="4"/>
      <c r="AJ4" s="5"/>
      <c r="AK4" s="4"/>
      <c r="AL4" s="5"/>
      <c r="AM4" s="4"/>
      <c r="AN4" s="5"/>
      <c r="AO4" s="4"/>
      <c r="AP4" s="5"/>
      <c r="AQ4" s="4"/>
      <c r="AR4" s="5"/>
      <c r="AS4" s="6"/>
      <c r="AT4" s="6"/>
      <c r="AU4" s="6"/>
    </row>
    <row r="5" spans="1:47" ht="21" customHeight="1">
      <c r="A5" s="67" t="s">
        <v>9</v>
      </c>
      <c r="B5" s="67"/>
      <c r="C5" s="67" t="s">
        <v>10</v>
      </c>
      <c r="D5" s="67"/>
      <c r="E5" s="67"/>
      <c r="F5" s="67"/>
      <c r="G5" s="9">
        <v>0</v>
      </c>
      <c r="H5" s="29">
        <v>0</v>
      </c>
      <c r="I5" s="29">
        <v>0</v>
      </c>
      <c r="J5" s="29">
        <v>0</v>
      </c>
      <c r="K5" s="9">
        <v>0</v>
      </c>
      <c r="L5" s="38">
        <v>0</v>
      </c>
      <c r="M5" s="38">
        <v>0</v>
      </c>
      <c r="N5" s="29">
        <v>0</v>
      </c>
      <c r="O5" s="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29">
        <v>0</v>
      </c>
      <c r="V5" s="29">
        <v>0</v>
      </c>
      <c r="W5" s="9">
        <v>0</v>
      </c>
      <c r="X5" s="29">
        <v>0</v>
      </c>
      <c r="Y5" s="29">
        <v>0</v>
      </c>
      <c r="Z5" s="29">
        <v>0</v>
      </c>
      <c r="AA5" s="9">
        <v>0</v>
      </c>
      <c r="AB5" s="29">
        <v>0</v>
      </c>
      <c r="AC5" s="29">
        <v>0</v>
      </c>
      <c r="AD5" s="29">
        <v>0</v>
      </c>
      <c r="AE5" s="9">
        <v>0</v>
      </c>
      <c r="AF5" s="29">
        <f t="shared" ref="AF5:AF20" si="0">SUM(H5,L5,P5,T5,X5,AB5)</f>
        <v>0</v>
      </c>
      <c r="AG5" s="29">
        <f t="shared" ref="AG5:AG20" si="1">SUM(I5,M5,Q5,U5,Y5,AC5)</f>
        <v>0</v>
      </c>
      <c r="AH5" s="29">
        <f t="shared" ref="AH5:AH20" si="2">SUM(J5,N5,R5,V5,Z5,AD5)</f>
        <v>0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6"/>
      <c r="AU5" s="6"/>
    </row>
    <row r="6" spans="1:47" ht="21" customHeight="1">
      <c r="A6" s="67"/>
      <c r="B6" s="67"/>
      <c r="C6" s="67" t="s">
        <v>11</v>
      </c>
      <c r="D6" s="67"/>
      <c r="E6" s="67"/>
      <c r="F6" s="67"/>
      <c r="G6" s="9">
        <v>28</v>
      </c>
      <c r="H6" s="29">
        <v>1</v>
      </c>
      <c r="I6" s="29">
        <v>0</v>
      </c>
      <c r="J6" s="29">
        <v>0</v>
      </c>
      <c r="K6" s="9">
        <v>29</v>
      </c>
      <c r="L6" s="29">
        <v>1</v>
      </c>
      <c r="M6" s="29">
        <v>0</v>
      </c>
      <c r="N6" s="29">
        <v>0</v>
      </c>
      <c r="O6" s="9">
        <v>0</v>
      </c>
      <c r="P6" s="29">
        <v>0</v>
      </c>
      <c r="Q6" s="29">
        <v>0</v>
      </c>
      <c r="R6" s="29">
        <v>0</v>
      </c>
      <c r="S6" s="9">
        <v>28</v>
      </c>
      <c r="T6" s="29">
        <v>1</v>
      </c>
      <c r="U6" s="29">
        <v>1</v>
      </c>
      <c r="V6" s="29">
        <v>1</v>
      </c>
      <c r="W6" s="9">
        <v>24</v>
      </c>
      <c r="X6" s="29">
        <v>0</v>
      </c>
      <c r="Y6" s="29">
        <v>0</v>
      </c>
      <c r="Z6" s="29">
        <v>3</v>
      </c>
      <c r="AA6" s="9">
        <v>27.83</v>
      </c>
      <c r="AB6" s="29">
        <v>1</v>
      </c>
      <c r="AC6" s="29">
        <v>4</v>
      </c>
      <c r="AD6" s="29">
        <v>1</v>
      </c>
      <c r="AE6" s="9">
        <v>27.23076923076923</v>
      </c>
      <c r="AF6" s="29">
        <f t="shared" si="0"/>
        <v>4</v>
      </c>
      <c r="AG6" s="29">
        <f t="shared" si="1"/>
        <v>5</v>
      </c>
      <c r="AH6" s="29">
        <f t="shared" si="2"/>
        <v>5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6"/>
      <c r="AU6" s="6"/>
    </row>
    <row r="7" spans="1:47" ht="21" customHeight="1">
      <c r="A7" s="67"/>
      <c r="B7" s="67"/>
      <c r="C7" s="67" t="s">
        <v>12</v>
      </c>
      <c r="D7" s="67"/>
      <c r="E7" s="67"/>
      <c r="F7" s="67"/>
      <c r="G7" s="9">
        <v>29</v>
      </c>
      <c r="H7" s="29">
        <v>10</v>
      </c>
      <c r="I7" s="29">
        <v>4</v>
      </c>
      <c r="J7" s="29">
        <v>1</v>
      </c>
      <c r="K7" s="9">
        <v>29.875</v>
      </c>
      <c r="L7" s="29">
        <v>4</v>
      </c>
      <c r="M7" s="29">
        <v>4</v>
      </c>
      <c r="N7" s="29">
        <v>0</v>
      </c>
      <c r="O7" s="9">
        <v>28.384615384615383</v>
      </c>
      <c r="P7" s="29">
        <v>8</v>
      </c>
      <c r="Q7" s="29">
        <v>5</v>
      </c>
      <c r="R7" s="29">
        <v>0</v>
      </c>
      <c r="S7" s="9">
        <v>28.529411764705884</v>
      </c>
      <c r="T7" s="29">
        <v>6</v>
      </c>
      <c r="U7" s="29">
        <v>6</v>
      </c>
      <c r="V7" s="29">
        <v>5</v>
      </c>
      <c r="W7" s="9">
        <v>28.222222222222221</v>
      </c>
      <c r="X7" s="29">
        <v>5</v>
      </c>
      <c r="Y7" s="29">
        <v>10</v>
      </c>
      <c r="Z7" s="29">
        <v>3</v>
      </c>
      <c r="AA7" s="9">
        <v>25.310344827586206</v>
      </c>
      <c r="AB7" s="29">
        <v>6</v>
      </c>
      <c r="AC7" s="29">
        <v>16</v>
      </c>
      <c r="AD7" s="29">
        <v>7</v>
      </c>
      <c r="AE7" s="9">
        <v>27.696969696969695</v>
      </c>
      <c r="AF7" s="29">
        <f t="shared" si="0"/>
        <v>39</v>
      </c>
      <c r="AG7" s="29">
        <f t="shared" si="1"/>
        <v>45</v>
      </c>
      <c r="AH7" s="29">
        <f t="shared" si="2"/>
        <v>16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6"/>
      <c r="AU7" s="6"/>
    </row>
    <row r="8" spans="1:47" ht="21" customHeight="1">
      <c r="A8" s="67"/>
      <c r="B8" s="67"/>
      <c r="C8" s="67" t="s">
        <v>13</v>
      </c>
      <c r="D8" s="67"/>
      <c r="E8" s="67"/>
      <c r="F8" s="67"/>
      <c r="G8" s="9">
        <v>29</v>
      </c>
      <c r="H8" s="29">
        <v>1</v>
      </c>
      <c r="I8" s="29">
        <v>2</v>
      </c>
      <c r="J8" s="29">
        <v>0</v>
      </c>
      <c r="K8" s="9">
        <v>28.666666666666668</v>
      </c>
      <c r="L8" s="29">
        <v>1</v>
      </c>
      <c r="M8" s="29">
        <v>2</v>
      </c>
      <c r="N8" s="29">
        <v>0</v>
      </c>
      <c r="O8" s="9">
        <v>30.222222222222221</v>
      </c>
      <c r="P8" s="29">
        <v>5</v>
      </c>
      <c r="Q8" s="29">
        <v>3</v>
      </c>
      <c r="R8" s="29">
        <v>1</v>
      </c>
      <c r="S8" s="9">
        <v>27.727272727272727</v>
      </c>
      <c r="T8" s="29">
        <v>3</v>
      </c>
      <c r="U8" s="29">
        <v>7</v>
      </c>
      <c r="V8" s="29">
        <v>1</v>
      </c>
      <c r="W8" s="9">
        <v>26.315789473684209</v>
      </c>
      <c r="X8" s="29">
        <v>7</v>
      </c>
      <c r="Y8" s="29">
        <v>8</v>
      </c>
      <c r="Z8" s="29">
        <v>4</v>
      </c>
      <c r="AA8" s="9">
        <v>24.4</v>
      </c>
      <c r="AB8" s="29">
        <v>4</v>
      </c>
      <c r="AC8" s="29">
        <v>9</v>
      </c>
      <c r="AD8" s="29">
        <v>7</v>
      </c>
      <c r="AE8" s="9">
        <v>26.71875</v>
      </c>
      <c r="AF8" s="29">
        <f t="shared" si="0"/>
        <v>21</v>
      </c>
      <c r="AG8" s="29">
        <f t="shared" si="1"/>
        <v>31</v>
      </c>
      <c r="AH8" s="29">
        <f t="shared" si="2"/>
        <v>13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6"/>
      <c r="AT8" s="6"/>
      <c r="AU8" s="6"/>
    </row>
    <row r="9" spans="1:47" ht="21" customHeight="1">
      <c r="A9" s="85" t="s">
        <v>14</v>
      </c>
      <c r="B9" s="85"/>
      <c r="C9" s="67" t="s">
        <v>15</v>
      </c>
      <c r="D9" s="67"/>
      <c r="E9" s="67"/>
      <c r="F9" s="67"/>
      <c r="G9" s="9">
        <v>32</v>
      </c>
      <c r="H9" s="29">
        <v>1</v>
      </c>
      <c r="I9" s="29">
        <v>0</v>
      </c>
      <c r="J9" s="29">
        <v>0</v>
      </c>
      <c r="K9" s="9">
        <v>28</v>
      </c>
      <c r="L9" s="29">
        <v>0</v>
      </c>
      <c r="M9" s="29">
        <v>1</v>
      </c>
      <c r="N9" s="29">
        <v>0</v>
      </c>
      <c r="O9" s="9">
        <v>28</v>
      </c>
      <c r="P9" s="29">
        <v>2</v>
      </c>
      <c r="Q9" s="29">
        <v>1</v>
      </c>
      <c r="R9" s="29">
        <v>1</v>
      </c>
      <c r="S9" s="9">
        <v>28</v>
      </c>
      <c r="T9" s="29">
        <v>3</v>
      </c>
      <c r="U9" s="29">
        <v>3</v>
      </c>
      <c r="V9" s="29">
        <v>0</v>
      </c>
      <c r="W9" s="9">
        <v>27.625</v>
      </c>
      <c r="X9" s="29">
        <v>6</v>
      </c>
      <c r="Y9" s="29">
        <v>6</v>
      </c>
      <c r="Z9" s="29">
        <v>4</v>
      </c>
      <c r="AA9" s="9">
        <v>25.75</v>
      </c>
      <c r="AB9" s="29">
        <v>4</v>
      </c>
      <c r="AC9" s="29">
        <v>12</v>
      </c>
      <c r="AD9" s="29">
        <v>8</v>
      </c>
      <c r="AE9" s="9">
        <v>26.941176470588236</v>
      </c>
      <c r="AF9" s="29">
        <f t="shared" si="0"/>
        <v>16</v>
      </c>
      <c r="AG9" s="29">
        <f t="shared" si="1"/>
        <v>23</v>
      </c>
      <c r="AH9" s="29">
        <f t="shared" si="2"/>
        <v>13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6"/>
      <c r="AT9" s="6"/>
      <c r="AU9" s="6"/>
    </row>
    <row r="10" spans="1:47" ht="21" customHeight="1">
      <c r="A10" s="85"/>
      <c r="B10" s="85"/>
      <c r="C10" s="67" t="s">
        <v>16</v>
      </c>
      <c r="D10" s="67"/>
      <c r="E10" s="67"/>
      <c r="F10" s="67"/>
      <c r="G10" s="9">
        <v>28</v>
      </c>
      <c r="H10" s="29">
        <v>4</v>
      </c>
      <c r="I10" s="29">
        <v>3</v>
      </c>
      <c r="J10" s="29">
        <v>0</v>
      </c>
      <c r="K10" s="9">
        <v>29.571428571428573</v>
      </c>
      <c r="L10" s="29">
        <v>4</v>
      </c>
      <c r="M10" s="29">
        <v>3</v>
      </c>
      <c r="N10" s="29">
        <v>0</v>
      </c>
      <c r="O10" s="9">
        <v>29.466666666666665</v>
      </c>
      <c r="P10" s="29">
        <v>11</v>
      </c>
      <c r="Q10" s="29">
        <v>4</v>
      </c>
      <c r="R10" s="29">
        <v>0</v>
      </c>
      <c r="S10" s="9">
        <v>28.142857142857142</v>
      </c>
      <c r="T10" s="29">
        <v>5</v>
      </c>
      <c r="U10" s="29">
        <v>7</v>
      </c>
      <c r="V10" s="29">
        <v>2</v>
      </c>
      <c r="W10" s="9">
        <v>27.307692307692307</v>
      </c>
      <c r="X10" s="29">
        <v>4</v>
      </c>
      <c r="Y10" s="29">
        <v>7</v>
      </c>
      <c r="Z10" s="29">
        <v>2</v>
      </c>
      <c r="AA10" s="9">
        <v>23.833333333333332</v>
      </c>
      <c r="AB10" s="29">
        <v>4</v>
      </c>
      <c r="AC10" s="29">
        <v>5</v>
      </c>
      <c r="AD10" s="29">
        <v>3</v>
      </c>
      <c r="AE10" s="9">
        <v>27.636363636363637</v>
      </c>
      <c r="AF10" s="29">
        <f t="shared" si="0"/>
        <v>32</v>
      </c>
      <c r="AG10" s="29">
        <f t="shared" si="1"/>
        <v>29</v>
      </c>
      <c r="AH10" s="29">
        <f t="shared" si="2"/>
        <v>7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/>
      <c r="AT10" s="6"/>
      <c r="AU10" s="6"/>
    </row>
    <row r="11" spans="1:47" ht="21" customHeight="1">
      <c r="A11" s="85"/>
      <c r="B11" s="85"/>
      <c r="C11" s="67" t="s">
        <v>17</v>
      </c>
      <c r="D11" s="67"/>
      <c r="E11" s="67"/>
      <c r="F11" s="67"/>
      <c r="G11" s="9">
        <v>29.272727272727273</v>
      </c>
      <c r="H11" s="29">
        <v>7</v>
      </c>
      <c r="I11" s="29">
        <v>3</v>
      </c>
      <c r="J11" s="29">
        <v>1</v>
      </c>
      <c r="K11" s="9">
        <v>29.75</v>
      </c>
      <c r="L11" s="29">
        <v>2</v>
      </c>
      <c r="M11" s="29">
        <v>2</v>
      </c>
      <c r="N11" s="29">
        <v>0</v>
      </c>
      <c r="O11" s="9">
        <v>29</v>
      </c>
      <c r="P11" s="29">
        <v>0</v>
      </c>
      <c r="Q11" s="29">
        <v>3</v>
      </c>
      <c r="R11" s="29">
        <v>0</v>
      </c>
      <c r="S11" s="9">
        <v>28.363636363636363</v>
      </c>
      <c r="T11" s="29">
        <v>2</v>
      </c>
      <c r="U11" s="29">
        <v>4</v>
      </c>
      <c r="V11" s="29">
        <v>5</v>
      </c>
      <c r="W11" s="9">
        <v>25.727272727272727</v>
      </c>
      <c r="X11" s="29">
        <v>2</v>
      </c>
      <c r="Y11" s="29">
        <v>5</v>
      </c>
      <c r="Z11" s="29">
        <v>4</v>
      </c>
      <c r="AA11" s="9">
        <v>25.526315789473685</v>
      </c>
      <c r="AB11" s="29">
        <v>3</v>
      </c>
      <c r="AC11" s="29">
        <v>12</v>
      </c>
      <c r="AD11" s="29">
        <v>4</v>
      </c>
      <c r="AE11" s="9">
        <v>27.254237288135592</v>
      </c>
      <c r="AF11" s="29">
        <f t="shared" si="0"/>
        <v>16</v>
      </c>
      <c r="AG11" s="29">
        <f t="shared" si="1"/>
        <v>29</v>
      </c>
      <c r="AH11" s="29">
        <f t="shared" si="2"/>
        <v>14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</row>
    <row r="12" spans="1:47" ht="21" customHeight="1">
      <c r="A12" s="67" t="s">
        <v>18</v>
      </c>
      <c r="B12" s="67"/>
      <c r="C12" s="67" t="s">
        <v>19</v>
      </c>
      <c r="D12" s="67"/>
      <c r="E12" s="67"/>
      <c r="F12" s="67"/>
      <c r="G12" s="9"/>
      <c r="H12" s="29"/>
      <c r="I12" s="29"/>
      <c r="J12" s="29"/>
      <c r="K12" s="9"/>
      <c r="L12" s="29"/>
      <c r="M12" s="29"/>
      <c r="N12" s="29"/>
      <c r="O12" s="9"/>
      <c r="P12" s="29"/>
      <c r="Q12" s="29"/>
      <c r="R12" s="29"/>
      <c r="S12" s="9"/>
      <c r="T12" s="29"/>
      <c r="U12" s="29"/>
      <c r="V12" s="29"/>
      <c r="W12" s="9"/>
      <c r="X12" s="29"/>
      <c r="Y12" s="29"/>
      <c r="Z12" s="29"/>
      <c r="AA12" s="9"/>
      <c r="AB12" s="29"/>
      <c r="AC12" s="29"/>
      <c r="AD12" s="29"/>
      <c r="AE12" s="9"/>
      <c r="AF12" s="29">
        <f t="shared" si="0"/>
        <v>0</v>
      </c>
      <c r="AG12" s="29">
        <f t="shared" si="1"/>
        <v>0</v>
      </c>
      <c r="AH12" s="29">
        <f t="shared" si="2"/>
        <v>0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</row>
    <row r="13" spans="1:47" ht="21" customHeight="1">
      <c r="A13" s="67"/>
      <c r="B13" s="67"/>
      <c r="C13" s="67" t="s">
        <v>20</v>
      </c>
      <c r="D13" s="67"/>
      <c r="E13" s="67"/>
      <c r="F13" s="67"/>
      <c r="G13" s="9"/>
      <c r="H13" s="29"/>
      <c r="I13" s="29"/>
      <c r="J13" s="29"/>
      <c r="K13" s="9"/>
      <c r="L13" s="29"/>
      <c r="M13" s="29"/>
      <c r="N13" s="29"/>
      <c r="O13" s="9"/>
      <c r="P13" s="29"/>
      <c r="Q13" s="29"/>
      <c r="R13" s="29"/>
      <c r="S13" s="9"/>
      <c r="T13" s="29"/>
      <c r="U13" s="29"/>
      <c r="V13" s="29"/>
      <c r="W13" s="9"/>
      <c r="X13" s="29"/>
      <c r="Y13" s="29"/>
      <c r="Z13" s="29"/>
      <c r="AA13" s="9"/>
      <c r="AB13" s="29"/>
      <c r="AC13" s="29"/>
      <c r="AD13" s="29"/>
      <c r="AE13" s="9"/>
      <c r="AF13" s="29">
        <f t="shared" si="0"/>
        <v>0</v>
      </c>
      <c r="AG13" s="29">
        <f t="shared" si="1"/>
        <v>0</v>
      </c>
      <c r="AH13" s="29">
        <f t="shared" si="2"/>
        <v>0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</row>
    <row r="14" spans="1:47" ht="21" customHeight="1">
      <c r="A14" s="67" t="s">
        <v>21</v>
      </c>
      <c r="B14" s="67"/>
      <c r="C14" s="67" t="s">
        <v>19</v>
      </c>
      <c r="D14" s="67"/>
      <c r="E14" s="67"/>
      <c r="F14" s="67"/>
      <c r="G14" s="9"/>
      <c r="H14" s="29"/>
      <c r="I14" s="29"/>
      <c r="J14" s="29"/>
      <c r="K14" s="9"/>
      <c r="L14" s="29"/>
      <c r="M14" s="29"/>
      <c r="N14" s="29"/>
      <c r="O14" s="9"/>
      <c r="P14" s="29"/>
      <c r="Q14" s="29"/>
      <c r="R14" s="29"/>
      <c r="S14" s="9"/>
      <c r="T14" s="29"/>
      <c r="U14" s="29"/>
      <c r="V14" s="29"/>
      <c r="W14" s="9"/>
      <c r="X14" s="29"/>
      <c r="Y14" s="29"/>
      <c r="Z14" s="29"/>
      <c r="AA14" s="9"/>
      <c r="AB14" s="29"/>
      <c r="AC14" s="29"/>
      <c r="AD14" s="29"/>
      <c r="AE14" s="9"/>
      <c r="AF14" s="29">
        <f t="shared" si="0"/>
        <v>0</v>
      </c>
      <c r="AG14" s="29">
        <f t="shared" si="1"/>
        <v>0</v>
      </c>
      <c r="AH14" s="29">
        <f t="shared" si="2"/>
        <v>0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</row>
    <row r="15" spans="1:47" ht="21" customHeight="1">
      <c r="A15" s="67"/>
      <c r="B15" s="67"/>
      <c r="C15" s="67" t="s">
        <v>20</v>
      </c>
      <c r="D15" s="67"/>
      <c r="E15" s="67"/>
      <c r="F15" s="67"/>
      <c r="G15" s="9"/>
      <c r="H15" s="29"/>
      <c r="I15" s="29"/>
      <c r="J15" s="29"/>
      <c r="K15" s="9"/>
      <c r="L15" s="29"/>
      <c r="M15" s="29"/>
      <c r="N15" s="29"/>
      <c r="O15" s="9"/>
      <c r="P15" s="29"/>
      <c r="Q15" s="29"/>
      <c r="R15" s="29"/>
      <c r="S15" s="9"/>
      <c r="T15" s="29"/>
      <c r="U15" s="29"/>
      <c r="V15" s="29"/>
      <c r="W15" s="9"/>
      <c r="X15" s="29"/>
      <c r="Y15" s="29"/>
      <c r="Z15" s="29"/>
      <c r="AA15" s="9"/>
      <c r="AB15" s="29"/>
      <c r="AC15" s="29"/>
      <c r="AD15" s="29"/>
      <c r="AE15" s="9"/>
      <c r="AF15" s="29">
        <f t="shared" si="0"/>
        <v>0</v>
      </c>
      <c r="AG15" s="29">
        <f t="shared" si="1"/>
        <v>0</v>
      </c>
      <c r="AH15" s="29">
        <f t="shared" si="2"/>
        <v>0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</row>
    <row r="16" spans="1:47" ht="21" customHeight="1">
      <c r="A16" s="67" t="s">
        <v>22</v>
      </c>
      <c r="B16" s="67"/>
      <c r="C16" s="67" t="s">
        <v>23</v>
      </c>
      <c r="D16" s="67"/>
      <c r="E16" s="67"/>
      <c r="F16" s="67"/>
      <c r="G16" s="9">
        <v>28</v>
      </c>
      <c r="H16" s="29">
        <v>1</v>
      </c>
      <c r="I16" s="29">
        <v>0</v>
      </c>
      <c r="J16" s="29">
        <v>0</v>
      </c>
      <c r="K16" s="9">
        <v>29.666666666666668</v>
      </c>
      <c r="L16" s="29">
        <v>0</v>
      </c>
      <c r="M16" s="29">
        <v>3</v>
      </c>
      <c r="N16" s="29">
        <v>0</v>
      </c>
      <c r="O16" s="9">
        <v>30.666666666666668</v>
      </c>
      <c r="P16" s="29">
        <v>2</v>
      </c>
      <c r="Q16" s="29">
        <v>1</v>
      </c>
      <c r="R16" s="29">
        <v>0</v>
      </c>
      <c r="S16" s="9">
        <v>30</v>
      </c>
      <c r="T16" s="29">
        <v>0</v>
      </c>
      <c r="U16" s="29">
        <v>0</v>
      </c>
      <c r="V16" s="29">
        <v>2</v>
      </c>
      <c r="W16" s="9">
        <v>26.5</v>
      </c>
      <c r="X16" s="29">
        <v>0</v>
      </c>
      <c r="Y16" s="29">
        <v>2</v>
      </c>
      <c r="Z16" s="29">
        <v>0</v>
      </c>
      <c r="AA16" s="9">
        <v>23.5</v>
      </c>
      <c r="AB16" s="29">
        <v>0</v>
      </c>
      <c r="AC16" s="29">
        <v>1</v>
      </c>
      <c r="AD16" s="29">
        <v>1</v>
      </c>
      <c r="AE16" s="9">
        <v>28.384615384615383</v>
      </c>
      <c r="AF16" s="29">
        <f t="shared" si="0"/>
        <v>3</v>
      </c>
      <c r="AG16" s="29">
        <f t="shared" si="1"/>
        <v>7</v>
      </c>
      <c r="AH16" s="29">
        <f t="shared" si="2"/>
        <v>3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6"/>
      <c r="AT16" s="6"/>
      <c r="AU16" s="6"/>
    </row>
    <row r="17" spans="1:47" ht="21" customHeight="1">
      <c r="A17" s="67"/>
      <c r="B17" s="67"/>
      <c r="C17" s="67" t="s">
        <v>24</v>
      </c>
      <c r="D17" s="67"/>
      <c r="E17" s="67"/>
      <c r="F17" s="67"/>
      <c r="G17" s="9">
        <v>0</v>
      </c>
      <c r="H17" s="29">
        <v>0</v>
      </c>
      <c r="I17" s="29">
        <v>0</v>
      </c>
      <c r="J17" s="29">
        <v>0</v>
      </c>
      <c r="K17" s="9">
        <v>0</v>
      </c>
      <c r="L17" s="29">
        <v>0</v>
      </c>
      <c r="M17" s="29">
        <v>0</v>
      </c>
      <c r="N17" s="29">
        <v>0</v>
      </c>
      <c r="O17" s="9">
        <v>28</v>
      </c>
      <c r="P17" s="29">
        <v>1</v>
      </c>
      <c r="Q17" s="29">
        <v>0</v>
      </c>
      <c r="R17" s="29">
        <v>1</v>
      </c>
      <c r="S17" s="9">
        <v>27</v>
      </c>
      <c r="T17" s="29">
        <v>3</v>
      </c>
      <c r="U17" s="29">
        <v>1</v>
      </c>
      <c r="V17" s="29">
        <v>2</v>
      </c>
      <c r="W17" s="9">
        <v>28.57</v>
      </c>
      <c r="X17" s="29">
        <v>3</v>
      </c>
      <c r="Y17" s="29">
        <v>4</v>
      </c>
      <c r="Z17" s="29">
        <v>0</v>
      </c>
      <c r="AA17" s="9">
        <v>25.941176470588236</v>
      </c>
      <c r="AB17" s="29">
        <v>4</v>
      </c>
      <c r="AC17" s="29">
        <v>10</v>
      </c>
      <c r="AD17" s="29">
        <v>3</v>
      </c>
      <c r="AE17" s="9">
        <v>26.806451612903224</v>
      </c>
      <c r="AF17" s="29">
        <f t="shared" si="0"/>
        <v>11</v>
      </c>
      <c r="AG17" s="29">
        <f t="shared" si="1"/>
        <v>15</v>
      </c>
      <c r="AH17" s="29">
        <f t="shared" si="2"/>
        <v>6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</row>
    <row r="18" spans="1:47" ht="21" customHeight="1">
      <c r="A18" s="67"/>
      <c r="B18" s="67"/>
      <c r="C18" s="67" t="s">
        <v>25</v>
      </c>
      <c r="D18" s="67"/>
      <c r="E18" s="67"/>
      <c r="F18" s="67"/>
      <c r="G18" s="9">
        <v>29</v>
      </c>
      <c r="H18" s="29">
        <v>11</v>
      </c>
      <c r="I18" s="29">
        <v>6</v>
      </c>
      <c r="J18" s="29">
        <v>1</v>
      </c>
      <c r="K18" s="9">
        <v>29.444444444444443</v>
      </c>
      <c r="L18" s="29">
        <v>6</v>
      </c>
      <c r="M18" s="29">
        <v>3</v>
      </c>
      <c r="N18" s="29">
        <v>0</v>
      </c>
      <c r="O18" s="9">
        <v>29</v>
      </c>
      <c r="P18" s="29">
        <v>10</v>
      </c>
      <c r="Q18" s="29">
        <v>7</v>
      </c>
      <c r="R18" s="29">
        <v>0</v>
      </c>
      <c r="S18" s="9">
        <v>28.347826086956523</v>
      </c>
      <c r="T18" s="29">
        <v>7</v>
      </c>
      <c r="U18" s="29">
        <v>13</v>
      </c>
      <c r="V18" s="29">
        <v>3</v>
      </c>
      <c r="W18" s="9">
        <v>26.68</v>
      </c>
      <c r="X18" s="29">
        <v>9</v>
      </c>
      <c r="Y18" s="29">
        <v>12</v>
      </c>
      <c r="Z18" s="29">
        <v>10</v>
      </c>
      <c r="AA18" s="9">
        <v>25.03</v>
      </c>
      <c r="AB18" s="29">
        <v>7</v>
      </c>
      <c r="AC18" s="29">
        <v>18</v>
      </c>
      <c r="AD18" s="29">
        <v>11</v>
      </c>
      <c r="AE18" s="9">
        <v>27.318181818181817</v>
      </c>
      <c r="AF18" s="29">
        <f t="shared" si="0"/>
        <v>50</v>
      </c>
      <c r="AG18" s="29">
        <f t="shared" si="1"/>
        <v>59</v>
      </c>
      <c r="AH18" s="29">
        <f t="shared" si="2"/>
        <v>25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</row>
    <row r="19" spans="1:47" ht="21" customHeight="1">
      <c r="A19" s="67" t="s">
        <v>26</v>
      </c>
      <c r="B19" s="67"/>
      <c r="C19" s="67" t="s">
        <v>19</v>
      </c>
      <c r="D19" s="67"/>
      <c r="E19" s="67"/>
      <c r="F19" s="67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>
        <f t="shared" si="0"/>
        <v>0</v>
      </c>
      <c r="AG19" s="29">
        <f t="shared" si="1"/>
        <v>0</v>
      </c>
      <c r="AH19" s="29">
        <f t="shared" si="2"/>
        <v>0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</row>
    <row r="20" spans="1:47" ht="21" customHeight="1">
      <c r="A20" s="67"/>
      <c r="B20" s="67"/>
      <c r="C20" s="67" t="s">
        <v>20</v>
      </c>
      <c r="D20" s="67"/>
      <c r="E20" s="67"/>
      <c r="F20" s="67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>
        <f t="shared" si="0"/>
        <v>0</v>
      </c>
      <c r="AG20" s="29">
        <f t="shared" si="1"/>
        <v>0</v>
      </c>
      <c r="AH20" s="29">
        <f t="shared" si="2"/>
        <v>0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</row>
    <row r="21" spans="1:47" ht="21" customHeight="1">
      <c r="A21" s="2"/>
      <c r="B21" s="2"/>
      <c r="C21" s="2"/>
      <c r="D21" s="2"/>
      <c r="E21" s="2"/>
      <c r="F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</row>
    <row r="22" spans="1:47" ht="21" customHeight="1">
      <c r="A22" s="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9" t="s">
        <v>28</v>
      </c>
      <c r="X22" s="109"/>
      <c r="AG22" s="2"/>
      <c r="AH22" s="2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</row>
    <row r="23" spans="1:47" ht="23.25" customHeight="1">
      <c r="A23" s="71" t="s">
        <v>1</v>
      </c>
      <c r="B23" s="71"/>
      <c r="C23" s="71"/>
      <c r="D23" s="71"/>
      <c r="E23" s="71"/>
      <c r="F23" s="71"/>
      <c r="G23" s="69" t="s">
        <v>29</v>
      </c>
      <c r="H23" s="70"/>
      <c r="I23" s="69" t="s">
        <v>30</v>
      </c>
      <c r="J23" s="72"/>
      <c r="K23" s="72"/>
      <c r="L23" s="72"/>
      <c r="M23" s="70"/>
      <c r="N23" s="69" t="s">
        <v>31</v>
      </c>
      <c r="O23" s="72"/>
      <c r="P23" s="70"/>
      <c r="Q23" s="69" t="s">
        <v>32</v>
      </c>
      <c r="R23" s="72"/>
      <c r="S23" s="70"/>
      <c r="T23" s="69" t="s">
        <v>33</v>
      </c>
      <c r="U23" s="72"/>
      <c r="V23" s="70"/>
      <c r="W23" s="69" t="s">
        <v>34</v>
      </c>
      <c r="X23" s="70"/>
      <c r="AG23" s="2"/>
      <c r="AH23" s="2"/>
      <c r="AS23" s="6"/>
      <c r="AT23" s="6"/>
      <c r="AU23" s="6"/>
    </row>
    <row r="24" spans="1:47" ht="21" customHeight="1">
      <c r="A24" s="67" t="s">
        <v>35</v>
      </c>
      <c r="B24" s="67"/>
      <c r="C24" s="67" t="s">
        <v>36</v>
      </c>
      <c r="D24" s="67"/>
      <c r="E24" s="67"/>
      <c r="F24" s="67"/>
      <c r="G24" s="69"/>
      <c r="H24" s="70"/>
      <c r="I24" s="69"/>
      <c r="J24" s="72"/>
      <c r="K24" s="72"/>
      <c r="L24" s="72"/>
      <c r="M24" s="70"/>
      <c r="N24" s="69"/>
      <c r="O24" s="72"/>
      <c r="P24" s="70"/>
      <c r="Q24" s="69"/>
      <c r="R24" s="72"/>
      <c r="S24" s="70"/>
      <c r="T24" s="69"/>
      <c r="U24" s="72"/>
      <c r="V24" s="70"/>
      <c r="W24" s="69"/>
      <c r="X24" s="70"/>
      <c r="AG24" s="2"/>
      <c r="AH24" s="2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6"/>
      <c r="AT24" s="6"/>
      <c r="AU24" s="6"/>
    </row>
    <row r="25" spans="1:47" ht="21" customHeight="1">
      <c r="A25" s="67"/>
      <c r="B25" s="67"/>
      <c r="C25" s="67" t="s">
        <v>37</v>
      </c>
      <c r="D25" s="67"/>
      <c r="E25" s="67"/>
      <c r="F25" s="67"/>
      <c r="G25" s="69"/>
      <c r="H25" s="70"/>
      <c r="I25" s="69"/>
      <c r="J25" s="72"/>
      <c r="K25" s="72"/>
      <c r="L25" s="72"/>
      <c r="M25" s="70"/>
      <c r="N25" s="69"/>
      <c r="O25" s="72"/>
      <c r="P25" s="70"/>
      <c r="Q25" s="69"/>
      <c r="R25" s="72"/>
      <c r="S25" s="70"/>
      <c r="T25" s="69"/>
      <c r="U25" s="72"/>
      <c r="V25" s="70"/>
      <c r="W25" s="69"/>
      <c r="X25" s="70"/>
      <c r="AG25" s="2"/>
      <c r="AH25" s="2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</row>
    <row r="26" spans="1:47" ht="21" customHeight="1">
      <c r="A26" s="67"/>
      <c r="B26" s="67"/>
      <c r="C26" s="67" t="s">
        <v>38</v>
      </c>
      <c r="D26" s="67"/>
      <c r="E26" s="67"/>
      <c r="F26" s="67"/>
      <c r="G26" s="69"/>
      <c r="H26" s="70"/>
      <c r="I26" s="69"/>
      <c r="J26" s="72"/>
      <c r="K26" s="72"/>
      <c r="L26" s="72"/>
      <c r="M26" s="70"/>
      <c r="N26" s="69"/>
      <c r="O26" s="72"/>
      <c r="P26" s="70"/>
      <c r="Q26" s="69"/>
      <c r="R26" s="72"/>
      <c r="S26" s="70"/>
      <c r="T26" s="69"/>
      <c r="U26" s="72"/>
      <c r="V26" s="70"/>
      <c r="W26" s="69"/>
      <c r="X26" s="70"/>
      <c r="AG26" s="2"/>
      <c r="AH26" s="2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</row>
  </sheetData>
  <mergeCells count="68">
    <mergeCell ref="AE1:AH1"/>
    <mergeCell ref="T23:V23"/>
    <mergeCell ref="T24:V24"/>
    <mergeCell ref="W23:X23"/>
    <mergeCell ref="AA2:AD2"/>
    <mergeCell ref="AE2:AH2"/>
    <mergeCell ref="AF3:AH3"/>
    <mergeCell ref="X3:Z3"/>
    <mergeCell ref="AB3:AD3"/>
    <mergeCell ref="T3:V3"/>
    <mergeCell ref="T25:V25"/>
    <mergeCell ref="T26:V26"/>
    <mergeCell ref="W24:X24"/>
    <mergeCell ref="W25:X25"/>
    <mergeCell ref="W26:X26"/>
    <mergeCell ref="W22:X22"/>
    <mergeCell ref="Q24:S24"/>
    <mergeCell ref="Q25:S25"/>
    <mergeCell ref="Q26:S26"/>
    <mergeCell ref="L3:N3"/>
    <mergeCell ref="P3:R3"/>
    <mergeCell ref="N23:P23"/>
    <mergeCell ref="N24:P24"/>
    <mergeCell ref="N25:P25"/>
    <mergeCell ref="N26:P26"/>
    <mergeCell ref="Q23:S23"/>
    <mergeCell ref="A24:B26"/>
    <mergeCell ref="C24:F24"/>
    <mergeCell ref="C25:F25"/>
    <mergeCell ref="C26:F26"/>
    <mergeCell ref="H3:J3"/>
    <mergeCell ref="G2:J2"/>
    <mergeCell ref="K2:N2"/>
    <mergeCell ref="O2:R2"/>
    <mergeCell ref="S2:V2"/>
    <mergeCell ref="W2:Z2"/>
    <mergeCell ref="G23:H23"/>
    <mergeCell ref="G24:H24"/>
    <mergeCell ref="G25:H25"/>
    <mergeCell ref="G26:H26"/>
    <mergeCell ref="I23:M23"/>
    <mergeCell ref="I24:M24"/>
    <mergeCell ref="I25:M25"/>
    <mergeCell ref="I26:M26"/>
    <mergeCell ref="A23:F23"/>
    <mergeCell ref="A16:B18"/>
    <mergeCell ref="C16:F16"/>
    <mergeCell ref="C17:F17"/>
    <mergeCell ref="C18:F18"/>
    <mergeCell ref="A19:B20"/>
    <mergeCell ref="C19:F19"/>
    <mergeCell ref="C20:F20"/>
    <mergeCell ref="A12:B13"/>
    <mergeCell ref="C12:F12"/>
    <mergeCell ref="C13:F13"/>
    <mergeCell ref="A14:B15"/>
    <mergeCell ref="C14:F14"/>
    <mergeCell ref="C15:F15"/>
    <mergeCell ref="A2:F4"/>
    <mergeCell ref="A9:B11"/>
    <mergeCell ref="C9:F9"/>
    <mergeCell ref="C10:F10"/>
    <mergeCell ref="C11:F11"/>
    <mergeCell ref="A5:B8"/>
    <mergeCell ref="C5:F5"/>
    <mergeCell ref="C6:F6"/>
    <mergeCell ref="C7:F7"/>
    <mergeCell ref="C8:F8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&amp;R&amp;12集計表２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07345-B568-4C6A-A2B3-AEBEFD0ABC23}">
  <sheetPr>
    <tabColor rgb="FFFFFF00"/>
    <pageSetUpPr fitToPage="1"/>
  </sheetPr>
  <dimension ref="A1:AU26"/>
  <sheetViews>
    <sheetView view="pageBreakPreview" zoomScale="80" zoomScaleNormal="60" zoomScaleSheetLayoutView="80" workbookViewId="0">
      <selection activeCell="A24" sqref="A24:B26"/>
    </sheetView>
  </sheetViews>
  <sheetFormatPr defaultColWidth="8.625" defaultRowHeight="13.5"/>
  <cols>
    <col min="1" max="6" width="7.625" style="3" customWidth="1"/>
    <col min="7" max="7" width="10.625" customWidth="1"/>
    <col min="8" max="10" width="5.125" customWidth="1"/>
    <col min="11" max="11" width="10.625" customWidth="1"/>
    <col min="12" max="14" width="5.125" customWidth="1"/>
    <col min="15" max="15" width="10.625" style="3" customWidth="1"/>
    <col min="16" max="18" width="5.125" style="3" customWidth="1"/>
    <col min="19" max="19" width="10.625" style="3" customWidth="1"/>
    <col min="20" max="22" width="5.125" style="3" customWidth="1"/>
    <col min="23" max="23" width="10.625" style="3" customWidth="1"/>
    <col min="24" max="26" width="5.125" style="3" customWidth="1"/>
    <col min="27" max="27" width="10.625" style="3" customWidth="1"/>
    <col min="28" max="30" width="5.125" style="3" customWidth="1"/>
    <col min="31" max="31" width="10.625" style="3" customWidth="1"/>
    <col min="32" max="34" width="5.125" style="3" customWidth="1"/>
    <col min="35" max="16384" width="8.625" style="3"/>
  </cols>
  <sheetData>
    <row r="1" spans="1:47" ht="24" customHeight="1">
      <c r="A1" s="1" t="s">
        <v>0</v>
      </c>
      <c r="B1" s="2"/>
      <c r="C1" s="2"/>
      <c r="D1" s="2"/>
      <c r="E1" s="2"/>
      <c r="F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11" t="s">
        <v>95</v>
      </c>
      <c r="AF1" s="111"/>
      <c r="AG1" s="111"/>
      <c r="AH1" s="111"/>
    </row>
    <row r="2" spans="1:47" ht="21" customHeight="1">
      <c r="A2" s="104" t="s">
        <v>1</v>
      </c>
      <c r="B2" s="105"/>
      <c r="C2" s="105"/>
      <c r="D2" s="105"/>
      <c r="E2" s="105"/>
      <c r="F2" s="106"/>
      <c r="G2" s="69" t="s">
        <v>87</v>
      </c>
      <c r="H2" s="72"/>
      <c r="I2" s="72"/>
      <c r="J2" s="70"/>
      <c r="K2" s="69" t="s">
        <v>88</v>
      </c>
      <c r="L2" s="72"/>
      <c r="M2" s="72"/>
      <c r="N2" s="70"/>
      <c r="O2" s="69" t="s">
        <v>2</v>
      </c>
      <c r="P2" s="72"/>
      <c r="Q2" s="72"/>
      <c r="R2" s="70"/>
      <c r="S2" s="69" t="s">
        <v>3</v>
      </c>
      <c r="T2" s="72"/>
      <c r="U2" s="72"/>
      <c r="V2" s="70"/>
      <c r="W2" s="69" t="s">
        <v>4</v>
      </c>
      <c r="X2" s="72"/>
      <c r="Y2" s="72"/>
      <c r="Z2" s="70"/>
      <c r="AA2" s="69" t="s">
        <v>5</v>
      </c>
      <c r="AB2" s="72"/>
      <c r="AC2" s="72"/>
      <c r="AD2" s="70"/>
      <c r="AE2" s="69" t="s">
        <v>6</v>
      </c>
      <c r="AF2" s="72"/>
      <c r="AG2" s="72"/>
      <c r="AH2" s="70"/>
    </row>
    <row r="3" spans="1:47" ht="54" customHeight="1">
      <c r="A3" s="107"/>
      <c r="B3" s="94"/>
      <c r="C3" s="94"/>
      <c r="D3" s="94"/>
      <c r="E3" s="94"/>
      <c r="F3" s="95"/>
      <c r="G3" s="10" t="s">
        <v>7</v>
      </c>
      <c r="H3" s="100" t="s">
        <v>8</v>
      </c>
      <c r="I3" s="101"/>
      <c r="J3" s="102"/>
      <c r="K3" s="10" t="s">
        <v>7</v>
      </c>
      <c r="L3" s="100" t="s">
        <v>8</v>
      </c>
      <c r="M3" s="101"/>
      <c r="N3" s="102"/>
      <c r="O3" s="10" t="s">
        <v>7</v>
      </c>
      <c r="P3" s="100" t="s">
        <v>8</v>
      </c>
      <c r="Q3" s="101"/>
      <c r="R3" s="102"/>
      <c r="S3" s="10" t="s">
        <v>7</v>
      </c>
      <c r="T3" s="100" t="s">
        <v>8</v>
      </c>
      <c r="U3" s="101"/>
      <c r="V3" s="102"/>
      <c r="W3" s="10" t="s">
        <v>7</v>
      </c>
      <c r="X3" s="100" t="s">
        <v>8</v>
      </c>
      <c r="Y3" s="101"/>
      <c r="Z3" s="102"/>
      <c r="AA3" s="10" t="s">
        <v>7</v>
      </c>
      <c r="AB3" s="100" t="s">
        <v>8</v>
      </c>
      <c r="AC3" s="101"/>
      <c r="AD3" s="102"/>
      <c r="AE3" s="10" t="s">
        <v>7</v>
      </c>
      <c r="AF3" s="100" t="s">
        <v>8</v>
      </c>
      <c r="AG3" s="101"/>
      <c r="AH3" s="102"/>
      <c r="AI3" s="4"/>
      <c r="AJ3" s="5"/>
      <c r="AK3" s="4"/>
      <c r="AL3" s="5"/>
      <c r="AM3" s="4"/>
      <c r="AN3" s="5"/>
      <c r="AO3" s="4"/>
      <c r="AP3" s="5"/>
      <c r="AQ3" s="4"/>
      <c r="AR3" s="5"/>
      <c r="AS3" s="6"/>
      <c r="AT3" s="6"/>
      <c r="AU3" s="6"/>
    </row>
    <row r="4" spans="1:47" ht="21" customHeight="1">
      <c r="A4" s="108"/>
      <c r="B4" s="109"/>
      <c r="C4" s="109"/>
      <c r="D4" s="109"/>
      <c r="E4" s="109"/>
      <c r="F4" s="110"/>
      <c r="G4" s="36"/>
      <c r="H4" s="15">
        <v>0</v>
      </c>
      <c r="I4" s="15">
        <v>1</v>
      </c>
      <c r="J4" s="15">
        <v>2</v>
      </c>
      <c r="K4" s="36"/>
      <c r="L4" s="15">
        <v>0</v>
      </c>
      <c r="M4" s="15">
        <v>1</v>
      </c>
      <c r="N4" s="15">
        <v>2</v>
      </c>
      <c r="O4" s="36"/>
      <c r="P4" s="15">
        <v>0</v>
      </c>
      <c r="Q4" s="15">
        <v>1</v>
      </c>
      <c r="R4" s="15">
        <v>2</v>
      </c>
      <c r="S4" s="36"/>
      <c r="T4" s="15">
        <v>0</v>
      </c>
      <c r="U4" s="15">
        <v>1</v>
      </c>
      <c r="V4" s="15">
        <v>2</v>
      </c>
      <c r="W4" s="36"/>
      <c r="X4" s="15">
        <v>0</v>
      </c>
      <c r="Y4" s="15">
        <v>1</v>
      </c>
      <c r="Z4" s="15">
        <v>2</v>
      </c>
      <c r="AA4" s="36"/>
      <c r="AB4" s="15">
        <v>0</v>
      </c>
      <c r="AC4" s="15">
        <v>1</v>
      </c>
      <c r="AD4" s="15">
        <v>2</v>
      </c>
      <c r="AE4" s="36"/>
      <c r="AF4" s="15">
        <v>0</v>
      </c>
      <c r="AG4" s="15">
        <v>1</v>
      </c>
      <c r="AH4" s="15">
        <v>2</v>
      </c>
      <c r="AI4" s="4"/>
      <c r="AJ4" s="5"/>
      <c r="AK4" s="4"/>
      <c r="AL4" s="5"/>
      <c r="AM4" s="4"/>
      <c r="AN4" s="5"/>
      <c r="AO4" s="4"/>
      <c r="AP4" s="5"/>
      <c r="AQ4" s="4"/>
      <c r="AR4" s="5"/>
      <c r="AS4" s="6"/>
      <c r="AT4" s="6"/>
      <c r="AU4" s="6"/>
    </row>
    <row r="5" spans="1:47" ht="21" customHeight="1">
      <c r="A5" s="67" t="s">
        <v>9</v>
      </c>
      <c r="B5" s="67"/>
      <c r="C5" s="67" t="s">
        <v>10</v>
      </c>
      <c r="D5" s="67"/>
      <c r="E5" s="67"/>
      <c r="F5" s="67"/>
      <c r="G5" s="29">
        <v>28</v>
      </c>
      <c r="H5" s="29">
        <v>0</v>
      </c>
      <c r="I5" s="29">
        <v>1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29">
        <v>0</v>
      </c>
      <c r="V5" s="29">
        <v>0</v>
      </c>
      <c r="W5" s="29">
        <v>0</v>
      </c>
      <c r="X5" s="29">
        <v>0</v>
      </c>
      <c r="Y5" s="29">
        <v>0</v>
      </c>
      <c r="Z5" s="29">
        <v>0</v>
      </c>
      <c r="AA5" s="29">
        <v>0</v>
      </c>
      <c r="AB5" s="29">
        <v>0</v>
      </c>
      <c r="AC5" s="29">
        <v>0</v>
      </c>
      <c r="AD5" s="29">
        <v>0</v>
      </c>
      <c r="AE5" s="29">
        <v>28</v>
      </c>
      <c r="AF5" s="29">
        <f t="shared" ref="AF5:AF20" si="0">SUM(H5,L5,P5,T5,X5,AB5)</f>
        <v>0</v>
      </c>
      <c r="AG5" s="29">
        <f t="shared" ref="AG5:AG20" si="1">SUM(I5,M5,Q5,U5,Y5,AC5)</f>
        <v>1</v>
      </c>
      <c r="AH5" s="29">
        <f t="shared" ref="AH5:AH20" si="2">SUM(J5,N5,R5,V5,Z5,AD5)</f>
        <v>0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6"/>
      <c r="AU5" s="6"/>
    </row>
    <row r="6" spans="1:47" ht="21" customHeight="1">
      <c r="A6" s="67"/>
      <c r="B6" s="67"/>
      <c r="C6" s="67" t="s">
        <v>11</v>
      </c>
      <c r="D6" s="67"/>
      <c r="E6" s="67"/>
      <c r="F6" s="67"/>
      <c r="G6" s="29">
        <v>29</v>
      </c>
      <c r="H6" s="29">
        <v>0</v>
      </c>
      <c r="I6" s="29">
        <v>1</v>
      </c>
      <c r="J6" s="29">
        <v>0</v>
      </c>
      <c r="K6" s="29">
        <v>28.73</v>
      </c>
      <c r="L6" s="29">
        <v>5</v>
      </c>
      <c r="M6" s="29">
        <v>7</v>
      </c>
      <c r="N6" s="29">
        <v>3</v>
      </c>
      <c r="O6" s="29">
        <v>27.64</v>
      </c>
      <c r="P6" s="29">
        <v>1</v>
      </c>
      <c r="Q6" s="29">
        <v>9</v>
      </c>
      <c r="R6" s="29">
        <v>1</v>
      </c>
      <c r="S6" s="29">
        <v>27.81</v>
      </c>
      <c r="T6" s="29">
        <v>7</v>
      </c>
      <c r="U6" s="29">
        <v>11</v>
      </c>
      <c r="V6" s="29">
        <v>8</v>
      </c>
      <c r="W6" s="29">
        <v>25.64</v>
      </c>
      <c r="X6" s="29">
        <v>1</v>
      </c>
      <c r="Y6" s="29">
        <v>6</v>
      </c>
      <c r="Z6" s="29">
        <v>7</v>
      </c>
      <c r="AA6" s="29">
        <v>25</v>
      </c>
      <c r="AB6" s="29">
        <v>6</v>
      </c>
      <c r="AC6" s="29">
        <v>15</v>
      </c>
      <c r="AD6" s="29">
        <v>9</v>
      </c>
      <c r="AE6" s="29">
        <v>26.76</v>
      </c>
      <c r="AF6" s="29">
        <f t="shared" si="0"/>
        <v>20</v>
      </c>
      <c r="AG6" s="29">
        <f t="shared" si="1"/>
        <v>49</v>
      </c>
      <c r="AH6" s="29">
        <f t="shared" si="2"/>
        <v>28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6"/>
      <c r="AT6" s="6"/>
      <c r="AU6" s="6"/>
    </row>
    <row r="7" spans="1:47" ht="21" customHeight="1">
      <c r="A7" s="67"/>
      <c r="B7" s="67"/>
      <c r="C7" s="67" t="s">
        <v>12</v>
      </c>
      <c r="D7" s="67"/>
      <c r="E7" s="67"/>
      <c r="F7" s="67"/>
      <c r="G7" s="29">
        <v>28.22</v>
      </c>
      <c r="H7" s="29">
        <v>15</v>
      </c>
      <c r="I7" s="29">
        <v>7</v>
      </c>
      <c r="J7" s="29">
        <v>1</v>
      </c>
      <c r="K7" s="29">
        <v>28.78</v>
      </c>
      <c r="L7" s="29">
        <v>26</v>
      </c>
      <c r="M7" s="29">
        <v>32</v>
      </c>
      <c r="N7" s="29">
        <v>11</v>
      </c>
      <c r="O7" s="29">
        <v>28.24</v>
      </c>
      <c r="P7" s="29">
        <v>33</v>
      </c>
      <c r="Q7" s="29">
        <v>51</v>
      </c>
      <c r="R7" s="29">
        <v>20</v>
      </c>
      <c r="S7" s="29">
        <v>27.66</v>
      </c>
      <c r="T7" s="29">
        <v>30</v>
      </c>
      <c r="U7" s="29">
        <v>57</v>
      </c>
      <c r="V7" s="29">
        <v>22</v>
      </c>
      <c r="W7" s="29">
        <v>26.73</v>
      </c>
      <c r="X7" s="29">
        <v>19</v>
      </c>
      <c r="Y7" s="29">
        <v>22</v>
      </c>
      <c r="Z7" s="29">
        <v>23</v>
      </c>
      <c r="AA7" s="29">
        <v>24.95</v>
      </c>
      <c r="AB7" s="29">
        <v>18</v>
      </c>
      <c r="AC7" s="29">
        <v>43</v>
      </c>
      <c r="AD7" s="29">
        <v>27</v>
      </c>
      <c r="AE7" s="29">
        <v>27.34</v>
      </c>
      <c r="AF7" s="29">
        <f t="shared" si="0"/>
        <v>141</v>
      </c>
      <c r="AG7" s="29">
        <f t="shared" si="1"/>
        <v>212</v>
      </c>
      <c r="AH7" s="29">
        <f t="shared" si="2"/>
        <v>104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6"/>
      <c r="AT7" s="6"/>
      <c r="AU7" s="6"/>
    </row>
    <row r="8" spans="1:47" ht="21" customHeight="1">
      <c r="A8" s="67"/>
      <c r="B8" s="67"/>
      <c r="C8" s="67" t="s">
        <v>13</v>
      </c>
      <c r="D8" s="67"/>
      <c r="E8" s="67"/>
      <c r="F8" s="67"/>
      <c r="G8" s="29">
        <v>28.22</v>
      </c>
      <c r="H8" s="29">
        <v>6</v>
      </c>
      <c r="I8" s="29">
        <v>3</v>
      </c>
      <c r="J8" s="29">
        <v>0</v>
      </c>
      <c r="K8" s="29">
        <v>28.92</v>
      </c>
      <c r="L8" s="29">
        <v>17</v>
      </c>
      <c r="M8" s="29">
        <v>19</v>
      </c>
      <c r="N8" s="29">
        <v>0</v>
      </c>
      <c r="O8" s="29">
        <v>28.32</v>
      </c>
      <c r="P8" s="29">
        <v>14</v>
      </c>
      <c r="Q8" s="29">
        <v>26</v>
      </c>
      <c r="R8" s="29">
        <v>4</v>
      </c>
      <c r="S8" s="29">
        <v>27.27</v>
      </c>
      <c r="T8" s="29">
        <v>21</v>
      </c>
      <c r="U8" s="29">
        <v>28</v>
      </c>
      <c r="V8" s="29">
        <v>13</v>
      </c>
      <c r="W8" s="29">
        <v>26.31</v>
      </c>
      <c r="X8" s="29">
        <v>12</v>
      </c>
      <c r="Y8" s="29">
        <v>23</v>
      </c>
      <c r="Z8" s="29">
        <v>7</v>
      </c>
      <c r="AA8" s="29">
        <v>23.83</v>
      </c>
      <c r="AB8" s="29">
        <v>9</v>
      </c>
      <c r="AC8" s="29">
        <v>20</v>
      </c>
      <c r="AD8" s="29">
        <v>11</v>
      </c>
      <c r="AE8" s="29">
        <v>27</v>
      </c>
      <c r="AF8" s="29">
        <f t="shared" si="0"/>
        <v>79</v>
      </c>
      <c r="AG8" s="29">
        <f t="shared" si="1"/>
        <v>119</v>
      </c>
      <c r="AH8" s="29">
        <f t="shared" si="2"/>
        <v>35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6"/>
      <c r="AT8" s="6"/>
      <c r="AU8" s="6"/>
    </row>
    <row r="9" spans="1:47" ht="21" customHeight="1">
      <c r="A9" s="85" t="s">
        <v>14</v>
      </c>
      <c r="B9" s="85"/>
      <c r="C9" s="67" t="s">
        <v>15</v>
      </c>
      <c r="D9" s="67"/>
      <c r="E9" s="67"/>
      <c r="F9" s="67"/>
      <c r="G9" s="29">
        <v>28.5</v>
      </c>
      <c r="H9" s="29">
        <v>2</v>
      </c>
      <c r="I9" s="29">
        <v>1</v>
      </c>
      <c r="J9" s="29">
        <v>1</v>
      </c>
      <c r="K9" s="29">
        <v>28.29</v>
      </c>
      <c r="L9" s="29">
        <v>11</v>
      </c>
      <c r="M9" s="29">
        <v>11</v>
      </c>
      <c r="N9" s="29">
        <v>2</v>
      </c>
      <c r="O9" s="29">
        <v>28.24</v>
      </c>
      <c r="P9" s="29">
        <v>17</v>
      </c>
      <c r="Q9" s="29">
        <v>26</v>
      </c>
      <c r="R9" s="29">
        <v>2</v>
      </c>
      <c r="S9" s="29">
        <v>27.75</v>
      </c>
      <c r="T9" s="29">
        <v>22</v>
      </c>
      <c r="U9" s="29">
        <v>28</v>
      </c>
      <c r="V9" s="29">
        <v>10</v>
      </c>
      <c r="W9" s="29">
        <v>26.82</v>
      </c>
      <c r="X9" s="29">
        <v>15</v>
      </c>
      <c r="Y9" s="29">
        <v>16</v>
      </c>
      <c r="Z9" s="29">
        <v>8</v>
      </c>
      <c r="AA9" s="29">
        <v>24.97</v>
      </c>
      <c r="AB9" s="29">
        <v>18</v>
      </c>
      <c r="AC9" s="29">
        <v>30</v>
      </c>
      <c r="AD9" s="29">
        <v>15</v>
      </c>
      <c r="AE9" s="29">
        <v>27.01</v>
      </c>
      <c r="AF9" s="29">
        <f t="shared" si="0"/>
        <v>85</v>
      </c>
      <c r="AG9" s="29">
        <f t="shared" si="1"/>
        <v>112</v>
      </c>
      <c r="AH9" s="29">
        <f t="shared" si="2"/>
        <v>38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6"/>
      <c r="AT9" s="6"/>
      <c r="AU9" s="6"/>
    </row>
    <row r="10" spans="1:47" ht="21" customHeight="1">
      <c r="A10" s="85"/>
      <c r="B10" s="85"/>
      <c r="C10" s="67" t="s">
        <v>16</v>
      </c>
      <c r="D10" s="67"/>
      <c r="E10" s="67"/>
      <c r="F10" s="67"/>
      <c r="G10" s="29">
        <v>28</v>
      </c>
      <c r="H10" s="29">
        <v>8</v>
      </c>
      <c r="I10" s="29">
        <v>1</v>
      </c>
      <c r="J10" s="29">
        <v>0</v>
      </c>
      <c r="K10" s="29">
        <v>28.95</v>
      </c>
      <c r="L10" s="29">
        <v>27</v>
      </c>
      <c r="M10" s="29">
        <v>29</v>
      </c>
      <c r="N10" s="29">
        <v>8</v>
      </c>
      <c r="O10" s="29">
        <v>28.58</v>
      </c>
      <c r="P10" s="29">
        <v>25</v>
      </c>
      <c r="Q10" s="29">
        <v>38</v>
      </c>
      <c r="R10" s="29">
        <v>16</v>
      </c>
      <c r="S10" s="29">
        <v>27.71</v>
      </c>
      <c r="T10" s="29">
        <v>22</v>
      </c>
      <c r="U10" s="29">
        <v>52</v>
      </c>
      <c r="V10" s="29">
        <v>23</v>
      </c>
      <c r="W10" s="29">
        <v>27.33</v>
      </c>
      <c r="X10" s="29">
        <v>12</v>
      </c>
      <c r="Y10" s="29">
        <v>23</v>
      </c>
      <c r="Z10" s="29">
        <v>14</v>
      </c>
      <c r="AA10" s="29">
        <v>24.95</v>
      </c>
      <c r="AB10" s="29">
        <v>10</v>
      </c>
      <c r="AC10" s="29">
        <v>29</v>
      </c>
      <c r="AD10" s="29">
        <v>16</v>
      </c>
      <c r="AE10" s="29">
        <v>27.65</v>
      </c>
      <c r="AF10" s="29">
        <f t="shared" si="0"/>
        <v>104</v>
      </c>
      <c r="AG10" s="29">
        <f t="shared" si="1"/>
        <v>172</v>
      </c>
      <c r="AH10" s="29">
        <f t="shared" si="2"/>
        <v>77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/>
      <c r="AT10" s="6"/>
      <c r="AU10" s="6"/>
    </row>
    <row r="11" spans="1:47" ht="21" customHeight="1">
      <c r="A11" s="85"/>
      <c r="B11" s="85"/>
      <c r="C11" s="67" t="s">
        <v>17</v>
      </c>
      <c r="D11" s="67"/>
      <c r="E11" s="67"/>
      <c r="F11" s="67"/>
      <c r="G11" s="29">
        <v>28.29</v>
      </c>
      <c r="H11" s="29">
        <v>11</v>
      </c>
      <c r="I11" s="29">
        <v>10</v>
      </c>
      <c r="J11" s="29">
        <v>0</v>
      </c>
      <c r="K11" s="29">
        <v>28.94</v>
      </c>
      <c r="L11" s="29">
        <v>10</v>
      </c>
      <c r="M11" s="29">
        <v>18</v>
      </c>
      <c r="N11" s="29">
        <v>4</v>
      </c>
      <c r="O11" s="29">
        <v>27.37</v>
      </c>
      <c r="P11" s="29">
        <v>6</v>
      </c>
      <c r="Q11" s="29">
        <v>22</v>
      </c>
      <c r="R11" s="29">
        <v>7</v>
      </c>
      <c r="S11" s="29">
        <v>26.97</v>
      </c>
      <c r="T11" s="29">
        <v>14</v>
      </c>
      <c r="U11" s="29">
        <v>15</v>
      </c>
      <c r="V11" s="29">
        <v>9</v>
      </c>
      <c r="W11" s="29">
        <v>24.69</v>
      </c>
      <c r="X11" s="29">
        <v>5</v>
      </c>
      <c r="Y11" s="29">
        <v>12</v>
      </c>
      <c r="Z11" s="29">
        <v>15</v>
      </c>
      <c r="AA11" s="29">
        <v>23.85</v>
      </c>
      <c r="AB11" s="29">
        <v>5</v>
      </c>
      <c r="AC11" s="29">
        <v>19</v>
      </c>
      <c r="AD11" s="29">
        <v>16</v>
      </c>
      <c r="AE11" s="29">
        <v>26.5</v>
      </c>
      <c r="AF11" s="29">
        <f t="shared" si="0"/>
        <v>51</v>
      </c>
      <c r="AG11" s="29">
        <f t="shared" si="1"/>
        <v>96</v>
      </c>
      <c r="AH11" s="29">
        <f t="shared" si="2"/>
        <v>51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</row>
    <row r="12" spans="1:47" ht="21" customHeight="1">
      <c r="A12" s="67" t="s">
        <v>18</v>
      </c>
      <c r="B12" s="67"/>
      <c r="C12" s="67" t="s">
        <v>19</v>
      </c>
      <c r="D12" s="67"/>
      <c r="E12" s="67"/>
      <c r="F12" s="67"/>
      <c r="G12" s="29">
        <v>28.47</v>
      </c>
      <c r="H12" s="29">
        <v>8</v>
      </c>
      <c r="I12" s="29">
        <v>6</v>
      </c>
      <c r="J12" s="29">
        <v>1</v>
      </c>
      <c r="K12" s="29">
        <v>28.75</v>
      </c>
      <c r="L12" s="29">
        <v>23</v>
      </c>
      <c r="M12" s="29">
        <v>21</v>
      </c>
      <c r="N12" s="29">
        <v>8</v>
      </c>
      <c r="O12" s="29">
        <v>28</v>
      </c>
      <c r="P12" s="29">
        <v>23</v>
      </c>
      <c r="Q12" s="29">
        <v>38</v>
      </c>
      <c r="R12" s="29">
        <v>18</v>
      </c>
      <c r="S12" s="29">
        <v>27.31</v>
      </c>
      <c r="T12" s="29">
        <v>32</v>
      </c>
      <c r="U12" s="29">
        <v>50</v>
      </c>
      <c r="V12" s="29">
        <v>21</v>
      </c>
      <c r="W12" s="29">
        <v>26.15</v>
      </c>
      <c r="X12" s="29">
        <v>18</v>
      </c>
      <c r="Y12" s="29">
        <v>32</v>
      </c>
      <c r="Z12" s="29">
        <v>21</v>
      </c>
      <c r="AA12" s="29">
        <v>24.85</v>
      </c>
      <c r="AB12" s="29">
        <v>29</v>
      </c>
      <c r="AC12" s="29">
        <v>55</v>
      </c>
      <c r="AD12" s="29">
        <v>31</v>
      </c>
      <c r="AE12" s="29">
        <v>26.81</v>
      </c>
      <c r="AF12" s="29">
        <f t="shared" si="0"/>
        <v>133</v>
      </c>
      <c r="AG12" s="29">
        <f t="shared" si="1"/>
        <v>202</v>
      </c>
      <c r="AH12" s="29">
        <f t="shared" si="2"/>
        <v>100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</row>
    <row r="13" spans="1:47" ht="21" customHeight="1">
      <c r="A13" s="67"/>
      <c r="B13" s="67"/>
      <c r="C13" s="67" t="s">
        <v>20</v>
      </c>
      <c r="D13" s="67"/>
      <c r="E13" s="67"/>
      <c r="F13" s="67"/>
      <c r="G13" s="29">
        <v>28.05</v>
      </c>
      <c r="H13" s="29">
        <v>13</v>
      </c>
      <c r="I13" s="29">
        <v>6</v>
      </c>
      <c r="J13" s="29">
        <v>0</v>
      </c>
      <c r="K13" s="29">
        <v>28.87</v>
      </c>
      <c r="L13" s="29">
        <v>25</v>
      </c>
      <c r="M13" s="29">
        <v>37</v>
      </c>
      <c r="N13" s="29">
        <v>6</v>
      </c>
      <c r="O13" s="29">
        <v>28.48</v>
      </c>
      <c r="P13" s="29">
        <v>25</v>
      </c>
      <c r="Q13" s="29">
        <v>47</v>
      </c>
      <c r="R13" s="29">
        <v>7</v>
      </c>
      <c r="S13" s="29">
        <v>27.83</v>
      </c>
      <c r="T13" s="29">
        <v>26</v>
      </c>
      <c r="U13" s="29">
        <v>46</v>
      </c>
      <c r="V13" s="29">
        <v>22</v>
      </c>
      <c r="W13" s="29">
        <v>26.88</v>
      </c>
      <c r="X13" s="29">
        <v>13</v>
      </c>
      <c r="Y13" s="29">
        <v>19</v>
      </c>
      <c r="Z13" s="29">
        <v>16</v>
      </c>
      <c r="AA13" s="29">
        <v>24.23</v>
      </c>
      <c r="AB13" s="29">
        <v>3</v>
      </c>
      <c r="AC13" s="29">
        <v>22</v>
      </c>
      <c r="AD13" s="29">
        <v>15</v>
      </c>
      <c r="AE13" s="29">
        <v>27.65</v>
      </c>
      <c r="AF13" s="29">
        <f t="shared" si="0"/>
        <v>105</v>
      </c>
      <c r="AG13" s="29">
        <f t="shared" si="1"/>
        <v>177</v>
      </c>
      <c r="AH13" s="29">
        <f t="shared" si="2"/>
        <v>66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</row>
    <row r="14" spans="1:47" ht="21" customHeight="1">
      <c r="A14" s="67" t="s">
        <v>21</v>
      </c>
      <c r="B14" s="67"/>
      <c r="C14" s="67" t="s">
        <v>19</v>
      </c>
      <c r="D14" s="67"/>
      <c r="E14" s="67"/>
      <c r="F14" s="67"/>
      <c r="G14" s="29">
        <v>28.7</v>
      </c>
      <c r="H14" s="29">
        <v>6</v>
      </c>
      <c r="I14" s="29">
        <v>4</v>
      </c>
      <c r="J14" s="29">
        <v>0</v>
      </c>
      <c r="K14" s="29">
        <v>28.57</v>
      </c>
      <c r="L14" s="29">
        <v>22</v>
      </c>
      <c r="M14" s="29">
        <v>19</v>
      </c>
      <c r="N14" s="29">
        <v>6</v>
      </c>
      <c r="O14" s="29">
        <v>27.89</v>
      </c>
      <c r="P14" s="29">
        <v>20</v>
      </c>
      <c r="Q14" s="29">
        <v>29</v>
      </c>
      <c r="R14" s="29">
        <v>15</v>
      </c>
      <c r="S14" s="29">
        <v>27.54</v>
      </c>
      <c r="T14" s="29">
        <v>27</v>
      </c>
      <c r="U14" s="29">
        <v>41</v>
      </c>
      <c r="V14" s="29">
        <v>17</v>
      </c>
      <c r="W14" s="29">
        <v>26.33</v>
      </c>
      <c r="X14" s="29">
        <v>18</v>
      </c>
      <c r="Y14" s="29">
        <v>25</v>
      </c>
      <c r="Z14" s="29">
        <v>17</v>
      </c>
      <c r="AA14" s="29">
        <v>24.98</v>
      </c>
      <c r="AB14" s="29">
        <v>28</v>
      </c>
      <c r="AC14" s="29">
        <v>45</v>
      </c>
      <c r="AD14" s="29">
        <v>26</v>
      </c>
      <c r="AE14" s="29">
        <v>26.87</v>
      </c>
      <c r="AF14" s="29">
        <f t="shared" si="0"/>
        <v>121</v>
      </c>
      <c r="AG14" s="29">
        <f t="shared" si="1"/>
        <v>163</v>
      </c>
      <c r="AH14" s="29">
        <f t="shared" si="2"/>
        <v>81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</row>
    <row r="15" spans="1:47" ht="21" customHeight="1">
      <c r="A15" s="67"/>
      <c r="B15" s="67"/>
      <c r="C15" s="67" t="s">
        <v>20</v>
      </c>
      <c r="D15" s="67"/>
      <c r="E15" s="67"/>
      <c r="F15" s="67"/>
      <c r="G15" s="29">
        <v>28.04</v>
      </c>
      <c r="H15" s="29">
        <v>15</v>
      </c>
      <c r="I15" s="29">
        <v>8</v>
      </c>
      <c r="J15" s="29">
        <v>1</v>
      </c>
      <c r="K15" s="29">
        <v>28.97</v>
      </c>
      <c r="L15" s="29">
        <v>26</v>
      </c>
      <c r="M15" s="29">
        <v>39</v>
      </c>
      <c r="N15" s="29">
        <v>8</v>
      </c>
      <c r="O15" s="29">
        <v>28.45</v>
      </c>
      <c r="P15" s="29">
        <v>27</v>
      </c>
      <c r="Q15" s="29">
        <v>55</v>
      </c>
      <c r="R15" s="29">
        <v>10</v>
      </c>
      <c r="S15" s="29">
        <v>27.57</v>
      </c>
      <c r="T15" s="29">
        <v>31</v>
      </c>
      <c r="U15" s="29">
        <v>55</v>
      </c>
      <c r="V15" s="29">
        <v>26</v>
      </c>
      <c r="W15" s="29">
        <v>26.53</v>
      </c>
      <c r="X15" s="29">
        <v>12</v>
      </c>
      <c r="Y15" s="29">
        <v>26</v>
      </c>
      <c r="Z15" s="29">
        <v>20</v>
      </c>
      <c r="AA15" s="29">
        <v>24.3</v>
      </c>
      <c r="AB15" s="29">
        <v>5</v>
      </c>
      <c r="AC15" s="29">
        <v>32</v>
      </c>
      <c r="AD15" s="29">
        <v>20</v>
      </c>
      <c r="AE15" s="29">
        <v>27.44</v>
      </c>
      <c r="AF15" s="29">
        <f t="shared" si="0"/>
        <v>116</v>
      </c>
      <c r="AG15" s="29">
        <f t="shared" si="1"/>
        <v>215</v>
      </c>
      <c r="AH15" s="29">
        <f t="shared" si="2"/>
        <v>85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</row>
    <row r="16" spans="1:47" ht="21" customHeight="1">
      <c r="A16" s="67" t="s">
        <v>22</v>
      </c>
      <c r="B16" s="67"/>
      <c r="C16" s="67" t="s">
        <v>23</v>
      </c>
      <c r="D16" s="67"/>
      <c r="E16" s="67"/>
      <c r="F16" s="67"/>
      <c r="G16" s="29">
        <v>28.5</v>
      </c>
      <c r="H16" s="29">
        <v>1</v>
      </c>
      <c r="I16" s="29">
        <v>1</v>
      </c>
      <c r="J16" s="29">
        <v>0</v>
      </c>
      <c r="K16" s="29">
        <v>29.38</v>
      </c>
      <c r="L16" s="29">
        <v>4</v>
      </c>
      <c r="M16" s="29">
        <v>4</v>
      </c>
      <c r="N16" s="29">
        <v>0</v>
      </c>
      <c r="O16" s="29">
        <v>28.12</v>
      </c>
      <c r="P16" s="29">
        <v>7</v>
      </c>
      <c r="Q16" s="29">
        <v>14</v>
      </c>
      <c r="R16" s="29">
        <v>5</v>
      </c>
      <c r="S16" s="29">
        <v>27.38</v>
      </c>
      <c r="T16" s="29">
        <v>5</v>
      </c>
      <c r="U16" s="29">
        <v>10</v>
      </c>
      <c r="V16" s="29">
        <v>11</v>
      </c>
      <c r="W16" s="29">
        <v>24.08</v>
      </c>
      <c r="X16" s="29">
        <v>2</v>
      </c>
      <c r="Y16" s="29">
        <v>2</v>
      </c>
      <c r="Z16" s="29">
        <v>9</v>
      </c>
      <c r="AA16" s="29">
        <v>23</v>
      </c>
      <c r="AB16" s="29">
        <v>0</v>
      </c>
      <c r="AC16" s="29">
        <v>6</v>
      </c>
      <c r="AD16" s="29">
        <v>6</v>
      </c>
      <c r="AE16" s="29">
        <v>26.71</v>
      </c>
      <c r="AF16" s="29">
        <f t="shared" si="0"/>
        <v>19</v>
      </c>
      <c r="AG16" s="29">
        <f t="shared" si="1"/>
        <v>37</v>
      </c>
      <c r="AH16" s="29">
        <f t="shared" si="2"/>
        <v>31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6"/>
      <c r="AT16" s="6"/>
      <c r="AU16" s="6"/>
    </row>
    <row r="17" spans="1:47" ht="21" customHeight="1">
      <c r="A17" s="67"/>
      <c r="B17" s="67"/>
      <c r="C17" s="67" t="s">
        <v>24</v>
      </c>
      <c r="D17" s="67"/>
      <c r="E17" s="67"/>
      <c r="F17" s="67"/>
      <c r="G17" s="29">
        <v>0</v>
      </c>
      <c r="H17" s="29">
        <v>0</v>
      </c>
      <c r="I17" s="29">
        <v>0</v>
      </c>
      <c r="J17" s="29">
        <v>0</v>
      </c>
      <c r="K17" s="29">
        <v>28.95</v>
      </c>
      <c r="L17" s="29">
        <v>10</v>
      </c>
      <c r="M17" s="29">
        <v>8</v>
      </c>
      <c r="N17" s="29">
        <v>2</v>
      </c>
      <c r="O17" s="29">
        <v>27.83</v>
      </c>
      <c r="P17" s="29">
        <v>11</v>
      </c>
      <c r="Q17" s="29">
        <v>21</v>
      </c>
      <c r="R17" s="29">
        <v>9</v>
      </c>
      <c r="S17" s="29">
        <v>27.44</v>
      </c>
      <c r="T17" s="29">
        <v>14</v>
      </c>
      <c r="U17" s="29">
        <v>25</v>
      </c>
      <c r="V17" s="29">
        <v>11</v>
      </c>
      <c r="W17" s="29">
        <v>25.46</v>
      </c>
      <c r="X17" s="29">
        <v>8</v>
      </c>
      <c r="Y17" s="29">
        <v>10</v>
      </c>
      <c r="Z17" s="29">
        <v>10</v>
      </c>
      <c r="AA17" s="29">
        <v>24.25</v>
      </c>
      <c r="AB17" s="29">
        <v>10</v>
      </c>
      <c r="AC17" s="29">
        <v>19</v>
      </c>
      <c r="AD17" s="29">
        <v>19</v>
      </c>
      <c r="AE17" s="29">
        <v>26.57</v>
      </c>
      <c r="AF17" s="29">
        <f t="shared" si="0"/>
        <v>53</v>
      </c>
      <c r="AG17" s="29">
        <f t="shared" si="1"/>
        <v>83</v>
      </c>
      <c r="AH17" s="29">
        <f t="shared" si="2"/>
        <v>51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</row>
    <row r="18" spans="1:47" ht="21" customHeight="1">
      <c r="A18" s="67"/>
      <c r="B18" s="67"/>
      <c r="C18" s="67" t="s">
        <v>25</v>
      </c>
      <c r="D18" s="67"/>
      <c r="E18" s="67"/>
      <c r="F18" s="67"/>
      <c r="G18" s="29">
        <v>28.22</v>
      </c>
      <c r="H18" s="29">
        <v>20</v>
      </c>
      <c r="I18" s="29">
        <v>11</v>
      </c>
      <c r="J18" s="29">
        <v>1</v>
      </c>
      <c r="K18" s="29">
        <v>28.74</v>
      </c>
      <c r="L18" s="29">
        <v>34</v>
      </c>
      <c r="M18" s="29">
        <v>46</v>
      </c>
      <c r="N18" s="29">
        <v>12</v>
      </c>
      <c r="O18" s="29">
        <v>28.4</v>
      </c>
      <c r="P18" s="29">
        <v>30</v>
      </c>
      <c r="Q18" s="29">
        <v>50</v>
      </c>
      <c r="R18" s="29">
        <v>11</v>
      </c>
      <c r="S18" s="29">
        <v>27.64</v>
      </c>
      <c r="T18" s="29">
        <v>39</v>
      </c>
      <c r="U18" s="29">
        <v>61</v>
      </c>
      <c r="V18" s="29">
        <v>21</v>
      </c>
      <c r="W18" s="29">
        <v>27.2</v>
      </c>
      <c r="X18" s="29">
        <v>22</v>
      </c>
      <c r="Y18" s="29">
        <v>39</v>
      </c>
      <c r="Z18" s="29">
        <v>18</v>
      </c>
      <c r="AA18" s="29">
        <v>25.09</v>
      </c>
      <c r="AB18" s="29">
        <v>23</v>
      </c>
      <c r="AC18" s="29">
        <v>53</v>
      </c>
      <c r="AD18" s="29">
        <v>21</v>
      </c>
      <c r="AE18" s="29">
        <v>27.46</v>
      </c>
      <c r="AF18" s="29">
        <f t="shared" si="0"/>
        <v>168</v>
      </c>
      <c r="AG18" s="29">
        <f t="shared" si="1"/>
        <v>260</v>
      </c>
      <c r="AH18" s="29">
        <f t="shared" si="2"/>
        <v>84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</row>
    <row r="19" spans="1:47" ht="21" customHeight="1">
      <c r="A19" s="67" t="s">
        <v>26</v>
      </c>
      <c r="B19" s="67"/>
      <c r="C19" s="67" t="s">
        <v>19</v>
      </c>
      <c r="D19" s="67"/>
      <c r="E19" s="67"/>
      <c r="F19" s="67"/>
      <c r="G19" s="29">
        <v>28.47</v>
      </c>
      <c r="H19" s="29">
        <v>11</v>
      </c>
      <c r="I19" s="29">
        <v>5</v>
      </c>
      <c r="J19" s="29">
        <v>1</v>
      </c>
      <c r="K19" s="29">
        <v>28.48</v>
      </c>
      <c r="L19" s="29">
        <v>26</v>
      </c>
      <c r="M19" s="29">
        <v>28</v>
      </c>
      <c r="N19" s="29">
        <v>6</v>
      </c>
      <c r="O19" s="29">
        <v>28.02</v>
      </c>
      <c r="P19" s="29">
        <v>32</v>
      </c>
      <c r="Q19" s="29">
        <v>53</v>
      </c>
      <c r="R19" s="29">
        <v>17</v>
      </c>
      <c r="S19" s="29">
        <v>27.51</v>
      </c>
      <c r="T19" s="29">
        <v>42</v>
      </c>
      <c r="U19" s="29">
        <v>71</v>
      </c>
      <c r="V19" s="29">
        <v>35</v>
      </c>
      <c r="W19" s="29">
        <v>26.09</v>
      </c>
      <c r="X19" s="29">
        <v>28</v>
      </c>
      <c r="Y19" s="29">
        <v>40</v>
      </c>
      <c r="Z19" s="29">
        <v>30</v>
      </c>
      <c r="AA19" s="29">
        <v>24.64</v>
      </c>
      <c r="AB19" s="29">
        <v>30</v>
      </c>
      <c r="AC19" s="29">
        <v>65</v>
      </c>
      <c r="AD19" s="29">
        <v>37</v>
      </c>
      <c r="AE19" s="29">
        <v>26.81</v>
      </c>
      <c r="AF19" s="29">
        <f t="shared" si="0"/>
        <v>169</v>
      </c>
      <c r="AG19" s="29">
        <f t="shared" si="1"/>
        <v>262</v>
      </c>
      <c r="AH19" s="29">
        <f t="shared" si="2"/>
        <v>126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</row>
    <row r="20" spans="1:47" ht="21" customHeight="1">
      <c r="A20" s="67"/>
      <c r="B20" s="67"/>
      <c r="C20" s="67" t="s">
        <v>20</v>
      </c>
      <c r="D20" s="67"/>
      <c r="E20" s="67"/>
      <c r="F20" s="67"/>
      <c r="G20" s="29">
        <v>28</v>
      </c>
      <c r="H20" s="29">
        <v>10</v>
      </c>
      <c r="I20" s="29">
        <v>7</v>
      </c>
      <c r="J20" s="29">
        <v>0</v>
      </c>
      <c r="K20" s="29">
        <v>29.12</v>
      </c>
      <c r="L20" s="29">
        <v>21</v>
      </c>
      <c r="M20" s="29">
        <v>28</v>
      </c>
      <c r="N20" s="29">
        <v>8</v>
      </c>
      <c r="O20" s="29">
        <v>28.62</v>
      </c>
      <c r="P20" s="29">
        <v>16</v>
      </c>
      <c r="Q20" s="29">
        <v>30</v>
      </c>
      <c r="R20" s="29">
        <v>7</v>
      </c>
      <c r="S20" s="29">
        <v>27.73</v>
      </c>
      <c r="T20" s="29">
        <v>14</v>
      </c>
      <c r="U20" s="29">
        <v>23</v>
      </c>
      <c r="V20" s="29">
        <v>8</v>
      </c>
      <c r="W20" s="29">
        <v>28</v>
      </c>
      <c r="X20" s="29">
        <v>3</v>
      </c>
      <c r="Y20" s="29">
        <v>8</v>
      </c>
      <c r="Z20" s="29">
        <v>6</v>
      </c>
      <c r="AA20" s="29">
        <v>24.79</v>
      </c>
      <c r="AB20" s="29">
        <v>2</v>
      </c>
      <c r="AC20" s="29">
        <v>10</v>
      </c>
      <c r="AD20" s="29">
        <v>7</v>
      </c>
      <c r="AE20" s="29">
        <v>28.12</v>
      </c>
      <c r="AF20" s="29">
        <f t="shared" si="0"/>
        <v>66</v>
      </c>
      <c r="AG20" s="29">
        <f t="shared" si="1"/>
        <v>106</v>
      </c>
      <c r="AH20" s="29">
        <f t="shared" si="2"/>
        <v>36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</row>
    <row r="21" spans="1:47" ht="21" customHeight="1">
      <c r="A21" s="2"/>
      <c r="B21" s="2"/>
      <c r="C21" s="2"/>
      <c r="D21" s="2"/>
      <c r="E21" s="2"/>
      <c r="F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</row>
    <row r="22" spans="1:47" ht="21" customHeight="1">
      <c r="A22" s="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9" t="s">
        <v>28</v>
      </c>
      <c r="X22" s="109"/>
      <c r="AG22" s="2"/>
      <c r="AH22" s="2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</row>
    <row r="23" spans="1:47" ht="23.25" customHeight="1">
      <c r="A23" s="71" t="s">
        <v>1</v>
      </c>
      <c r="B23" s="71"/>
      <c r="C23" s="71"/>
      <c r="D23" s="71"/>
      <c r="E23" s="71"/>
      <c r="F23" s="71"/>
      <c r="G23" s="69" t="s">
        <v>29</v>
      </c>
      <c r="H23" s="70"/>
      <c r="I23" s="69" t="s">
        <v>30</v>
      </c>
      <c r="J23" s="72"/>
      <c r="K23" s="72"/>
      <c r="L23" s="72"/>
      <c r="M23" s="70"/>
      <c r="N23" s="69" t="s">
        <v>31</v>
      </c>
      <c r="O23" s="72"/>
      <c r="P23" s="70"/>
      <c r="Q23" s="69" t="s">
        <v>32</v>
      </c>
      <c r="R23" s="72"/>
      <c r="S23" s="70"/>
      <c r="T23" s="69" t="s">
        <v>33</v>
      </c>
      <c r="U23" s="72"/>
      <c r="V23" s="70"/>
      <c r="W23" s="69" t="s">
        <v>34</v>
      </c>
      <c r="X23" s="70"/>
      <c r="AG23" s="2"/>
      <c r="AH23" s="2"/>
      <c r="AS23" s="6"/>
      <c r="AT23" s="6"/>
      <c r="AU23" s="6"/>
    </row>
    <row r="24" spans="1:47" ht="21" customHeight="1">
      <c r="A24" s="67" t="s">
        <v>35</v>
      </c>
      <c r="B24" s="67"/>
      <c r="C24" s="67" t="s">
        <v>36</v>
      </c>
      <c r="D24" s="67"/>
      <c r="E24" s="67"/>
      <c r="F24" s="67"/>
      <c r="G24" s="69">
        <v>6</v>
      </c>
      <c r="H24" s="70"/>
      <c r="I24" s="69">
        <v>1</v>
      </c>
      <c r="J24" s="72"/>
      <c r="K24" s="72"/>
      <c r="L24" s="72"/>
      <c r="M24" s="70"/>
      <c r="N24" s="69">
        <v>0</v>
      </c>
      <c r="O24" s="72"/>
      <c r="P24" s="70"/>
      <c r="Q24" s="69">
        <v>3</v>
      </c>
      <c r="R24" s="72"/>
      <c r="S24" s="70"/>
      <c r="T24" s="69">
        <v>0</v>
      </c>
      <c r="U24" s="72"/>
      <c r="V24" s="70"/>
      <c r="W24" s="69">
        <v>22</v>
      </c>
      <c r="X24" s="70"/>
      <c r="AG24" s="2"/>
      <c r="AH24" s="2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6"/>
      <c r="AT24" s="6"/>
      <c r="AU24" s="6"/>
    </row>
    <row r="25" spans="1:47" ht="21" customHeight="1">
      <c r="A25" s="67"/>
      <c r="B25" s="67"/>
      <c r="C25" s="67" t="s">
        <v>37</v>
      </c>
      <c r="D25" s="67"/>
      <c r="E25" s="67"/>
      <c r="F25" s="67"/>
      <c r="G25" s="69">
        <v>17</v>
      </c>
      <c r="H25" s="70"/>
      <c r="I25" s="69">
        <v>5</v>
      </c>
      <c r="J25" s="72"/>
      <c r="K25" s="72"/>
      <c r="L25" s="72"/>
      <c r="M25" s="70"/>
      <c r="N25" s="69">
        <v>4</v>
      </c>
      <c r="O25" s="72"/>
      <c r="P25" s="70"/>
      <c r="Q25" s="69">
        <v>16</v>
      </c>
      <c r="R25" s="72"/>
      <c r="S25" s="70"/>
      <c r="T25" s="69">
        <v>1</v>
      </c>
      <c r="U25" s="72"/>
      <c r="V25" s="70"/>
      <c r="W25" s="69">
        <v>53</v>
      </c>
      <c r="X25" s="70"/>
      <c r="AG25" s="2"/>
      <c r="AH25" s="2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</row>
    <row r="26" spans="1:47" ht="21" customHeight="1">
      <c r="A26" s="67"/>
      <c r="B26" s="67"/>
      <c r="C26" s="67" t="s">
        <v>38</v>
      </c>
      <c r="D26" s="67"/>
      <c r="E26" s="67"/>
      <c r="F26" s="67"/>
      <c r="G26" s="69">
        <v>15</v>
      </c>
      <c r="H26" s="70"/>
      <c r="I26" s="69">
        <v>3</v>
      </c>
      <c r="J26" s="72"/>
      <c r="K26" s="72"/>
      <c r="L26" s="72"/>
      <c r="M26" s="70"/>
      <c r="N26" s="69">
        <v>4</v>
      </c>
      <c r="O26" s="72"/>
      <c r="P26" s="70"/>
      <c r="Q26" s="69">
        <v>5</v>
      </c>
      <c r="R26" s="72"/>
      <c r="S26" s="70"/>
      <c r="T26" s="69">
        <v>0</v>
      </c>
      <c r="U26" s="72"/>
      <c r="V26" s="70"/>
      <c r="W26" s="69">
        <v>26</v>
      </c>
      <c r="X26" s="70"/>
      <c r="AG26" s="2"/>
      <c r="AH26" s="2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</row>
  </sheetData>
  <mergeCells count="68">
    <mergeCell ref="C9:F9"/>
    <mergeCell ref="C10:F10"/>
    <mergeCell ref="C11:F11"/>
    <mergeCell ref="A5:B8"/>
    <mergeCell ref="C5:F5"/>
    <mergeCell ref="C6:F6"/>
    <mergeCell ref="C7:F7"/>
    <mergeCell ref="C8:F8"/>
    <mergeCell ref="A19:B20"/>
    <mergeCell ref="C19:F19"/>
    <mergeCell ref="C20:F20"/>
    <mergeCell ref="A24:B26"/>
    <mergeCell ref="C24:F24"/>
    <mergeCell ref="C25:F25"/>
    <mergeCell ref="C26:F26"/>
    <mergeCell ref="A23:F23"/>
    <mergeCell ref="G23:H23"/>
    <mergeCell ref="G24:H24"/>
    <mergeCell ref="G25:H25"/>
    <mergeCell ref="G26:H26"/>
    <mergeCell ref="I23:M23"/>
    <mergeCell ref="I24:M24"/>
    <mergeCell ref="I25:M25"/>
    <mergeCell ref="I26:M26"/>
    <mergeCell ref="A16:B18"/>
    <mergeCell ref="C16:F16"/>
    <mergeCell ref="G2:J2"/>
    <mergeCell ref="K2:N2"/>
    <mergeCell ref="O2:R2"/>
    <mergeCell ref="H3:J3"/>
    <mergeCell ref="C17:F17"/>
    <mergeCell ref="C18:F18"/>
    <mergeCell ref="A12:B13"/>
    <mergeCell ref="C12:F12"/>
    <mergeCell ref="C13:F13"/>
    <mergeCell ref="A14:B15"/>
    <mergeCell ref="C14:F14"/>
    <mergeCell ref="C15:F15"/>
    <mergeCell ref="A2:F4"/>
    <mergeCell ref="A9:B11"/>
    <mergeCell ref="L3:N3"/>
    <mergeCell ref="P3:R3"/>
    <mergeCell ref="T3:V3"/>
    <mergeCell ref="X3:Z3"/>
    <mergeCell ref="AB3:AD3"/>
    <mergeCell ref="N23:P23"/>
    <mergeCell ref="N24:P24"/>
    <mergeCell ref="N25:P25"/>
    <mergeCell ref="N26:P26"/>
    <mergeCell ref="Q23:S23"/>
    <mergeCell ref="Q24:S24"/>
    <mergeCell ref="Q25:S25"/>
    <mergeCell ref="Q26:S26"/>
    <mergeCell ref="T25:V25"/>
    <mergeCell ref="T26:V26"/>
    <mergeCell ref="W24:X24"/>
    <mergeCell ref="W25:X25"/>
    <mergeCell ref="W26:X26"/>
    <mergeCell ref="AE1:AH1"/>
    <mergeCell ref="T23:V23"/>
    <mergeCell ref="T24:V24"/>
    <mergeCell ref="W23:X23"/>
    <mergeCell ref="AA2:AD2"/>
    <mergeCell ref="AE2:AH2"/>
    <mergeCell ref="AF3:AH3"/>
    <mergeCell ref="W22:X22"/>
    <mergeCell ref="W2:Z2"/>
    <mergeCell ref="S2:V2"/>
  </mergeCells>
  <phoneticPr fontId="4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&amp;R&amp;12集計表２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22</vt:i4>
      </vt:variant>
    </vt:vector>
  </HeadingPairs>
  <TitlesOfParts>
    <vt:vector size="46" baseType="lpstr">
      <vt:lpstr>クロス集計（原）</vt:lpstr>
      <vt:lpstr>広島</vt:lpstr>
      <vt:lpstr>呉</vt:lpstr>
      <vt:lpstr>竹原</vt:lpstr>
      <vt:lpstr>三原</vt:lpstr>
      <vt:lpstr>尾道</vt:lpstr>
      <vt:lpstr>福山</vt:lpstr>
      <vt:lpstr>府中市</vt:lpstr>
      <vt:lpstr>三次市</vt:lpstr>
      <vt:lpstr>庄原市</vt:lpstr>
      <vt:lpstr>大竹市</vt:lpstr>
      <vt:lpstr>東広島市</vt:lpstr>
      <vt:lpstr>廿日市市</vt:lpstr>
      <vt:lpstr>安芸高田市</vt:lpstr>
      <vt:lpstr>江田島市</vt:lpstr>
      <vt:lpstr>府中町</vt:lpstr>
      <vt:lpstr>海田町</vt:lpstr>
      <vt:lpstr>熊野町</vt:lpstr>
      <vt:lpstr>坂町</vt:lpstr>
      <vt:lpstr>安芸太田町</vt:lpstr>
      <vt:lpstr>北広島町</vt:lpstr>
      <vt:lpstr>大崎上島町</vt:lpstr>
      <vt:lpstr>世羅町</vt:lpstr>
      <vt:lpstr>神石高原町</vt:lpstr>
      <vt:lpstr>'クロス集計（原）'!Print_Area</vt:lpstr>
      <vt:lpstr>安芸高田市!Print_Area</vt:lpstr>
      <vt:lpstr>安芸太田町!Print_Area</vt:lpstr>
      <vt:lpstr>海田町!Print_Area</vt:lpstr>
      <vt:lpstr>熊野町!Print_Area</vt:lpstr>
      <vt:lpstr>呉!Print_Area</vt:lpstr>
      <vt:lpstr>広島!Print_Area</vt:lpstr>
      <vt:lpstr>坂町!Print_Area</vt:lpstr>
      <vt:lpstr>三原!Print_Area</vt:lpstr>
      <vt:lpstr>三次市!Print_Area</vt:lpstr>
      <vt:lpstr>庄原市!Print_Area</vt:lpstr>
      <vt:lpstr>神石高原町!Print_Area</vt:lpstr>
      <vt:lpstr>世羅町!Print_Area</vt:lpstr>
      <vt:lpstr>大崎上島町!Print_Area</vt:lpstr>
      <vt:lpstr>大竹市!Print_Area</vt:lpstr>
      <vt:lpstr>竹原!Print_Area</vt:lpstr>
      <vt:lpstr>東広島市!Print_Area</vt:lpstr>
      <vt:lpstr>廿日市市!Print_Area</vt:lpstr>
      <vt:lpstr>府中市!Print_Area</vt:lpstr>
      <vt:lpstr>府中町!Print_Area</vt:lpstr>
      <vt:lpstr>福山!Print_Area</vt:lpstr>
      <vt:lpstr>北広島町!Print_Area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信本 忠義</cp:lastModifiedBy>
  <cp:lastPrinted>2025-11-13T08:45:54Z</cp:lastPrinted>
  <dcterms:created xsi:type="dcterms:W3CDTF">2018-12-19T02:52:31Z</dcterms:created>
  <dcterms:modified xsi:type="dcterms:W3CDTF">2025-12-23T02:18:05Z</dcterms:modified>
</cp:coreProperties>
</file>