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72.19.0.16\02経営企画課\01企画広報G\11_照会・回答\R07_照会回答_《工水を除く。》\01_本庁\財政課\20260117_(依頼・0128〆）Fwd 22(月)〆【02 呉市】公営企業に係る経営比較分析表（令和６年度決算）の分析等について（依頼）★\05_回答 （提出用）\"/>
    </mc:Choice>
  </mc:AlternateContent>
  <xr:revisionPtr revIDLastSave="0" documentId="13_ncr:1_{E893B666-D969-4CEE-A0D0-03FEEB85495E}" xr6:coauthVersionLast="47" xr6:coauthVersionMax="47" xr10:uidLastSave="{00000000-0000-0000-0000-000000000000}"/>
  <workbookProtection workbookAlgorithmName="SHA-512" workbookHashValue="Pn4rXaQ1/SKn7sRqmkvh+i4G6qYR8pxY5BYclf0rOJBmicechmlnwaEkmXhsHbAMfVpocf8VhVS+Zh0YuEIiJw==" workbookSaltValue="RopfaB/X/PSDJ1QHnJy90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P10" i="4"/>
  <c r="B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<sst xmlns="http://schemas.openxmlformats.org/spreadsheetml/2006/main" count="228" uniqueCount="113">
  <si>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</si>
  <si>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</si>
  <si>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</si>
  <si>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</si>
  <si>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</si>
  <si>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</si>
  <si>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</si>
  <si>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</si>
  <si>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</si>
  <si>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</si>
  <si>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</si>
  <si>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</si>
  <si>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</si>
  <si>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</si>
  <si>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</si>
  <si>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</si>
  <si>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</si>
  <si>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</si>
  <si>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</si>
  <si>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</si>
  <si>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</si>
  <si>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</si>
  <si>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</si>
  <si>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</si>
  <si>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</si>
  <si>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</si>
  <si>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</si>
  <si>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</si>
  <si>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</si>
  <si>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</si>
  <si>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</si>
  <si>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</si>
  <si>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</si>
  <si>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</si>
  <si>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</si>
  <si>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</si>
  <si>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</si>
  <si>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</si>
  <si>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</si>
  <si>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</si>
  <si>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</si>
  <si>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</si>
  <si>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</si>
  <si>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</si>
  <si>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</si>
  <si>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</si>
  <si>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</si>
  <si>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</si>
  <si>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</si>
  <si>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</si>
  <si>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</si>
  <si>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</si>
  <si>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</si>
  <si>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</si>
  <si>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</si>
  <si>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</si>
  <si>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</si>
  <si>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</si>
  <si>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</si>
  <si>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</si>
  <si>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</si>
  <si>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</si>
  <si>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</si>
  <si>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</si>
  <si>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</si>
  <si>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</si>
  <si>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</si>
  <si>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</si>
  <si>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</si>
  <si>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</si>
  <si>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</si>
  <si>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</si>
  <si>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</si>
  <si>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</si>
  <si>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</si>
  <si>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</si>
  <si>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</si>
  <si>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</si>
  <si>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</si>
  <si>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</si>
  <si>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</si>
  <si>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</si>
  <si>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</si>
  <si>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</si>
  <si>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</si>
  <si>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</si>
  <si>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</si>
  <si>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</si>
  <si>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</si>
  <si>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</si>
  <si>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</si>
  <si>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</si>
  <si>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</si>
  <si>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呉市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</si>
  <si>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</si>
  <si>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</si>
  <si>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</si>
  <si>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</si>
  <si>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</si>
  <si>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</si>
  <si>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</si>
  <si>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</si>
  <si>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</si>
  <si>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</si>
  <si>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</si>
  <si>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</si>
  <si>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</si>
  <si>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</si>
  <si>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</si>
  <si>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</si>
  <si>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本市は点在する給水地区につながる管路が長く，他都市に比べて施設数が多い特性により，特に経営の健全性・効率性において多くの指標で類似団体を下回っています。
　そのため，常に経費節減に取り組み，また定期的に料金水準の見直しを行うことで，各指標の改善に努めています。
　管路の更新については,本市では耐用年数ではなくアセットマネジメント計画で定めた管種ごとの更新基準年数（40年～100年）で更新の判断をしているため,耐用年数で算定される管路経年化率は悪化（上昇）傾向にありますが,脆弱管や基幹管路の更新を優先することによって,効果的な更新を行っています。</t>
    <phoneticPr fontId="4"/>
  </si>
  <si>
    <t>「①有形固定資産減価償却率」
　大正7年の市民給水開始から100年以上経過していることから老朽施設が多くなっていますが，毎年度着実な更新を行っていますので，類似団体と同様の水準となっています。
「②管路経年化率」
　令和３年度から水道施設情報管理システムを使用してより正確に経年管延長を集計した結果,実態は大幅に経年化が進んでいることが判明したため,それ以前の年度と比較して率が大きく悪化（上昇）しています。
「③管路更新率」
　管路更新計画に基づき着実に更新を行っており，類似団体を上回る水準で推移しています。</t>
    <rPh sb="242" eb="244">
      <t>ウワマワ</t>
    </rPh>
    <phoneticPr fontId="4"/>
  </si>
  <si>
    <t>「①経常収支比率，②累積欠損金比率」
　経常収支比率は，令和６年４月の料金改定に伴い改善し，経営状況は好転しています。
　累積欠損金の発生はありません。
「③流動比率」
　全国平均を大幅に下回っているものの，100％超えを維持し，資金繰りは良好な状態にあります。
「④企業債残高対給水収益比率」「⑤料金回収率」
　令和６年度は，料金改定に伴い，給水収益が増加し，良好となりました。
「⑥給水原価」
　令和６年度は経費節減に努め，前年度とほぼ同様の給水原価となっています。
「⑦施設利用率」
　施設能力は一定ですが水需要の減少により，近年は悪化（下降）傾向となっています。
「⑧有収率」
　令和６年度は，漏水量の増加により，やや悪化しましたが，引続き漏水の早期発見，計画的な管路の更新に努めています。</t>
    <rPh sb="28" eb="30">
      <t>レイワ</t>
    </rPh>
    <rPh sb="31" eb="32">
      <t>ネン</t>
    </rPh>
    <rPh sb="33" eb="34">
      <t>ガツ</t>
    </rPh>
    <rPh sb="35" eb="37">
      <t>リョウキン</t>
    </rPh>
    <rPh sb="37" eb="39">
      <t>カイテイ</t>
    </rPh>
    <rPh sb="40" eb="41">
      <t>トモナ</t>
    </rPh>
    <rPh sb="42" eb="44">
      <t>カイゼン</t>
    </rPh>
    <rPh sb="51" eb="53">
      <t>コウテン</t>
    </rPh>
    <rPh sb="164" eb="166">
      <t>リョウキン</t>
    </rPh>
    <rPh sb="166" eb="168">
      <t>カイテイ</t>
    </rPh>
    <rPh sb="169" eb="170">
      <t>トモナ</t>
    </rPh>
    <rPh sb="177" eb="179">
      <t>ゾウカ</t>
    </rPh>
    <rPh sb="181" eb="183">
      <t>リョウコウ</t>
    </rPh>
    <rPh sb="206" eb="208">
      <t>ケイヒ</t>
    </rPh>
    <rPh sb="208" eb="210">
      <t>セツゲン</t>
    </rPh>
    <rPh sb="211" eb="212">
      <t>ツト</t>
    </rPh>
    <rPh sb="301" eb="304">
      <t>ロウスイリョウ</t>
    </rPh>
    <rPh sb="305" eb="307">
      <t>ゾウカ</t>
    </rPh>
    <rPh sb="313" eb="315">
      <t>アッカ</t>
    </rPh>
    <rPh sb="321" eb="323">
      <t>ヒキツヅ</t>
    </rPh>
    <rPh sb="324" eb="326">
      <t>ロウスイ</t>
    </rPh>
    <rPh sb="327" eb="329">
      <t>ソウキ</t>
    </rPh>
    <rPh sb="329" eb="331">
      <t>ハッケン</t>
    </rPh>
    <rPh sb="332" eb="335">
      <t>ケイカクテキ</t>
    </rPh>
    <rPh sb="336" eb="338">
      <t>カンロ</t>
    </rPh>
    <rPh sb="339" eb="341">
      <t>コウシン</t>
    </rPh>
    <rPh sb="342" eb="3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</si>
</sst>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0.84</c:v>
                </c:pt>
                <c:pt idx="1">
                  <c:v>0.74</c:v>
                </c:pt>
                <c:pt idx="2">
                  <c:v>0.75</c:v>
                </c:pt>
                <c:pt idx="3">
                  <c:v>0.8</c:v>
                </c:pt>
                <c:pt idx="4">
                  <c:v>0.84</c:v>
                </c:pt>
              </c:numCache>
            </c:numRef>
          </c:val>
          <c:extLst>
            <c:ext xmlns:c16="http://schemas.microsoft.com/office/drawing/2014/chart" uri="{C3380CC4-5D6E-409C-BE32-E72D297353CC}">
              <c16:uniqueId val="{00000000-D7B2-404D-84EE-CD36EC7B56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D7B2-404D-84EE-CD36EC7B56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55.41</c:v>
                </c:pt>
                <c:pt idx="1">
                  <c:v>53.94</c:v>
                </c:pt>
                <c:pt idx="2">
                  <c:v>53.25</c:v>
                </c:pt>
                <c:pt idx="3">
                  <c:v>52.15</c:v>
                </c:pt>
                <c:pt idx="4">
                  <c:v>51.83</c:v>
                </c:pt>
              </c:numCache>
            </c:numRef>
          </c:val>
          <c:extLst>
            <c:ext xmlns:c16="http://schemas.microsoft.com/office/drawing/2014/chart" uri="{C3380CC4-5D6E-409C-BE32-E72D297353CC}">
              <c16:uniqueId val="{00000000-F0F0-44EF-85CA-313E41A635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F0F0-44EF-85CA-313E41A635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91.96</c:v>
                </c:pt>
                <c:pt idx="1">
                  <c:v>92.24</c:v>
                </c:pt>
                <c:pt idx="2">
                  <c:v>90.16</c:v>
                </c:pt>
                <c:pt idx="3">
                  <c:v>90.87</c:v>
                </c:pt>
                <c:pt idx="4">
                  <c:v>89.85</c:v>
                </c:pt>
              </c:numCache>
            </c:numRef>
          </c:val>
          <c:extLst>
            <c:ext xmlns:c16="http://schemas.microsoft.com/office/drawing/2014/chart" uri="{C3380CC4-5D6E-409C-BE32-E72D297353CC}">
              <c16:uniqueId val="{00000000-17FC-49F7-9612-455080BAC7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17FC-49F7-9612-455080BAC7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109.24</c:v>
                </c:pt>
                <c:pt idx="1">
                  <c:v>107.49</c:v>
                </c:pt>
                <c:pt idx="2">
                  <c:v>102.11</c:v>
                </c:pt>
                <c:pt idx="3">
                  <c:v>99.72</c:v>
                </c:pt>
                <c:pt idx="4">
                  <c:v>104.98</c:v>
                </c:pt>
              </c:numCache>
            </c:numRef>
          </c:val>
          <c:extLst>
            <c:ext xmlns:c16="http://schemas.microsoft.com/office/drawing/2014/chart" uri="{C3380CC4-5D6E-409C-BE32-E72D297353CC}">
              <c16:uniqueId val="{00000000-156E-451E-9524-A783F4C454A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156E-451E-9524-A783F4C454A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49.55</c:v>
                </c:pt>
                <c:pt idx="1">
                  <c:v>50.83</c:v>
                </c:pt>
                <c:pt idx="2">
                  <c:v>51.91</c:v>
                </c:pt>
                <c:pt idx="3">
                  <c:v>52.31</c:v>
                </c:pt>
                <c:pt idx="4">
                  <c:v>52.36</c:v>
                </c:pt>
              </c:numCache>
            </c:numRef>
          </c:val>
          <c:extLst>
            <c:ext xmlns:c16="http://schemas.microsoft.com/office/drawing/2014/chart" uri="{C3380CC4-5D6E-409C-BE32-E72D297353CC}">
              <c16:uniqueId val="{00000000-4FF4-4CAB-B41E-ACD637F708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4FF4-4CAB-B41E-ACD637F708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3.54</c:v>
                </c:pt>
                <c:pt idx="1">
                  <c:v>32.450000000000003</c:v>
                </c:pt>
                <c:pt idx="2">
                  <c:v>33.270000000000003</c:v>
                </c:pt>
                <c:pt idx="3">
                  <c:v>33.86</c:v>
                </c:pt>
                <c:pt idx="4">
                  <c:v>34.58</c:v>
                </c:pt>
              </c:numCache>
            </c:numRef>
          </c:val>
          <c:extLst>
            <c:ext xmlns:c16="http://schemas.microsoft.com/office/drawing/2014/chart" uri="{C3380CC4-5D6E-409C-BE32-E72D297353CC}">
              <c16:uniqueId val="{00000000-FEAE-446D-8C9D-37DF864E8D1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FEAE-446D-8C9D-37DF864E8D1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E1-4DD8-806D-1D9A9BB3BFF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3BE1-4DD8-806D-1D9A9BB3BFF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152.84</c:v>
                </c:pt>
                <c:pt idx="1">
                  <c:v>146.18</c:v>
                </c:pt>
                <c:pt idx="2">
                  <c:v>142.19999999999999</c:v>
                </c:pt>
                <c:pt idx="3">
                  <c:v>133.18</c:v>
                </c:pt>
                <c:pt idx="4">
                  <c:v>135.37</c:v>
                </c:pt>
              </c:numCache>
            </c:numRef>
          </c:val>
          <c:extLst>
            <c:ext xmlns:c16="http://schemas.microsoft.com/office/drawing/2014/chart" uri="{C3380CC4-5D6E-409C-BE32-E72D297353CC}">
              <c16:uniqueId val="{00000000-8B20-4676-9DDB-E0B414F8C03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8B20-4676-9DDB-E0B414F8C03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361.8</c:v>
                </c:pt>
                <c:pt idx="1">
                  <c:v>347.84</c:v>
                </c:pt>
                <c:pt idx="2">
                  <c:v>426.96</c:v>
                </c:pt>
                <c:pt idx="3">
                  <c:v>431.77</c:v>
                </c:pt>
                <c:pt idx="4">
                  <c:v>357.73</c:v>
                </c:pt>
              </c:numCache>
            </c:numRef>
          </c:val>
          <c:extLst>
            <c:ext xmlns:c16="http://schemas.microsoft.com/office/drawing/2014/chart" uri="{C3380CC4-5D6E-409C-BE32-E72D297353CC}">
              <c16:uniqueId val="{00000000-8935-438E-92D0-E5AF9E4B29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8935-438E-92D0-E5AF9E4B29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107.08</c:v>
                </c:pt>
                <c:pt idx="1">
                  <c:v>105.12</c:v>
                </c:pt>
                <c:pt idx="2">
                  <c:v>80.540000000000006</c:v>
                </c:pt>
                <c:pt idx="3">
                  <c:v>79</c:v>
                </c:pt>
                <c:pt idx="4">
                  <c:v>102.59</c:v>
                </c:pt>
              </c:numCache>
            </c:numRef>
          </c:val>
          <c:extLst>
            <c:ext xmlns:c16="http://schemas.microsoft.com/office/drawing/2014/chart" uri="{C3380CC4-5D6E-409C-BE32-E72D297353CC}">
              <c16:uniqueId val="{00000000-4C25-4AAA-8CFE-FF597C6743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C25-4AAA-8CFE-FF597C6743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216.25</c:v>
                </c:pt>
                <c:pt idx="1">
                  <c:v>224.08</c:v>
                </c:pt>
                <c:pt idx="2">
                  <c:v>243.04</c:v>
                </c:pt>
                <c:pt idx="3">
                  <c:v>250.04</c:v>
                </c:pt>
                <c:pt idx="4">
                  <c:v>245.4</c:v>
                </c:pt>
              </c:numCache>
            </c:numRef>
          </c:val>
          <c:extLst>
            <c:ext xmlns:c16="http://schemas.microsoft.com/office/drawing/2014/chart" uri="{C3380CC4-5D6E-409C-BE32-E72D297353CC}">
              <c16:uniqueId val="{00000000-3A01-4D63-BB7E-15B43774EC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3A01-4D63-BB7E-15B43774EC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広島県　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201242</v>
      </c>
      <c r="AM8" s="44"/>
      <c r="AN8" s="44"/>
      <c r="AO8" s="44"/>
      <c r="AP8" s="44"/>
      <c r="AQ8" s="44"/>
      <c r="AR8" s="44"/>
      <c r="AS8" s="44"/>
      <c r="AT8" s="45">
        <f>データ!$S$6</f>
        <v>352.04</v>
      </c>
      <c r="AU8" s="46"/>
      <c r="AV8" s="46"/>
      <c r="AW8" s="46"/>
      <c r="AX8" s="46"/>
      <c r="AY8" s="46"/>
      <c r="AZ8" s="46"/>
      <c r="BA8" s="46"/>
      <c r="BB8" s="47">
        <f>データ!$T$6</f>
        <v>571.65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57.06</v>
      </c>
      <c r="J10" s="46"/>
      <c r="K10" s="46"/>
      <c r="L10" s="46"/>
      <c r="M10" s="46"/>
      <c r="N10" s="46"/>
      <c r="O10" s="80"/>
      <c r="P10" s="47">
        <f>データ!$P$6</f>
        <v>99.22</v>
      </c>
      <c r="Q10" s="47"/>
      <c r="R10" s="47"/>
      <c r="S10" s="47"/>
      <c r="T10" s="47"/>
      <c r="U10" s="47"/>
      <c r="V10" s="47"/>
      <c r="W10" s="44">
        <f>データ!$Q$6</f>
        <v>4235</v>
      </c>
      <c r="X10" s="44"/>
      <c r="Y10" s="44"/>
      <c r="Z10" s="44"/>
      <c r="AA10" s="44"/>
      <c r="AB10" s="44"/>
      <c r="AC10" s="44"/>
      <c r="AD10" s="2"/>
      <c r="AE10" s="2"/>
      <c r="AF10" s="2"/>
      <c r="AG10" s="2"/>
      <c r="AH10" s="2"/>
      <c r="AI10" s="2"/>
      <c r="AJ10" s="2"/>
      <c r="AK10" s="2"/>
      <c r="AL10" s="44">
        <f>データ!$U$6</f>
        <v>197926</v>
      </c>
      <c r="AM10" s="44"/>
      <c r="AN10" s="44"/>
      <c r="AO10" s="44"/>
      <c r="AP10" s="44"/>
      <c r="AQ10" s="44"/>
      <c r="AR10" s="44"/>
      <c r="AS10" s="44"/>
      <c r="AT10" s="45">
        <f>データ!$V$6</f>
        <v>85.92</v>
      </c>
      <c r="AU10" s="46"/>
      <c r="AV10" s="46"/>
      <c r="AW10" s="46"/>
      <c r="AX10" s="46"/>
      <c r="AY10" s="46"/>
      <c r="AZ10" s="46"/>
      <c r="BA10" s="46"/>
      <c r="BB10" s="47">
        <f>データ!$W$6</f>
        <v>2303.61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mOoWY1ygvuTtnqCW3NfBJCox5YQiwldz2TupD7jYz1JUlebMmqyet/Ybij4IxJBwN7EOTJXRpeaLsC08lGCmQ==" saltValue="8xNqoY4mSX3yBc4/ycVu1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headerFooter>
    <oddHeader>&amp;R&amp;8&amp;D　　　　　&amp;T</oddHeader>
    <oddFooter>&amp;L&amp;8&amp;Z&amp;
[ファイル名]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342025</v>
      </c>
      <c r="D6" s="20">
        <f t="shared" si="3"/>
        <v>46</v>
      </c>
      <c r="E6" s="20">
        <f t="shared" si="3"/>
        <v>1</v>
      </c>
      <c r="F6" s="20">
        <f t="shared" si="3"/>
        <v>0</v>
      </c>
      <c r="G6" s="20">
        <f t="shared" si="3"/>
        <v>1</v>
      </c>
      <c r="H6" s="20" t="str">
        <f t="shared" si="3"/>
        <v>広島県　呉市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57.06</v>
      </c>
      <c r="P6" s="21">
        <f t="shared" si="3"/>
        <v>99.22</v>
      </c>
      <c r="Q6" s="21">
        <f t="shared" si="3"/>
        <v>4235</v>
      </c>
      <c r="R6" s="21">
        <f t="shared" si="3"/>
        <v>201242</v>
      </c>
      <c r="S6" s="21">
        <f t="shared" si="3"/>
        <v>352.04</v>
      </c>
      <c r="T6" s="21">
        <f t="shared" si="3"/>
        <v>571.65</v>
      </c>
      <c r="U6" s="21">
        <f t="shared" si="3"/>
        <v>197926</v>
      </c>
      <c r="V6" s="21">
        <f t="shared" si="3"/>
        <v>85.92</v>
      </c>
      <c r="W6" s="21">
        <f t="shared" si="3"/>
        <v>2303.61</v>
      </c>
      <c r="X6" s="22">
        <f>IF(X7="",NA(),X7)</f>
        <v>109.24</v>
      </c>
      <c r="Y6" s="22">
        <f t="shared" ref="Y6:AG6" si="4">IF(Y7="",NA(),Y7)</f>
        <v>107.49</v>
      </c>
      <c r="Z6" s="22">
        <f t="shared" si="4"/>
        <v>102.11</v>
      </c>
      <c r="AA6" s="22">
        <f t="shared" si="4"/>
        <v>99.72</v>
      </c>
      <c r="AB6" s="22">
        <f t="shared" si="4"/>
        <v>104.98</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152.84</v>
      </c>
      <c r="AU6" s="22">
        <f t="shared" ref="AU6:BC6" si="6">IF(AU7="",NA(),AU7)</f>
        <v>146.18</v>
      </c>
      <c r="AV6" s="22">
        <f t="shared" si="6"/>
        <v>142.19999999999999</v>
      </c>
      <c r="AW6" s="22">
        <f t="shared" si="6"/>
        <v>133.18</v>
      </c>
      <c r="AX6" s="22">
        <f t="shared" si="6"/>
        <v>135.37</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361.8</v>
      </c>
      <c r="BF6" s="22">
        <f t="shared" ref="BF6:BN6" si="7">IF(BF7="",NA(),BF7)</f>
        <v>347.84</v>
      </c>
      <c r="BG6" s="22">
        <f t="shared" si="7"/>
        <v>426.96</v>
      </c>
      <c r="BH6" s="22">
        <f t="shared" si="7"/>
        <v>431.77</v>
      </c>
      <c r="BI6" s="22">
        <f t="shared" si="7"/>
        <v>357.73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107.08</v>
      </c>
      <c r="BQ6" s="22">
        <f t="shared" ref="BQ6:BY6" si="8">IF(BQ7="",NA(),BQ7)</f>
        <v>105.12</v>
      </c>
      <c r="BR6" s="22">
        <f t="shared" si="8"/>
        <v>80.540000000000006</v>
      </c>
      <c r="BS6" s="22">
        <f t="shared" si="8"/>
        <v>79</v>
      </c>
      <c r="BT6" s="22">
        <f t="shared" si="8"/>
        <v>102.59</v>
      </c>
      <c r="BU6" s="22">
        <f t="shared" si="8"/>
        <v>103.75</v>
      </c>
      <c r="BV6" s="22">
        <f t="shared" si="8"/>
        <v>105.3</v>
      </c>
      <c r="BW6" s="22">
        <f t="shared" si="8"/>
        <v>99.41</v>
      </c>
      <c r="BX6" s="22">
        <f t="shared" si="8"/>
        <v>101.11</v>
      </c>
      <c r="BY6" s="22">
        <f t="shared" si="8"/>
        <v>102.03</v>
      </c>
      <c r="BZ6" s="21" t="str">
        <f>IF(BZ7="","",IF(BZ7="-","【-】","【"&amp;SUBSTITUTE(TEXT(BZ7,"#,##0.00"),"-","△")&amp;"】"))</f>
        <v>【97.59】</v>
      </c>
      <c r="CA6" s="22">
        <f>IF(CA7="",NA(),CA7)</f>
        <v>216.25</v>
      </c>
      <c r="CB6" s="22">
        <f t="shared" ref="CB6:CJ6" si="9">IF(CB7="",NA(),CB7)</f>
        <v>224.08</v>
      </c>
      <c r="CC6" s="22">
        <f t="shared" si="9"/>
        <v>243.04</v>
      </c>
      <c r="CD6" s="22">
        <f t="shared" si="9"/>
        <v>250.04</v>
      </c>
      <c r="CE6" s="22">
        <f t="shared" si="9"/>
        <v>245.4</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55.41</v>
      </c>
      <c r="CM6" s="22">
        <f t="shared" ref="CM6:CU6" si="10">IF(CM7="",NA(),CM7)</f>
        <v>53.94</v>
      </c>
      <c r="CN6" s="22">
        <f t="shared" si="10"/>
        <v>53.25</v>
      </c>
      <c r="CO6" s="22">
        <f t="shared" si="10"/>
        <v>52.15</v>
      </c>
      <c r="CP6" s="22">
        <f t="shared" si="10"/>
        <v>51.83</v>
      </c>
      <c r="CQ6" s="22">
        <f t="shared" si="10"/>
        <v>63.12</v>
      </c>
      <c r="CR6" s="22">
        <f t="shared" si="10"/>
        <v>62.57</v>
      </c>
      <c r="CS6" s="22">
        <f t="shared" si="10"/>
        <v>61.56</v>
      </c>
      <c r="CT6" s="22">
        <f t="shared" si="10"/>
        <v>60.84</v>
      </c>
      <c r="CU6" s="22">
        <f t="shared" si="10"/>
        <v>60.8</v>
      </c>
      <c r="CV6" s="21" t="str">
        <f>IF(CV7="","",IF(CV7="-","【-】","【"&amp;SUBSTITUTE(TEXT(CV7,"#,##0.00"),"-","△")&amp;"】"))</f>
        <v>【60.21】</v>
      </c>
      <c r="CW6" s="22">
        <f>IF(CW7="",NA(),CW7)</f>
        <v>91.96</v>
      </c>
      <c r="CX6" s="22">
        <f t="shared" ref="CX6:DF6" si="11">IF(CX7="",NA(),CX7)</f>
        <v>92.24</v>
      </c>
      <c r="CY6" s="22">
        <f t="shared" si="11"/>
        <v>90.16</v>
      </c>
      <c r="CZ6" s="22">
        <f t="shared" si="11"/>
        <v>90.87</v>
      </c>
      <c r="DA6" s="22">
        <f t="shared" si="11"/>
        <v>89.85</v>
      </c>
      <c r="DB6" s="22">
        <f t="shared" si="11"/>
        <v>90.09</v>
      </c>
      <c r="DC6" s="22">
        <f t="shared" si="11"/>
        <v>90.21</v>
      </c>
      <c r="DD6" s="22">
        <f t="shared" si="11"/>
        <v>90.11</v>
      </c>
      <c r="DE6" s="22">
        <f t="shared" si="11"/>
        <v>89.73</v>
      </c>
      <c r="DF6" s="22">
        <f t="shared" si="11"/>
        <v>89.86</v>
      </c>
      <c r="DG6" s="21" t="str">
        <f>IF(DG7="","",IF(DG7="-","【-】","【"&amp;SUBSTITUTE(TEXT(DG7,"#,##0.00"),"-","△")&amp;"】"))</f>
        <v>【89.21】</v>
      </c>
      <c r="DH6" s="22">
        <f>IF(DH7="",NA(),DH7)</f>
        <v>49.55</v>
      </c>
      <c r="DI6" s="22">
        <f t="shared" ref="DI6:DQ6" si="12">IF(DI7="",NA(),DI7)</f>
        <v>50.83</v>
      </c>
      <c r="DJ6" s="22">
        <f t="shared" si="12"/>
        <v>51.91</v>
      </c>
      <c r="DK6" s="22">
        <f t="shared" si="12"/>
        <v>52.31</v>
      </c>
      <c r="DL6" s="22">
        <f t="shared" si="12"/>
        <v>52.36</v>
      </c>
      <c r="DM6" s="22">
        <f t="shared" si="12"/>
        <v>50.31</v>
      </c>
      <c r="DN6" s="22">
        <f t="shared" si="12"/>
        <v>50.74</v>
      </c>
      <c r="DO6" s="22">
        <f t="shared" si="12"/>
        <v>51.49</v>
      </c>
      <c r="DP6" s="22">
        <f t="shared" si="12"/>
        <v>51.94</v>
      </c>
      <c r="DQ6" s="22">
        <f t="shared" si="12"/>
        <v>52.46</v>
      </c>
      <c r="DR6" s="21" t="str">
        <f>IF(DR7="","",IF(DR7="-","【-】","【"&amp;SUBSTITUTE(TEXT(DR7,"#,##0.00"),"-","△")&amp;"】"))</f>
        <v>【52.41】</v>
      </c>
      <c r="DS6" s="22">
        <f>IF(DS7="",NA(),DS7)</f>
        <v>3.54</v>
      </c>
      <c r="DT6" s="22">
        <f t="shared" ref="DT6:EB6" si="13">IF(DT7="",NA(),DT7)</f>
        <v>32.450000000000003</v>
      </c>
      <c r="DU6" s="22">
        <f t="shared" si="13"/>
        <v>33.270000000000003</v>
      </c>
      <c r="DV6" s="22">
        <f t="shared" si="13"/>
        <v>33.86</v>
      </c>
      <c r="DW6" s="22">
        <f t="shared" si="13"/>
        <v>34.58</v>
      </c>
      <c r="DX6" s="22">
        <f t="shared" si="13"/>
        <v>21.34</v>
      </c>
      <c r="DY6" s="22">
        <f t="shared" si="13"/>
        <v>23.27</v>
      </c>
      <c r="DZ6" s="22">
        <f t="shared" si="13"/>
        <v>25.18</v>
      </c>
      <c r="EA6" s="22">
        <f t="shared" si="13"/>
        <v>26.52</v>
      </c>
      <c r="EB6" s="22">
        <f t="shared" si="13"/>
        <v>28.4</v>
      </c>
      <c r="EC6" s="21" t="str">
        <f>IF(EC7="","",IF(EC7="-","【-】","【"&amp;SUBSTITUTE(TEXT(EC7,"#,##0.00"),"-","△")&amp;"】"))</f>
        <v>【26.78】</v>
      </c>
      <c r="ED6" s="22">
        <f>IF(ED7="",NA(),ED7)</f>
        <v>0.84</v>
      </c>
      <c r="EE6" s="22">
        <f t="shared" ref="EE6:EM6" si="14">IF(EE7="",NA(),EE7)</f>
        <v>0.74</v>
      </c>
      <c r="EF6" s="22">
        <f t="shared" si="14"/>
        <v>0.75</v>
      </c>
      <c r="EG6" s="22">
        <f t="shared" si="14"/>
        <v>0.8</v>
      </c>
      <c r="EH6" s="22">
        <f t="shared" si="14"/>
        <v>0.84</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342025</v>
      </c>
      <c r="D7" s="24">
        <v>46</v>
      </c>
      <c r="E7" s="24">
        <v>1</v>
      </c>
      <c r="F7" s="24">
        <v>0</v>
      </c>
      <c r="G7" s="24">
        <v>1</v>
      </c>
      <c r="H7" s="24" t="s">
        <v>93</v>
      </c>
      <c r="I7" s="24" t="s">
        <v>94</v>
      </c>
      <c r="J7" s="24" t="s">
        <v>95</v>
      </c>
      <c r="K7" s="24" t="s">
        <v>96</v>
      </c>
      <c r="L7" s="24" t="s">
        <v>97</v>
      </c>
      <c r="M7" s="24" t="s">
        <v>98</v>
      </c>
      <c r="N7" s="25" t="s">
        <v>99</v>
      </c>
      <c r="O7" s="25">
        <v>57.06</v>
      </c>
      <c r="P7" s="25">
        <v>99.22</v>
      </c>
      <c r="Q7" s="25">
        <v>4235</v>
      </c>
      <c r="R7" s="25">
        <v>201242</v>
      </c>
      <c r="S7" s="25">
        <v>352.04</v>
      </c>
      <c r="T7" s="25">
        <v>571.65</v>
      </c>
      <c r="U7" s="25">
        <v>197926</v>
      </c>
      <c r="V7" s="25">
        <v>85.92</v>
      </c>
      <c r="W7" s="25">
        <v>2303.61</v>
      </c>
      <c r="X7" s="25">
        <v>109.24</v>
      </c>
      <c r="Y7" s="25">
        <v>107.49</v>
      </c>
      <c r="Z7" s="25">
        <v>102.11</v>
      </c>
      <c r="AA7" s="25">
        <v>99.72</v>
      </c>
      <c r="AB7" s="25">
        <v>104.98</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152.84</v>
      </c>
      <c r="AU7" s="25">
        <v>146.18</v>
      </c>
      <c r="AV7" s="25">
        <v>142.19999999999999</v>
      </c>
      <c r="AW7" s="25">
        <v>133.18</v>
      </c>
      <c r="AX7" s="25">
        <v>135.37</v>
      </c>
      <c r="AY7" s="25">
        <v>306.08</v>
      </c>
      <c r="AZ7" s="25">
        <v>306.14999999999998</v>
      </c>
      <c r="BA7" s="25">
        <v>297.54000000000002</v>
      </c>
      <c r="BB7" s="25">
        <v>289.44</v>
      </c>
      <c r="BC7" s="25">
        <v>282.19</v>
      </c>
      <c r="BD7" s="25">
        <v>239.69</v>
      </c>
      <c r="BE7" s="25">
        <v>361.8</v>
      </c>
      <c r="BF7" s="25">
        <v>347.84</v>
      </c>
      <c r="BG7" s="25">
        <v>426.96</v>
      </c>
      <c r="BH7" s="25">
        <v>431.77</v>
      </c>
      <c r="BI7" s="25">
        <v>357.73</v>
      </c>
      <c r="BJ7" s="25">
        <v>294.66000000000003</v>
      </c>
      <c r="BK7" s="25">
        <v>285.27</v>
      </c>
      <c r="BL7" s="25">
        <v>294.73</v>
      </c>
      <c r="BM7" s="25">
        <v>301.23</v>
      </c>
      <c r="BN7" s="25">
        <v>300.33</v>
      </c>
      <c r="BO7" s="25">
        <v>264.86</v>
      </c>
      <c r="BP7" s="25">
        <v>107.08</v>
      </c>
      <c r="BQ7" s="25">
        <v>105.12</v>
      </c>
      <c r="BR7" s="25">
        <v>80.540000000000006</v>
      </c>
      <c r="BS7" s="25">
        <v>79</v>
      </c>
      <c r="BT7" s="25">
        <v>102.59</v>
      </c>
      <c r="BU7" s="25">
        <v>103.75</v>
      </c>
      <c r="BV7" s="25">
        <v>105.3</v>
      </c>
      <c r="BW7" s="25">
        <v>99.41</v>
      </c>
      <c r="BX7" s="25">
        <v>101.11</v>
      </c>
      <c r="BY7" s="25">
        <v>102.03</v>
      </c>
      <c r="BZ7" s="25">
        <v>97.59</v>
      </c>
      <c r="CA7" s="25">
        <v>216.25</v>
      </c>
      <c r="CB7" s="25">
        <v>224.08</v>
      </c>
      <c r="CC7" s="25">
        <v>243.04</v>
      </c>
      <c r="CD7" s="25">
        <v>250.04</v>
      </c>
      <c r="CE7" s="25">
        <v>245.4</v>
      </c>
      <c r="CF7" s="25">
        <v>159.93</v>
      </c>
      <c r="CG7" s="25">
        <v>162.77000000000001</v>
      </c>
      <c r="CH7" s="25">
        <v>170.87</v>
      </c>
      <c r="CI7" s="25">
        <v>171.09</v>
      </c>
      <c r="CJ7" s="25">
        <v>173.56</v>
      </c>
      <c r="CK7" s="25">
        <v>181.66</v>
      </c>
      <c r="CL7" s="25">
        <v>55.41</v>
      </c>
      <c r="CM7" s="25">
        <v>53.94</v>
      </c>
      <c r="CN7" s="25">
        <v>53.25</v>
      </c>
      <c r="CO7" s="25">
        <v>52.15</v>
      </c>
      <c r="CP7" s="25">
        <v>51.83</v>
      </c>
      <c r="CQ7" s="25">
        <v>63.12</v>
      </c>
      <c r="CR7" s="25">
        <v>62.57</v>
      </c>
      <c r="CS7" s="25">
        <v>61.56</v>
      </c>
      <c r="CT7" s="25">
        <v>60.84</v>
      </c>
      <c r="CU7" s="25">
        <v>60.8</v>
      </c>
      <c r="CV7" s="25">
        <v>60.21</v>
      </c>
      <c r="CW7" s="25">
        <v>91.96</v>
      </c>
      <c r="CX7" s="25">
        <v>92.24</v>
      </c>
      <c r="CY7" s="25">
        <v>90.16</v>
      </c>
      <c r="CZ7" s="25">
        <v>90.87</v>
      </c>
      <c r="DA7" s="25">
        <v>89.85</v>
      </c>
      <c r="DB7" s="25">
        <v>90.09</v>
      </c>
      <c r="DC7" s="25">
        <v>90.21</v>
      </c>
      <c r="DD7" s="25">
        <v>90.11</v>
      </c>
      <c r="DE7" s="25">
        <v>89.73</v>
      </c>
      <c r="DF7" s="25">
        <v>89.86</v>
      </c>
      <c r="DG7" s="25">
        <v>89.21</v>
      </c>
      <c r="DH7" s="25">
        <v>49.55</v>
      </c>
      <c r="DI7" s="25">
        <v>50.83</v>
      </c>
      <c r="DJ7" s="25">
        <v>51.91</v>
      </c>
      <c r="DK7" s="25">
        <v>52.31</v>
      </c>
      <c r="DL7" s="25">
        <v>52.36</v>
      </c>
      <c r="DM7" s="25">
        <v>50.31</v>
      </c>
      <c r="DN7" s="25">
        <v>50.74</v>
      </c>
      <c r="DO7" s="25">
        <v>51.49</v>
      </c>
      <c r="DP7" s="25">
        <v>51.94</v>
      </c>
      <c r="DQ7" s="25">
        <v>52.46</v>
      </c>
      <c r="DR7" s="25">
        <v>52.41</v>
      </c>
      <c r="DS7" s="25">
        <v>3.54</v>
      </c>
      <c r="DT7" s="25">
        <v>32.450000000000003</v>
      </c>
      <c r="DU7" s="25">
        <v>33.270000000000003</v>
      </c>
      <c r="DV7" s="25">
        <v>33.86</v>
      </c>
      <c r="DW7" s="25">
        <v>34.58</v>
      </c>
      <c r="DX7" s="25">
        <v>21.34</v>
      </c>
      <c r="DY7" s="25">
        <v>23.27</v>
      </c>
      <c r="DZ7" s="25">
        <v>25.18</v>
      </c>
      <c r="EA7" s="25">
        <v>26.52</v>
      </c>
      <c r="EB7" s="25">
        <v>28.4</v>
      </c>
      <c r="EC7" s="25">
        <v>26.78</v>
      </c>
      <c r="ED7" s="25">
        <v>0.84</v>
      </c>
      <c r="EE7" s="25">
        <v>0.74</v>
      </c>
      <c r="EF7" s="25">
        <v>0.75</v>
      </c>
      <c r="EG7" s="25">
        <v>0.8</v>
      </c>
      <c r="EH7" s="25">
        <v>0.84</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 41825</cp:lastModifiedBy>
  <cp:lastPrinted>2026-01-26T02:01:03Z</cp:lastPrinted>
  <dcterms:created xsi:type="dcterms:W3CDTF">2025-12-12T09:21:46Z</dcterms:created>
  <dcterms:modified xsi:type="dcterms:W3CDTF">2026-01-26T23:09:16Z</dcterms:modified>
  <cp:category/>
</cp:coreProperties>
</file>