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72.19.0.16\02経営企画課\01企画広報G\11_照会・回答\R07_照会回答_《工水を除く。》\01_本庁\財政課\20260117_(依頼・0128〆）Fwd 22(月)〆【02 呉市】公営企業に係る経営比較分析表（令和６年度決算）の分析等について（依頼）★\08_Fwd 【2月24日午前中〆】【呉市工業用水道】経営比較分析表の確認依頼について\5_回答\"/>
    </mc:Choice>
  </mc:AlternateContent>
  <xr:revisionPtr revIDLastSave="0" documentId="13_ncr:1_{4826F0B3-1C9C-4DBE-A07B-0E964E44CBFE}" xr6:coauthVersionLast="47" xr6:coauthVersionMax="47" xr10:uidLastSave="{00000000-0000-0000-0000-000000000000}"/>
  <workbookProtection workbookAlgorithmName="SHA-512" workbookHashValue="hfNFWfkk4sms3s0Dv8+entvozoaXLQcJn7RPIwcT2x1AvPWTQgEog3kWGRr8wRIxRjYBP5zmwPdLtcap2tLDDg==" workbookSaltValue="hgvrm1NTUuTejq/tekBS+A==" workbookSpinCount="100000" lockStructure="1"/>
  <bookViews>
    <workbookView xWindow="-120" yWindow="-120" windowWidth="20730" windowHeight="110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0" i="5" l="1"/>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CM11" i="5" s="1"/>
  <c r="CK6" i="5"/>
  <c r="CL11" i="5" s="1"/>
  <c r="CJ6" i="5"/>
  <c r="KZ55" i="4"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CZ55" i="4" s="1"/>
  <c r="BO6" i="5"/>
  <c r="BP11" i="5" s="1"/>
  <c r="BN6" i="5"/>
  <c r="BO11" i="5" s="1"/>
  <c r="BM6" i="5"/>
  <c r="BN11" i="5" s="1"/>
  <c r="BL6" i="5"/>
  <c r="X55" i="4" s="1"/>
  <c r="BK6" i="5"/>
  <c r="CF90" i="4" s="1"/>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KZ32" i="4"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CZ32" i="4"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C90" i="4"/>
  <c r="RA81" i="4"/>
  <c r="PZ81" i="4"/>
  <c r="OY81" i="4"/>
  <c r="MW81" i="4"/>
  <c r="KO81" i="4"/>
  <c r="JN81" i="4"/>
  <c r="IM81" i="4"/>
  <c r="HL81" i="4"/>
  <c r="GK81" i="4"/>
  <c r="CA81" i="4"/>
  <c r="AZ81" i="4"/>
  <c r="Y81" i="4"/>
  <c r="RA80" i="4"/>
  <c r="PZ80" i="4"/>
  <c r="OY80" i="4"/>
  <c r="NX80" i="4"/>
  <c r="MW80" i="4"/>
  <c r="KO80" i="4"/>
  <c r="JN80" i="4"/>
  <c r="EC80" i="4"/>
  <c r="DB80" i="4"/>
  <c r="Y80" i="4"/>
  <c r="PZ79" i="4"/>
  <c r="OY79" i="4"/>
  <c r="NX79" i="4"/>
  <c r="JN79" i="4"/>
  <c r="IM79" i="4"/>
  <c r="AZ79" i="4"/>
  <c r="RH56" i="4"/>
  <c r="QN56" i="4"/>
  <c r="OZ56" i="4"/>
  <c r="OF56" i="4"/>
  <c r="MN56" i="4"/>
  <c r="LT56" i="4"/>
  <c r="KZ56" i="4"/>
  <c r="KF56" i="4"/>
  <c r="JL56" i="4"/>
  <c r="CF56" i="4"/>
  <c r="BL56" i="4"/>
  <c r="AR56" i="4"/>
  <c r="X56" i="4"/>
  <c r="RH55" i="4"/>
  <c r="PT55" i="4"/>
  <c r="OZ55" i="4"/>
  <c r="MN55" i="4"/>
  <c r="LT55" i="4"/>
  <c r="KF55" i="4"/>
  <c r="HT55" i="4"/>
  <c r="GZ55" i="4"/>
  <c r="GF55" i="4"/>
  <c r="ER55" i="4"/>
  <c r="CF55" i="4"/>
  <c r="BL55" i="4"/>
  <c r="AR55" i="4"/>
  <c r="OZ54" i="4"/>
  <c r="OF54" i="4"/>
  <c r="MN54" i="4"/>
  <c r="LT54" i="4"/>
  <c r="KZ54" i="4"/>
  <c r="KF54" i="4"/>
  <c r="JL54" i="4"/>
  <c r="GZ54" i="4"/>
  <c r="GF54" i="4"/>
  <c r="AR54" i="4"/>
  <c r="OZ33" i="4"/>
  <c r="OF33" i="4"/>
  <c r="MN33" i="4"/>
  <c r="LT33" i="4"/>
  <c r="KF33" i="4"/>
  <c r="CZ33" i="4"/>
  <c r="CF33" i="4"/>
  <c r="BL33" i="4"/>
  <c r="AR33" i="4"/>
  <c r="X33" i="4"/>
  <c r="RH32" i="4"/>
  <c r="PT32" i="4"/>
  <c r="OZ32" i="4"/>
  <c r="OF32" i="4"/>
  <c r="KF32" i="4"/>
  <c r="JL32" i="4"/>
  <c r="HT32" i="4"/>
  <c r="GZ32" i="4"/>
  <c r="GF32" i="4"/>
  <c r="ER32" i="4"/>
  <c r="CF32" i="4"/>
  <c r="BL32" i="4"/>
  <c r="AR32" i="4"/>
  <c r="OZ31" i="4"/>
  <c r="OF31" i="4"/>
  <c r="MN31" i="4"/>
  <c r="LT31" i="4"/>
  <c r="KZ31" i="4"/>
  <c r="KF31" i="4"/>
  <c r="JL31" i="4"/>
  <c r="GZ31" i="4"/>
  <c r="GF31" i="4"/>
  <c r="AR31" i="4"/>
  <c r="LZ10" i="4"/>
  <c r="IT10" i="4"/>
  <c r="FN10" i="4"/>
  <c r="CH10" i="4"/>
  <c r="B10" i="4"/>
  <c r="PF8" i="4"/>
  <c r="LZ8" i="4"/>
  <c r="IT8" i="4"/>
  <c r="FN8" i="4"/>
  <c r="CH8" i="4"/>
  <c r="B8" i="4"/>
  <c r="B5" i="4"/>
  <c r="QN33" i="4" l="1"/>
  <c r="AZ80" i="4"/>
  <c r="RH33" i="4"/>
  <c r="JL55" i="4"/>
  <c r="CZ56" i="4"/>
  <c r="AR10" i="5"/>
  <c r="BP10" i="5"/>
  <c r="BZ10" i="5"/>
  <c r="CA80" i="4"/>
  <c r="CJ10" i="5"/>
  <c r="FL33" i="4"/>
  <c r="FL56" i="4"/>
  <c r="BL31" i="4"/>
  <c r="PT31" i="4"/>
  <c r="LT32" i="4"/>
  <c r="GF33" i="4"/>
  <c r="BL54" i="4"/>
  <c r="PT54" i="4"/>
  <c r="GF56" i="4"/>
  <c r="CA79" i="4"/>
  <c r="CF31" i="4"/>
  <c r="QN31" i="4"/>
  <c r="MN32" i="4"/>
  <c r="GZ33" i="4"/>
  <c r="CF54" i="4"/>
  <c r="QN54" i="4"/>
  <c r="GZ56" i="4"/>
  <c r="DB79" i="4"/>
  <c r="GK80" i="4"/>
  <c r="EC81" i="4"/>
  <c r="FL31" i="4"/>
  <c r="RH31" i="4"/>
  <c r="JL33" i="4"/>
  <c r="FL54" i="4"/>
  <c r="RH54" i="4"/>
  <c r="OF55" i="4"/>
  <c r="HL79" i="4"/>
  <c r="IM80" i="4"/>
  <c r="DH10" i="5"/>
  <c r="DR10" i="5"/>
  <c r="KZ33" i="4"/>
  <c r="EB10" i="5"/>
  <c r="ER31" i="4"/>
  <c r="HT31" i="4"/>
  <c r="ER33" i="4"/>
  <c r="HT33" i="4"/>
  <c r="PT33" i="4"/>
  <c r="ER54" i="4"/>
  <c r="HT54" i="4"/>
  <c r="ER56" i="4"/>
  <c r="HT56" i="4"/>
  <c r="PT56" i="4"/>
  <c r="GK79" i="4"/>
  <c r="KO79" i="4"/>
  <c r="HL80" i="4"/>
  <c r="DB81" i="4"/>
  <c r="NX81" i="4"/>
  <c r="V10" i="5"/>
  <c r="AF10" i="5"/>
  <c r="AJ10" i="5"/>
  <c r="AT10" i="5"/>
  <c r="BD10" i="5"/>
  <c r="BN10" i="5"/>
  <c r="BX10" i="5"/>
  <c r="CB10" i="5"/>
  <c r="CL10" i="5"/>
  <c r="CV10" i="5"/>
  <c r="DF10" i="5"/>
  <c r="DP10" i="5"/>
  <c r="DT10" i="5"/>
  <c r="ED10" i="5"/>
  <c r="AG11" i="5"/>
  <c r="BE11" i="5"/>
  <c r="BY11" i="5"/>
  <c r="CW11" i="5"/>
  <c r="MW79" i="4"/>
  <c r="RA79" i="4"/>
  <c r="W10" i="5"/>
  <c r="AG10" i="5"/>
  <c r="AQ10" i="5"/>
  <c r="AU10" i="5"/>
  <c r="BE10" i="5"/>
  <c r="BO10" i="5"/>
  <c r="BY10" i="5"/>
  <c r="CI10" i="5"/>
  <c r="CM10" i="5"/>
  <c r="CW10" i="5"/>
  <c r="DG10" i="5"/>
  <c r="DQ10" i="5"/>
  <c r="EA10" i="5"/>
  <c r="EE10" i="5"/>
  <c r="BB10" i="5"/>
  <c r="BF10" i="5"/>
  <c r="CT10" i="5"/>
  <c r="CX10" i="5"/>
  <c r="U11" i="5"/>
  <c r="Y11" i="5"/>
  <c r="AS11" i="5"/>
  <c r="BM11" i="5"/>
  <c r="BQ11" i="5"/>
  <c r="CK11" i="5"/>
  <c r="X31" i="4"/>
  <c r="CZ31" i="4"/>
  <c r="X54" i="4"/>
  <c r="CZ54" i="4"/>
  <c r="Y79" i="4"/>
  <c r="EC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<sst xmlns="http://schemas.openxmlformats.org/spreadsheetml/2006/main" count="262" uniqueCount="107">
  <si>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</si>
  <si>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</si>
  <si>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</si>
  <si>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</si>
  <si>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</si>
  <si>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</si>
  <si>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</si>
  <si>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</si>
  <si>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</si>
  <si>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</si>
  <si>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</si>
  <si>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</si>
  <si>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</si>
  <si>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</si>
  <si>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</si>
  <si>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</si>
  <si>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</si>
  <si>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</si>
  <si>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</si>
  <si>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</si>
  <si>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</si>
  <si>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</si>
  <si>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</si>
  <si>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</si>
  <si>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</si>
  <si>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</si>
  <si>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</si>
  <si>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</si>
  <si>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</si>
  <si>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</si>
  <si>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</si>
  <si>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</si>
  <si>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</si>
  <si>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</si>
  <si>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</si>
  <si>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</si>
  <si>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</si>
  <si>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</si>
  <si>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</si>
  <si>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</si>
  <si>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</si>
  <si>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</si>
  <si>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</si>
  <si>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</si>
  <si>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</si>
  <si>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</si>
  <si>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</si>
  <si>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</si>
  <si>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</si>
  <si>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</si>
  <si>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</si>
  <si>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</si>
  <si>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</si>
  <si>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</si>
  <si>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</si>
  <si>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</si>
  <si>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</si>
  <si>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</si>
  <si>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</si>
  <si>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</si>
  <si>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</si>
  <si>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</si>
  <si>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</si>
  <si>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</si>
  <si>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</si>
  <si>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</si>
  <si>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</si>
  <si>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</si>
  <si>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</si>
  <si>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</si>
  <si>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</si>
  <si>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</si>
  <si>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</si>
  <si>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</si>
  <si>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</si>
  <si>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</si>
  <si>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</si>
  <si>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</si>
  <si>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</si>
  <si>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</si>
  <si>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</si>
  <si>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</si>
  <si>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</si>
  <si>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</si>
  <si>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</si>
  <si>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</si>
  <si>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</si>
  <si>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</si>
  <si>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342025</t>
  </si>
  <si>
    <t>46</t>
  </si>
  <si>
    <t>02</t>
  </si>
  <si>
    <t>0</t>
  </si>
  <si>
    <t>000</t>
  </si>
  <si>
    <t>広島県　呉市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</si>
  <si>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</si>
  <si>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</si>
  <si>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</si>
  <si>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</si>
  <si>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</si>
  <si>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</si>
  <si>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</si>
  <si>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</si>
  <si>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</si>
  <si>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</si>
  <si>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４年度以降，料金収入の約４割を占める大口ユーザーの段階的な水需要の減少が始まった影響によって多くの指標が悪化していますが，減収対策として水道事業を含めた水源の最適化等の経費節減の取組みを実施したことや，減資の実施により，事業運営への影響は最小限に留めています。
　今後も，他のユーザーの負担増とならないよう引き続き経営改善の取組を進め，健全な経営を維持していきます。</t>
    <rPh sb="6" eb="8">
      <t>イコウ</t>
    </rPh>
    <rPh sb="104" eb="106">
      <t>ゲンシ</t>
    </rPh>
    <rPh sb="107" eb="109">
      <t>ジッシ</t>
    </rPh>
    <phoneticPr fontId="5"/>
  </si>
  <si>
    <r>
      <t xml:space="preserve">「①経常収支比率，②累積欠損金比率」
　経常収支比率は黒字を示す100％を超え,累積欠損金の発生もないため，健全経営を維持しています。なお，令和５年度は，資産の減損処理を実施したため欠損金が生じましたが，令和６年度に減資を実施し，解消しました。
「③流動比率」
　100％を大きく超えており，資金繰りは良好な状態にあります。
</t>
    </r>
    <r>
      <rPr>
        <sz val="11"/>
        <color rgb="FFFF0000"/>
        <rFont val="ＭＳ ゴシック"/>
        <family val="3"/>
        <charset val="128"/>
      </rPr>
      <t>「④企業債残高対給水収益比率」
　大口ユーザーの水需要減に伴う給水収益の減少により，率は悪化（上昇）しています。</t>
    </r>
    <r>
      <rPr>
        <sz val="11"/>
        <color theme="1"/>
        <rFont val="ＭＳ ゴシック"/>
        <family val="3"/>
        <charset val="128"/>
      </rPr>
      <t xml:space="preserve">
「⑤料金回収率」
　経費節減の取組みによって経常費用を削減し，令和６年度は，好転（上昇）しています。
「⑥給水原価」
　大口ユーザーの水需要減に伴う有収水量の減少の影響で令和５年度は悪化（上昇）しましたが，経費節減の取組みによって経常費用を削減し，類似団体平均値と比べ安価な水準を維持しています。
「⑦施設利用率」
　大口ユーザーの水需要減の影響で率は悪化（下降）していますが，全国平均値と比べ高い水準を維持しています。
「⑧契約率」
　給水先事業所の全設備休止に伴い，契約水量の減量があったため，全国平均値，類似団体平均値を下回っています。</t>
    </r>
    <rPh sb="40" eb="42">
      <t>ルイセキ</t>
    </rPh>
    <rPh sb="42" eb="45">
      <t>ケッソンキン</t>
    </rPh>
    <rPh sb="46" eb="48">
      <t>ハッセイ</t>
    </rPh>
    <rPh sb="54" eb="56">
      <t>ケンゼン</t>
    </rPh>
    <rPh sb="56" eb="58">
      <t>ケイエイ</t>
    </rPh>
    <rPh sb="59" eb="61">
      <t>イジ</t>
    </rPh>
    <rPh sb="70" eb="72">
      <t>レイワ</t>
    </rPh>
    <rPh sb="73" eb="75">
      <t>ネンド</t>
    </rPh>
    <rPh sb="102" eb="104">
      <t>レイワ</t>
    </rPh>
    <rPh sb="105" eb="107">
      <t>ネンド</t>
    </rPh>
    <rPh sb="111" eb="113">
      <t>ジッシ</t>
    </rPh>
    <rPh sb="115" eb="117">
      <t>カイショウ</t>
    </rPh>
    <rPh sb="230" eb="232">
      <t>ケイヒ</t>
    </rPh>
    <rPh sb="232" eb="234">
      <t>セツゲン</t>
    </rPh>
    <rPh sb="235" eb="237">
      <t>トリクミ</t>
    </rPh>
    <rPh sb="251" eb="253">
      <t>レイワ</t>
    </rPh>
    <rPh sb="254" eb="256">
      <t>ネンド</t>
    </rPh>
    <rPh sb="258" eb="260">
      <t>コウテン</t>
    </rPh>
    <rPh sb="261" eb="263">
      <t>ジョウショウ</t>
    </rPh>
    <rPh sb="306" eb="308">
      <t>レイワ</t>
    </rPh>
    <rPh sb="309" eb="311">
      <t>ネンド</t>
    </rPh>
    <phoneticPr fontId="5"/>
  </si>
  <si>
    <r>
      <t xml:space="preserve">「①有形固定資産減価償却率」
　令和５年度以降は，給水先事業所の全設備休止に伴う資産の減損処理を実施したため，償却対象資産の帳簿原価が著しく減少し，全国平均を上回る水準となっています。
</t>
    </r>
    <r>
      <rPr>
        <sz val="11"/>
        <color rgb="FFFF0000"/>
        <rFont val="ＭＳ ゴシック"/>
        <family val="3"/>
        <charset val="128"/>
      </rPr>
      <t>「②管路経年化率」</t>
    </r>
    <r>
      <rPr>
        <sz val="11"/>
        <color theme="1"/>
        <rFont val="ＭＳ ゴシック"/>
        <family val="3"/>
        <charset val="128"/>
      </rPr>
      <t xml:space="preserve">
　令和３年度から水道施設情報管理システムを使用してより正確に管路延長を集計した結果,特に分母である管路総延長が過大な値であったことが判明</t>
    </r>
    <r>
      <rPr>
        <sz val="11"/>
        <color rgb="FFFF0000"/>
        <rFont val="ＭＳ ゴシック"/>
        <family val="3"/>
        <charset val="128"/>
      </rPr>
      <t>しました。</t>
    </r>
    <r>
      <rPr>
        <sz val="11"/>
        <color theme="1"/>
        <rFont val="ＭＳ ゴシック"/>
        <family val="3"/>
        <charset val="128"/>
      </rPr>
      <t xml:space="preserve">
　分母,分子ともに修正した結果,</t>
    </r>
    <r>
      <rPr>
        <sz val="11"/>
        <color rgb="FFFF0000"/>
        <rFont val="ＭＳ ゴシック"/>
        <family val="3"/>
        <charset val="128"/>
      </rPr>
      <t>修正前の令和２年度と比較して，</t>
    </r>
    <r>
      <rPr>
        <sz val="11"/>
        <color theme="1"/>
        <rFont val="ＭＳ ゴシック"/>
        <family val="3"/>
        <charset val="128"/>
      </rPr>
      <t xml:space="preserve">率が大きく改善（下降）しています。
</t>
    </r>
    <r>
      <rPr>
        <sz val="11"/>
        <color rgb="FFFF0000"/>
        <rFont val="ＭＳ ゴシック"/>
        <family val="3"/>
        <charset val="128"/>
      </rPr>
      <t>「③管路更新率」</t>
    </r>
    <r>
      <rPr>
        <sz val="11"/>
        <color theme="1"/>
        <rFont val="ＭＳ ゴシック"/>
        <family val="3"/>
        <charset val="128"/>
      </rPr>
      <t xml:space="preserve">
　</t>
    </r>
    <r>
      <rPr>
        <sz val="11"/>
        <color rgb="FFFF0000"/>
        <rFont val="ＭＳ ゴシック"/>
        <family val="3"/>
        <charset val="128"/>
      </rPr>
      <t>令和６年度は，管路工事を実施したため，0.06％となりました。</t>
    </r>
    <rPh sb="21" eb="23">
      <t>イコウ</t>
    </rPh>
    <rPh sb="193" eb="196">
      <t>シュウセイマエ</t>
    </rPh>
    <rPh sb="197" eb="199">
      <t>レイワ</t>
    </rPh>
    <rPh sb="200" eb="202">
      <t>ネンド</t>
    </rPh>
    <rPh sb="203" eb="205">
      <t>ヒカク</t>
    </rPh>
    <rPh sb="236" eb="238">
      <t>レイワ</t>
    </rPh>
    <rPh sb="239" eb="241">
      <t>ネンド</t>
    </rPh>
    <rPh sb="244" eb="245">
      <t>ロ</t>
    </rPh>
    <rPh sb="245" eb="247">
      <t>コウジ</t>
    </rPh>
    <rPh sb="248" eb="250">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</si>
</sst>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41.65</c:v>
                </c:pt>
                <c:pt idx="1">
                  <c:v>43.31</c:v>
                </c:pt>
                <c:pt idx="2">
                  <c:v>45.31</c:v>
                </c:pt>
                <c:pt idx="3">
                  <c:v>82.73</c:v>
                </c:pt>
                <c:pt idx="4">
                  <c:v>83.02</c:v>
                </c:pt>
              </c:numCache>
            </c:numRef>
          </c:val>
          <c:extLst>
            <c:ext xmlns:c16="http://schemas.microsoft.com/office/drawing/2014/chart" uri="{C3380CC4-5D6E-409C-BE32-E72D297353CC}">
              <c16:uniqueId val="{00000000-F89B-404A-8645-CFD77DFDB3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F89B-404A-8645-CFD77DFDB3E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517.25</c:v>
                </c:pt>
                <c:pt idx="4">
                  <c:v>0</c:v>
                </c:pt>
              </c:numCache>
            </c:numRef>
          </c:val>
          <c:extLst>
            <c:ext xmlns:c16="http://schemas.microsoft.com/office/drawing/2014/chart" uri="{C3380CC4-5D6E-409C-BE32-E72D297353CC}">
              <c16:uniqueId val="{00000000-243B-4F2F-B0EA-39DA3C324C6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243B-4F2F-B0EA-39DA3C324C6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107.27</c:v>
                </c:pt>
                <c:pt idx="1">
                  <c:v>112.22</c:v>
                </c:pt>
                <c:pt idx="2">
                  <c:v>111.82</c:v>
                </c:pt>
                <c:pt idx="3">
                  <c:v>101.06</c:v>
                </c:pt>
                <c:pt idx="4">
                  <c:v>112.06</c:v>
                </c:pt>
              </c:numCache>
            </c:numRef>
          </c:val>
          <c:extLst>
            <c:ext xmlns:c16="http://schemas.microsoft.com/office/drawing/2014/chart" uri="{C3380CC4-5D6E-409C-BE32-E72D297353CC}">
              <c16:uniqueId val="{00000000-E530-4C7D-BD6A-9F01F761CA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E530-4C7D-BD6A-9F01F761CA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75.87</c:v>
                </c:pt>
                <c:pt idx="1">
                  <c:v>56.62</c:v>
                </c:pt>
                <c:pt idx="2">
                  <c:v>56.58</c:v>
                </c:pt>
                <c:pt idx="3">
                  <c:v>59.29</c:v>
                </c:pt>
                <c:pt idx="4">
                  <c:v>62.24</c:v>
                </c:pt>
              </c:numCache>
            </c:numRef>
          </c:val>
          <c:extLst>
            <c:ext xmlns:c16="http://schemas.microsoft.com/office/drawing/2014/chart" uri="{C3380CC4-5D6E-409C-BE32-E72D297353CC}">
              <c16:uniqueId val="{00000000-F03B-492C-B526-3051F18B2B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F03B-492C-B526-3051F18B2BB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0.06</c:v>
                </c:pt>
              </c:numCache>
            </c:numRef>
          </c:val>
          <c:extLst>
            <c:ext xmlns:c16="http://schemas.microsoft.com/office/drawing/2014/chart" uri="{C3380CC4-5D6E-409C-BE32-E72D297353CC}">
              <c16:uniqueId val="{00000000-CFCF-400D-AC06-372472697F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CFCF-400D-AC06-372472697F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585.27</c:v>
                </c:pt>
                <c:pt idx="1">
                  <c:v>708.4</c:v>
                </c:pt>
                <c:pt idx="2">
                  <c:v>381.55</c:v>
                </c:pt>
                <c:pt idx="3">
                  <c:v>451</c:v>
                </c:pt>
                <c:pt idx="4">
                  <c:v>376.13</c:v>
                </c:pt>
              </c:numCache>
            </c:numRef>
          </c:val>
          <c:extLst>
            <c:ext xmlns:c16="http://schemas.microsoft.com/office/drawing/2014/chart" uri="{C3380CC4-5D6E-409C-BE32-E72D297353CC}">
              <c16:uniqueId val="{00000000-0C92-47A4-BF7E-BF002A834F3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0C92-47A4-BF7E-BF002A834F3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227.38</c:v>
                </c:pt>
                <c:pt idx="1">
                  <c:v>229.01</c:v>
                </c:pt>
                <c:pt idx="2">
                  <c:v>263.87</c:v>
                </c:pt>
                <c:pt idx="3">
                  <c:v>265.08</c:v>
                </c:pt>
                <c:pt idx="4">
                  <c:v>274.26</c:v>
                </c:pt>
              </c:numCache>
            </c:numRef>
          </c:val>
          <c:extLst>
            <c:ext xmlns:c16="http://schemas.microsoft.com/office/drawing/2014/chart" uri="{C3380CC4-5D6E-409C-BE32-E72D297353CC}">
              <c16:uniqueId val="{00000000-7FE6-4CAA-8C08-3D87ABB887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7FE6-4CAA-8C08-3D87ABB887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107.27</c:v>
                </c:pt>
                <c:pt idx="1">
                  <c:v>112.57</c:v>
                </c:pt>
                <c:pt idx="2">
                  <c:v>106.14</c:v>
                </c:pt>
                <c:pt idx="3">
                  <c:v>91.65</c:v>
                </c:pt>
                <c:pt idx="4">
                  <c:v>98.64</c:v>
                </c:pt>
              </c:numCache>
            </c:numRef>
          </c:val>
          <c:extLst>
            <c:ext xmlns:c16="http://schemas.microsoft.com/office/drawing/2014/chart" uri="{C3380CC4-5D6E-409C-BE32-E72D297353CC}">
              <c16:uniqueId val="{00000000-3E48-4423-8ACC-FF7CBAF93B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3E48-4423-8ACC-FF7CBAF93B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12.87</c:v>
                </c:pt>
                <c:pt idx="1">
                  <c:v>12.26</c:v>
                </c:pt>
                <c:pt idx="2">
                  <c:v>13</c:v>
                </c:pt>
                <c:pt idx="3">
                  <c:v>15.07</c:v>
                </c:pt>
                <c:pt idx="4">
                  <c:v>13.99</c:v>
                </c:pt>
              </c:numCache>
            </c:numRef>
          </c:val>
          <c:extLst>
            <c:ext xmlns:c16="http://schemas.microsoft.com/office/drawing/2014/chart" uri="{C3380CC4-5D6E-409C-BE32-E72D297353CC}">
              <c16:uniqueId val="{00000000-2057-403C-A2D4-328FC015DE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2057-403C-A2D4-328FC015DE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76.78</c:v>
                </c:pt>
                <c:pt idx="1">
                  <c:v>75.59</c:v>
                </c:pt>
                <c:pt idx="2">
                  <c:v>64.59</c:v>
                </c:pt>
                <c:pt idx="3">
                  <c:v>58.73</c:v>
                </c:pt>
                <c:pt idx="4">
                  <c:v>52.79</c:v>
                </c:pt>
              </c:numCache>
            </c:numRef>
          </c:val>
          <c:extLst>
            <c:ext xmlns:c16="http://schemas.microsoft.com/office/drawing/2014/chart" uri="{C3380CC4-5D6E-409C-BE32-E72D297353CC}">
              <c16:uniqueId val="{00000000-71E9-4D29-A97C-28A9CEE835C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71E9-4D29-A97C-28A9CEE835C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86.69</c:v>
                </c:pt>
                <c:pt idx="1">
                  <c:v>88.63</c:v>
                </c:pt>
                <c:pt idx="2">
                  <c:v>71.11</c:v>
                </c:pt>
                <c:pt idx="3">
                  <c:v>58.72</c:v>
                </c:pt>
                <c:pt idx="4">
                  <c:v>58.63</c:v>
                </c:pt>
              </c:numCache>
            </c:numRef>
          </c:val>
          <c:extLst>
            <c:ext xmlns:c16="http://schemas.microsoft.com/office/drawing/2014/chart" uri="{C3380CC4-5D6E-409C-BE32-E72D297353CC}">
              <c16:uniqueId val="{00000000-44E9-4A24-A0BF-E4FAC6ED25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44E9-4A24-A0BF-E4FAC6ED25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V1" zoomScaleNormal="100" workbookViewId="0">
      <selection activeCell="SU1" sqref="SU1"/>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広島県　呉市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117000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61759</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43.7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6</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68600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107.27</v>
      </c>
      <c r="Y32" s="121"/>
      <c r="Z32" s="121"/>
      <c r="AA32" s="121"/>
      <c r="AB32" s="121"/>
      <c r="AC32" s="121"/>
      <c r="AD32" s="121"/>
      <c r="AE32" s="121"/>
      <c r="AF32" s="121"/>
      <c r="AG32" s="121"/>
      <c r="AH32" s="121"/>
      <c r="AI32" s="121"/>
      <c r="AJ32" s="121"/>
      <c r="AK32" s="121"/>
      <c r="AL32" s="121"/>
      <c r="AM32" s="121"/>
      <c r="AN32" s="121"/>
      <c r="AO32" s="121"/>
      <c r="AP32" s="121"/>
      <c r="AQ32" s="122"/>
      <c r="AR32" s="120">
        <f>データ!U6</f>
        <v>112.22</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111.82</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101.06</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112.06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517.25</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585.27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708.4</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381.55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451</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376.13</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227.38</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229.01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263.87</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265.08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274.26</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115.38</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113.53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111.03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112.45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53.86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75.17</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164.95</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124.74</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114.07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638.35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521.36</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549.66999999999996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599.1</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785.37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214.2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242.32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256.39999999999998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254.62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250.26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107.27</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112.57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106.14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91.65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98.64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12.87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12.26</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15.07</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13.99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76.78</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75.59</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64.59</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58.73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52.79</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86.69</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88.63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71.11</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58.72</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58.63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103.06</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100.74</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95.67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106.76</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105.97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26.92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27.33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27.25</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24.35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24.73</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40.29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40.409999999999997</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41.58</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42.67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42.68</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61.99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62.26</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63.81</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65.94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66.16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R02</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R03</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R04</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R05</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R06</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R02</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R03</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R04</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R05</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R06</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R02</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R03</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R04</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R05</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R06</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41.65</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43.31</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45.31</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82.73</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83.02</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75.87</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56.62</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56.58</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59.29</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62.24</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0</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0</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0.06</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57.63</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58.13</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59.87</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56.74</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58.37</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52.35</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53.69</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56.59</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54.73</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54.57</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0.24</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0.22</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0.24</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0.52</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0.17</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FNaX00S8iRb/xI6LyWjVoFNZvfjInY0HPs5DuBu+rvADKpjk4Nmt+9GXKGFDR+3esXh4ik1cEpsxbF7/xnGV4A==" saltValue="7SJqRaBrlRskIR1hwi0Ez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Header>&amp;R&amp;8&amp;D　　　　&amp;T</oddHeader>
    <oddFooter>&amp;L&amp;8&amp;Z
&amp;F　　
　&amp;A&amp;C&amp;P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107.27</v>
      </c>
      <c r="U6" s="35">
        <f>U7</f>
        <v>112.22</v>
      </c>
      <c r="V6" s="35">
        <f>V7</f>
        <v>111.82</v>
      </c>
      <c r="W6" s="35">
        <f>W7</f>
        <v>101.06</v>
      </c>
      <c r="X6" s="35">
        <f t="shared" si="3"/>
        <v>112.06</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517.25</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585.27</v>
      </c>
      <c r="AQ6" s="35">
        <f>AQ7</f>
        <v>708.4</v>
      </c>
      <c r="AR6" s="35">
        <f>AR7</f>
        <v>381.55</v>
      </c>
      <c r="AS6" s="35">
        <f>AS7</f>
        <v>451</v>
      </c>
      <c r="AT6" s="35">
        <f t="shared" si="3"/>
        <v>376.13</v>
      </c>
      <c r="AU6" s="35">
        <f t="shared" si="3"/>
        <v>638.35</v>
      </c>
      <c r="AV6" s="35">
        <f t="shared" si="3"/>
        <v>521.36</v>
      </c>
      <c r="AW6" s="35">
        <f t="shared" si="3"/>
        <v>549.66999999999996</v>
      </c>
      <c r="AX6" s="35">
        <f t="shared" si="3"/>
        <v>599.1</v>
      </c>
      <c r="AY6" s="35">
        <f t="shared" si="3"/>
        <v>785.37</v>
      </c>
      <c r="AZ6" s="33" t="str">
        <f>IF(AZ7="-","【-】","【"&amp;SUBSTITUTE(TEXT(AZ7,"#,##0.00"),"-","△")&amp;"】")</f>
        <v>【439.16】</v>
      </c>
      <c r="BA6" s="35">
        <f t="shared" si="3"/>
        <v>227.38</v>
      </c>
      <c r="BB6" s="35">
        <f>BB7</f>
        <v>229.01</v>
      </c>
      <c r="BC6" s="35">
        <f>BC7</f>
        <v>263.87</v>
      </c>
      <c r="BD6" s="35">
        <f>BD7</f>
        <v>265.08</v>
      </c>
      <c r="BE6" s="35">
        <f t="shared" si="3"/>
        <v>274.26</v>
      </c>
      <c r="BF6" s="35">
        <f t="shared" si="3"/>
        <v>214.2</v>
      </c>
      <c r="BG6" s="35">
        <f t="shared" si="3"/>
        <v>242.32</v>
      </c>
      <c r="BH6" s="35">
        <f t="shared" si="3"/>
        <v>256.39999999999998</v>
      </c>
      <c r="BI6" s="35">
        <f t="shared" si="3"/>
        <v>254.62</v>
      </c>
      <c r="BJ6" s="35">
        <f t="shared" si="3"/>
        <v>250.26</v>
      </c>
      <c r="BK6" s="33" t="str">
        <f>IF(BK7="-","【-】","【"&amp;SUBSTITUTE(TEXT(BK7,"#,##0.00"),"-","△")&amp;"】")</f>
        <v>【227.97】</v>
      </c>
      <c r="BL6" s="35">
        <f t="shared" si="3"/>
        <v>107.27</v>
      </c>
      <c r="BM6" s="35">
        <f>BM7</f>
        <v>112.57</v>
      </c>
      <c r="BN6" s="35">
        <f>BN7</f>
        <v>106.14</v>
      </c>
      <c r="BO6" s="35">
        <f>BO7</f>
        <v>91.65</v>
      </c>
      <c r="BP6" s="35">
        <f t="shared" si="3"/>
        <v>98.64</v>
      </c>
      <c r="BQ6" s="35">
        <f t="shared" si="3"/>
        <v>103.06</v>
      </c>
      <c r="BR6" s="35">
        <f t="shared" si="3"/>
        <v>100.74</v>
      </c>
      <c r="BS6" s="35">
        <f t="shared" si="3"/>
        <v>95.67</v>
      </c>
      <c r="BT6" s="35">
        <f t="shared" si="3"/>
        <v>106.76</v>
      </c>
      <c r="BU6" s="35">
        <f t="shared" si="3"/>
        <v>105.97</v>
      </c>
      <c r="BV6" s="33" t="str">
        <f>IF(BV7="-","【-】","【"&amp;SUBSTITUTE(TEXT(BV7,"#,##0.00"),"-","△")&amp;"】")</f>
        <v>【107.69】</v>
      </c>
      <c r="BW6" s="35">
        <f t="shared" si="3"/>
        <v>12.87</v>
      </c>
      <c r="BX6" s="35">
        <f>BX7</f>
        <v>12.26</v>
      </c>
      <c r="BY6" s="35">
        <f>BY7</f>
        <v>13</v>
      </c>
      <c r="BZ6" s="35">
        <f>BZ7</f>
        <v>15.07</v>
      </c>
      <c r="CA6" s="35">
        <f t="shared" si="3"/>
        <v>13.99</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76.78</v>
      </c>
      <c r="CI6" s="35">
        <f>CI7</f>
        <v>75.59</v>
      </c>
      <c r="CJ6" s="35">
        <f>CJ7</f>
        <v>64.59</v>
      </c>
      <c r="CK6" s="35">
        <f>CK7</f>
        <v>58.73</v>
      </c>
      <c r="CL6" s="35">
        <f t="shared" si="5"/>
        <v>52.79</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86.69</v>
      </c>
      <c r="CT6" s="35">
        <f>CT7</f>
        <v>88.63</v>
      </c>
      <c r="CU6" s="35">
        <f>CU7</f>
        <v>71.11</v>
      </c>
      <c r="CV6" s="35">
        <f>CV7</f>
        <v>58.72</v>
      </c>
      <c r="CW6" s="35">
        <f t="shared" si="6"/>
        <v>58.63</v>
      </c>
      <c r="CX6" s="35">
        <f t="shared" si="6"/>
        <v>61.99</v>
      </c>
      <c r="CY6" s="35">
        <f t="shared" si="6"/>
        <v>62.26</v>
      </c>
      <c r="CZ6" s="35">
        <f t="shared" si="6"/>
        <v>63.81</v>
      </c>
      <c r="DA6" s="35">
        <f t="shared" si="6"/>
        <v>65.94</v>
      </c>
      <c r="DB6" s="35">
        <f t="shared" si="6"/>
        <v>66.16</v>
      </c>
      <c r="DC6" s="33" t="str">
        <f>IF(DC7="-","【-】","【"&amp;SUBSTITUTE(TEXT(DC7,"#,##0.00"),"-","△")&amp;"】")</f>
        <v>【77.20】</v>
      </c>
      <c r="DD6" s="35">
        <f t="shared" ref="DD6:DM6" si="7">DD7</f>
        <v>41.65</v>
      </c>
      <c r="DE6" s="35">
        <f>DE7</f>
        <v>43.31</v>
      </c>
      <c r="DF6" s="35">
        <f>DF7</f>
        <v>45.31</v>
      </c>
      <c r="DG6" s="35">
        <f>DG7</f>
        <v>82.73</v>
      </c>
      <c r="DH6" s="35">
        <f t="shared" si="7"/>
        <v>83.02</v>
      </c>
      <c r="DI6" s="35">
        <f t="shared" si="7"/>
        <v>57.63</v>
      </c>
      <c r="DJ6" s="35">
        <f t="shared" si="7"/>
        <v>58.13</v>
      </c>
      <c r="DK6" s="35">
        <f t="shared" si="7"/>
        <v>59.87</v>
      </c>
      <c r="DL6" s="35">
        <f t="shared" si="7"/>
        <v>56.74</v>
      </c>
      <c r="DM6" s="35">
        <f t="shared" si="7"/>
        <v>58.37</v>
      </c>
      <c r="DN6" s="33" t="str">
        <f>IF(DN7="-","【-】","【"&amp;SUBSTITUTE(TEXT(DN7,"#,##0.00"),"-","△")&amp;"】")</f>
        <v>【61.29】</v>
      </c>
      <c r="DO6" s="35">
        <f t="shared" ref="DO6:DX6" si="8">DO7</f>
        <v>75.87</v>
      </c>
      <c r="DP6" s="35">
        <f>DP7</f>
        <v>56.62</v>
      </c>
      <c r="DQ6" s="35">
        <f>DQ7</f>
        <v>56.58</v>
      </c>
      <c r="DR6" s="35">
        <f>DR7</f>
        <v>59.29</v>
      </c>
      <c r="DS6" s="35">
        <f t="shared" si="8"/>
        <v>62.24</v>
      </c>
      <c r="DT6" s="35">
        <f t="shared" si="8"/>
        <v>52.35</v>
      </c>
      <c r="DU6" s="35">
        <f t="shared" si="8"/>
        <v>53.69</v>
      </c>
      <c r="DV6" s="35">
        <f t="shared" si="8"/>
        <v>56.59</v>
      </c>
      <c r="DW6" s="35">
        <f t="shared" si="8"/>
        <v>54.73</v>
      </c>
      <c r="DX6" s="35">
        <f t="shared" si="8"/>
        <v>54.57</v>
      </c>
      <c r="DY6" s="33" t="str">
        <f>IF(DY7="-","【-】","【"&amp;SUBSTITUTE(TEXT(DY7,"#,##0.00"),"-","△")&amp;"】")</f>
        <v>【50.74】</v>
      </c>
      <c r="DZ6" s="35">
        <f t="shared" ref="DZ6:EI6" si="9">DZ7</f>
        <v>0</v>
      </c>
      <c r="EA6" s="35">
        <f>EA7</f>
        <v>0</v>
      </c>
      <c r="EB6" s="35">
        <f>EB7</f>
        <v>0</v>
      </c>
      <c r="EC6" s="35">
        <f>EC7</f>
        <v>0</v>
      </c>
      <c r="ED6" s="35">
        <f t="shared" si="9"/>
        <v>0.06</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117000</v>
      </c>
      <c r="L7" s="37" t="s">
        <v>96</v>
      </c>
      <c r="M7" s="38">
        <v>1</v>
      </c>
      <c r="N7" s="38">
        <v>61759</v>
      </c>
      <c r="O7" s="39" t="s">
        <v>97</v>
      </c>
      <c r="P7" s="39">
        <v>43.7</v>
      </c>
      <c r="Q7" s="38">
        <v>6</v>
      </c>
      <c r="R7" s="38">
        <v>68600</v>
      </c>
      <c r="S7" s="37" t="s">
        <v>98</v>
      </c>
      <c r="T7" s="40">
        <v>107.27</v>
      </c>
      <c r="U7" s="40">
        <v>112.22</v>
      </c>
      <c r="V7" s="40">
        <v>111.82</v>
      </c>
      <c r="W7" s="40">
        <v>101.06</v>
      </c>
      <c r="X7" s="40">
        <v>112.06</v>
      </c>
      <c r="Y7" s="40">
        <v>115.38</v>
      </c>
      <c r="Z7" s="40">
        <v>113.53</v>
      </c>
      <c r="AA7" s="40">
        <v>111.03</v>
      </c>
      <c r="AB7" s="40">
        <v>112.45</v>
      </c>
      <c r="AC7" s="41">
        <v>112.73</v>
      </c>
      <c r="AD7" s="40">
        <v>111.95</v>
      </c>
      <c r="AE7" s="40">
        <v>0</v>
      </c>
      <c r="AF7" s="40">
        <v>0</v>
      </c>
      <c r="AG7" s="40">
        <v>0</v>
      </c>
      <c r="AH7" s="40">
        <v>517.25</v>
      </c>
      <c r="AI7" s="40">
        <v>0</v>
      </c>
      <c r="AJ7" s="40">
        <v>53.86</v>
      </c>
      <c r="AK7" s="40">
        <v>75.17</v>
      </c>
      <c r="AL7" s="40">
        <v>164.95</v>
      </c>
      <c r="AM7" s="40">
        <v>124.74</v>
      </c>
      <c r="AN7" s="40">
        <v>114.07</v>
      </c>
      <c r="AO7" s="40">
        <v>22.25</v>
      </c>
      <c r="AP7" s="40">
        <v>585.27</v>
      </c>
      <c r="AQ7" s="40">
        <v>708.4</v>
      </c>
      <c r="AR7" s="40">
        <v>381.55</v>
      </c>
      <c r="AS7" s="40">
        <v>451</v>
      </c>
      <c r="AT7" s="40">
        <v>376.13</v>
      </c>
      <c r="AU7" s="40">
        <v>638.35</v>
      </c>
      <c r="AV7" s="40">
        <v>521.36</v>
      </c>
      <c r="AW7" s="40">
        <v>549.66999999999996</v>
      </c>
      <c r="AX7" s="40">
        <v>599.1</v>
      </c>
      <c r="AY7" s="40">
        <v>785.37</v>
      </c>
      <c r="AZ7" s="40">
        <v>439.16</v>
      </c>
      <c r="BA7" s="40">
        <v>227.38</v>
      </c>
      <c r="BB7" s="40">
        <v>229.01</v>
      </c>
      <c r="BC7" s="40">
        <v>263.87</v>
      </c>
      <c r="BD7" s="40">
        <v>265.08</v>
      </c>
      <c r="BE7" s="40">
        <v>274.26</v>
      </c>
      <c r="BF7" s="40">
        <v>214.2</v>
      </c>
      <c r="BG7" s="40">
        <v>242.32</v>
      </c>
      <c r="BH7" s="40">
        <v>256.39999999999998</v>
      </c>
      <c r="BI7" s="40">
        <v>254.62</v>
      </c>
      <c r="BJ7" s="40">
        <v>250.26</v>
      </c>
      <c r="BK7" s="40">
        <v>227.97</v>
      </c>
      <c r="BL7" s="40">
        <v>107.27</v>
      </c>
      <c r="BM7" s="40">
        <v>112.57</v>
      </c>
      <c r="BN7" s="40">
        <v>106.14</v>
      </c>
      <c r="BO7" s="40">
        <v>91.65</v>
      </c>
      <c r="BP7" s="40">
        <v>98.64</v>
      </c>
      <c r="BQ7" s="40">
        <v>103.06</v>
      </c>
      <c r="BR7" s="40">
        <v>100.74</v>
      </c>
      <c r="BS7" s="40">
        <v>95.67</v>
      </c>
      <c r="BT7" s="40">
        <v>106.76</v>
      </c>
      <c r="BU7" s="40">
        <v>105.97</v>
      </c>
      <c r="BV7" s="40">
        <v>107.69</v>
      </c>
      <c r="BW7" s="40">
        <v>12.87</v>
      </c>
      <c r="BX7" s="40">
        <v>12.26</v>
      </c>
      <c r="BY7" s="40">
        <v>13</v>
      </c>
      <c r="BZ7" s="40">
        <v>15.07</v>
      </c>
      <c r="CA7" s="40">
        <v>13.99</v>
      </c>
      <c r="CB7" s="40">
        <v>26.92</v>
      </c>
      <c r="CC7" s="40">
        <v>27.33</v>
      </c>
      <c r="CD7" s="40">
        <v>27.25</v>
      </c>
      <c r="CE7" s="40">
        <v>24.35</v>
      </c>
      <c r="CF7" s="40">
        <v>24.73</v>
      </c>
      <c r="CG7" s="40">
        <v>20.260000000000002</v>
      </c>
      <c r="CH7" s="40">
        <v>76.78</v>
      </c>
      <c r="CI7" s="40">
        <v>75.59</v>
      </c>
      <c r="CJ7" s="40">
        <v>64.59</v>
      </c>
      <c r="CK7" s="40">
        <v>58.73</v>
      </c>
      <c r="CL7" s="40">
        <v>52.79</v>
      </c>
      <c r="CM7" s="40">
        <v>40.29</v>
      </c>
      <c r="CN7" s="40">
        <v>40.409999999999997</v>
      </c>
      <c r="CO7" s="40">
        <v>41.58</v>
      </c>
      <c r="CP7" s="40">
        <v>42.67</v>
      </c>
      <c r="CQ7" s="40">
        <v>42.68</v>
      </c>
      <c r="CR7" s="40">
        <v>52.31</v>
      </c>
      <c r="CS7" s="40">
        <v>86.69</v>
      </c>
      <c r="CT7" s="40">
        <v>88.63</v>
      </c>
      <c r="CU7" s="40">
        <v>71.11</v>
      </c>
      <c r="CV7" s="40">
        <v>58.72</v>
      </c>
      <c r="CW7" s="40">
        <v>58.63</v>
      </c>
      <c r="CX7" s="40">
        <v>61.99</v>
      </c>
      <c r="CY7" s="40">
        <v>62.26</v>
      </c>
      <c r="CZ7" s="40">
        <v>63.81</v>
      </c>
      <c r="DA7" s="40">
        <v>65.94</v>
      </c>
      <c r="DB7" s="40">
        <v>66.16</v>
      </c>
      <c r="DC7" s="40">
        <v>77.2</v>
      </c>
      <c r="DD7" s="40">
        <v>41.65</v>
      </c>
      <c r="DE7" s="40">
        <v>43.31</v>
      </c>
      <c r="DF7" s="40">
        <v>45.31</v>
      </c>
      <c r="DG7" s="40">
        <v>82.73</v>
      </c>
      <c r="DH7" s="40">
        <v>83.02</v>
      </c>
      <c r="DI7" s="40">
        <v>57.63</v>
      </c>
      <c r="DJ7" s="40">
        <v>58.13</v>
      </c>
      <c r="DK7" s="40">
        <v>59.87</v>
      </c>
      <c r="DL7" s="40">
        <v>56.74</v>
      </c>
      <c r="DM7" s="40">
        <v>58.37</v>
      </c>
      <c r="DN7" s="40">
        <v>61.29</v>
      </c>
      <c r="DO7" s="40">
        <v>75.87</v>
      </c>
      <c r="DP7" s="40">
        <v>56.62</v>
      </c>
      <c r="DQ7" s="40">
        <v>56.58</v>
      </c>
      <c r="DR7" s="40">
        <v>59.29</v>
      </c>
      <c r="DS7" s="40">
        <v>62.24</v>
      </c>
      <c r="DT7" s="40">
        <v>52.35</v>
      </c>
      <c r="DU7" s="40">
        <v>53.69</v>
      </c>
      <c r="DV7" s="40">
        <v>56.59</v>
      </c>
      <c r="DW7" s="40">
        <v>54.73</v>
      </c>
      <c r="DX7" s="40">
        <v>54.57</v>
      </c>
      <c r="DY7" s="40">
        <v>50.74</v>
      </c>
      <c r="DZ7" s="40">
        <v>0</v>
      </c>
      <c r="EA7" s="40">
        <v>0</v>
      </c>
      <c r="EB7" s="40">
        <v>0</v>
      </c>
      <c r="EC7" s="40">
        <v>0</v>
      </c>
      <c r="ED7" s="40">
        <v>0.06</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107.27</v>
      </c>
      <c r="V11" s="48">
        <f>IF(U6="-",NA(),U6)</f>
        <v>112.22</v>
      </c>
      <c r="W11" s="48">
        <f>IF(V6="-",NA(),V6)</f>
        <v>111.82</v>
      </c>
      <c r="X11" s="48">
        <f>IF(W6="-",NA(),W6)</f>
        <v>101.06</v>
      </c>
      <c r="Y11" s="48">
        <f>IF(X6="-",NA(),X6)</f>
        <v>112.06</v>
      </c>
      <c r="AE11" s="47" t="s">
        <v>23</v>
      </c>
      <c r="AF11" s="48">
        <f>IF(AE6="-",NA(),AE6)</f>
        <v>0</v>
      </c>
      <c r="AG11" s="48">
        <f>IF(AF6="-",NA(),AF6)</f>
        <v>0</v>
      </c>
      <c r="AH11" s="48">
        <f>IF(AG6="-",NA(),AG6)</f>
        <v>0</v>
      </c>
      <c r="AI11" s="48">
        <f>IF(AH6="-",NA(),AH6)</f>
        <v>517.25</v>
      </c>
      <c r="AJ11" s="48">
        <f>IF(AI6="-",NA(),AI6)</f>
        <v>0</v>
      </c>
      <c r="AP11" s="47" t="s">
        <v>23</v>
      </c>
      <c r="AQ11" s="48">
        <f>IF(AP6="-",NA(),AP6)</f>
        <v>585.27</v>
      </c>
      <c r="AR11" s="48">
        <f>IF(AQ6="-",NA(),AQ6)</f>
        <v>708.4</v>
      </c>
      <c r="AS11" s="48">
        <f>IF(AR6="-",NA(),AR6)</f>
        <v>381.55</v>
      </c>
      <c r="AT11" s="48">
        <f>IF(AS6="-",NA(),AS6)</f>
        <v>451</v>
      </c>
      <c r="AU11" s="48">
        <f>IF(AT6="-",NA(),AT6)</f>
        <v>376.13</v>
      </c>
      <c r="BA11" s="47" t="s">
        <v>23</v>
      </c>
      <c r="BB11" s="48">
        <f>IF(BA6="-",NA(),BA6)</f>
        <v>227.38</v>
      </c>
      <c r="BC11" s="48">
        <f>IF(BB6="-",NA(),BB6)</f>
        <v>229.01</v>
      </c>
      <c r="BD11" s="48">
        <f>IF(BC6="-",NA(),BC6)</f>
        <v>263.87</v>
      </c>
      <c r="BE11" s="48">
        <f>IF(BD6="-",NA(),BD6)</f>
        <v>265.08</v>
      </c>
      <c r="BF11" s="48">
        <f>IF(BE6="-",NA(),BE6)</f>
        <v>274.26</v>
      </c>
      <c r="BL11" s="47" t="s">
        <v>23</v>
      </c>
      <c r="BM11" s="48">
        <f>IF(BL6="-",NA(),BL6)</f>
        <v>107.27</v>
      </c>
      <c r="BN11" s="48">
        <f>IF(BM6="-",NA(),BM6)</f>
        <v>112.57</v>
      </c>
      <c r="BO11" s="48">
        <f>IF(BN6="-",NA(),BN6)</f>
        <v>106.14</v>
      </c>
      <c r="BP11" s="48">
        <f>IF(BO6="-",NA(),BO6)</f>
        <v>91.65</v>
      </c>
      <c r="BQ11" s="48">
        <f>IF(BP6="-",NA(),BP6)</f>
        <v>98.64</v>
      </c>
      <c r="BW11" s="47" t="s">
        <v>23</v>
      </c>
      <c r="BX11" s="48">
        <f>IF(BW6="-",NA(),BW6)</f>
        <v>12.87</v>
      </c>
      <c r="BY11" s="48">
        <f>IF(BX6="-",NA(),BX6)</f>
        <v>12.26</v>
      </c>
      <c r="BZ11" s="48">
        <f>IF(BY6="-",NA(),BY6)</f>
        <v>13</v>
      </c>
      <c r="CA11" s="48">
        <f>IF(BZ6="-",NA(),BZ6)</f>
        <v>15.07</v>
      </c>
      <c r="CB11" s="48">
        <f>IF(CA6="-",NA(),CA6)</f>
        <v>13.99</v>
      </c>
      <c r="CH11" s="47" t="s">
        <v>23</v>
      </c>
      <c r="CI11" s="48">
        <f>IF(CH6="-",NA(),CH6)</f>
        <v>76.78</v>
      </c>
      <c r="CJ11" s="48">
        <f>IF(CI6="-",NA(),CI6)</f>
        <v>75.59</v>
      </c>
      <c r="CK11" s="48">
        <f>IF(CJ6="-",NA(),CJ6)</f>
        <v>64.59</v>
      </c>
      <c r="CL11" s="48">
        <f>IF(CK6="-",NA(),CK6)</f>
        <v>58.73</v>
      </c>
      <c r="CM11" s="48">
        <f>IF(CL6="-",NA(),CL6)</f>
        <v>52.79</v>
      </c>
      <c r="CS11" s="47" t="s">
        <v>23</v>
      </c>
      <c r="CT11" s="48">
        <f>IF(CS6="-",NA(),CS6)</f>
        <v>86.69</v>
      </c>
      <c r="CU11" s="48">
        <f>IF(CT6="-",NA(),CT6)</f>
        <v>88.63</v>
      </c>
      <c r="CV11" s="48">
        <f>IF(CU6="-",NA(),CU6)</f>
        <v>71.11</v>
      </c>
      <c r="CW11" s="48">
        <f>IF(CV6="-",NA(),CV6)</f>
        <v>58.72</v>
      </c>
      <c r="CX11" s="48">
        <f>IF(CW6="-",NA(),CW6)</f>
        <v>58.63</v>
      </c>
      <c r="DD11" s="47" t="s">
        <v>23</v>
      </c>
      <c r="DE11" s="48">
        <f>IF(DD6="-",NA(),DD6)</f>
        <v>41.65</v>
      </c>
      <c r="DF11" s="48">
        <f>IF(DE6="-",NA(),DE6)</f>
        <v>43.31</v>
      </c>
      <c r="DG11" s="48">
        <f>IF(DF6="-",NA(),DF6)</f>
        <v>45.31</v>
      </c>
      <c r="DH11" s="48">
        <f>IF(DG6="-",NA(),DG6)</f>
        <v>82.73</v>
      </c>
      <c r="DI11" s="48">
        <f>IF(DH6="-",NA(),DH6)</f>
        <v>83.02</v>
      </c>
      <c r="DO11" s="47" t="s">
        <v>23</v>
      </c>
      <c r="DP11" s="48">
        <f>IF(DO6="-",NA(),DO6)</f>
        <v>75.87</v>
      </c>
      <c r="DQ11" s="48">
        <f>IF(DP6="-",NA(),DP6)</f>
        <v>56.62</v>
      </c>
      <c r="DR11" s="48">
        <f>IF(DQ6="-",NA(),DQ6)</f>
        <v>56.58</v>
      </c>
      <c r="DS11" s="48">
        <f>IF(DR6="-",NA(),DR6)</f>
        <v>59.29</v>
      </c>
      <c r="DT11" s="48">
        <f>IF(DS6="-",NA(),DS6)</f>
        <v>62.24</v>
      </c>
      <c r="DZ11" s="47" t="s">
        <v>23</v>
      </c>
      <c r="EA11" s="48">
        <f>IF(DZ6="-",NA(),DZ6)</f>
        <v>0</v>
      </c>
      <c r="EB11" s="48">
        <f>IF(EA6="-",NA(),EA6)</f>
        <v>0</v>
      </c>
      <c r="EC11" s="48">
        <f>IF(EB6="-",NA(),EB6)</f>
        <v>0</v>
      </c>
      <c r="ED11" s="48">
        <f>IF(EC6="-",NA(),EC6)</f>
        <v>0</v>
      </c>
      <c r="EE11" s="48">
        <f>IF(ED6="-",NA(),ED6)</f>
        <v>0.06</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 41825</cp:lastModifiedBy>
  <cp:lastPrinted>2026-02-24T01:27:44Z</cp:lastPrinted>
  <dcterms:created xsi:type="dcterms:W3CDTF">2025-12-15T05:02:44Z</dcterms:created>
  <dcterms:modified xsi:type="dcterms:W3CDTF">2026-02-24T01:29:26Z</dcterms:modified>
  <cp:category/>
</cp:coreProperties>
</file>