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企画財政課\財政係\03.報告もの\04.その他\平成29年度\4300125 【29（金）〆】公営企業に係る経営比較分析表（平成28年度決算）の分析等について（依頼）\都市計画課から【提出】\"/>
    </mc:Choice>
  </mc:AlternateContent>
  <workbookProtection workbookPassword="B319" lockStructure="1"/>
  <bookViews>
    <workbookView xWindow="-15" yWindow="0" windowWidth="19230" windowHeight="552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R6" i="5"/>
  <c r="Q6" i="5"/>
  <c r="W10" i="4" s="1"/>
  <c r="P6" i="5"/>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I86" i="4"/>
  <c r="H86" i="4"/>
  <c r="E86" i="4"/>
  <c r="AT10" i="4"/>
  <c r="AD10" i="4"/>
  <c r="P10" i="4"/>
  <c r="I10" i="4"/>
  <c r="AT8" i="4"/>
  <c r="AL8" i="4"/>
  <c r="P8" i="4"/>
  <c r="B8" i="4"/>
  <c r="C10" i="5" l="1"/>
  <c r="D10" i="5"/>
  <c r="E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<sst xmlns="http://schemas.openxmlformats.org/spreadsheetml/2006/main" count="245" uniqueCount="125">
  <si>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</si>
  <si>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</si>
  <si>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</si>
  <si>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</si>
  <si>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</si>
  <si>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</si>
  <si>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</si>
  <si>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</si>
  <si>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</si>
  <si>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</si>
  <si>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</si>
  <si>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</si>
  <si>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</si>
  <si>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</si>
  <si>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</si>
  <si>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</si>
  <si>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</si>
  <si>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</si>
  <si>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</si>
  <si>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</si>
  <si>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</si>
  <si>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</si>
  <si>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</si>
  <si>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</si>
  <si>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</si>
  <si>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</si>
  <si>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</si>
  <si>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</si>
  <si>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</si>
  <si>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</si>
  <si>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</si>
  <si>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</si>
  <si>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</si>
  <si>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</si>
  <si>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</si>
  <si>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</si>
  <si>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</si>
  <si>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</si>
  <si>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</si>
  <si>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</si>
  <si>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</si>
  <si>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</si>
  <si>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</si>
  <si>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</si>
  <si>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</si>
  <si>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</si>
  <si>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</si>
  <si>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</si>
  <si>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</si>
  <si>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</si>
  <si>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</si>
  <si>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</si>
  <si>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</si>
  <si>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</si>
  <si>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</si>
  <si>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</si>
  <si>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</si>
  <si>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</si>
  <si>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</si>
  <si>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</si>
  <si>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</si>
  <si>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</si>
  <si>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</si>
  <si>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</si>
  <si>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</si>
  <si>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</si>
  <si>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</si>
  <si>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</si>
  <si>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</si>
  <si>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</si>
  <si>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</si>
  <si>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</si>
  <si>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</si>
  <si>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</si>
  <si>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</si>
  <si>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</si>
  <si>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</si>
  <si>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</si>
  <si>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</si>
  <si>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</si>
  <si>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</si>
  <si>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</si>
  <si>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</si>
  <si>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</si>
  <si>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</si>
  <si>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</si>
  <si>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</si>
  <si>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</si>
  <si>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</si>
  <si>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</si>
  <si>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</si>
  <si>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</si>
  <si>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</si>
  <si>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</si>
  <si>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</si>
  <si>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</si>
  <si>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</si>
  <si>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</si>
  <si>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</si>
  <si>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</si>
  <si>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</si>
  <si>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</si>
  <si>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</si>
  <si>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</si>
  <si>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</si>
  <si>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</si>
  <si>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</si>
  <si>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</si>
  <si>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</si>
  <si>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坂町</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</si>
  <si>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</si>
  <si>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</si>
  <si>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</si>
  <si>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</si>
  <si>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</si>
  <si>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</si>
  <si>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</si>
  <si>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</si>
  <si>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</si>
  <si>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</si>
  <si>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</si>
  <si>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昭和62年に供用開始した浜宮ポンプ場については、附帯設備等を中心に、平成22年度に長寿命化計画を策定し、平成25年度に長寿命化工事を終えています。
　また、公共下水道の供用開始から26年が経過しており、汚水管渠については、先行して整備した地区から、平成29年度にストックマネジメント計画を策定し、老朽化対策を講じる予定です。</t>
    <phoneticPr fontId="7"/>
  </si>
  <si>
    <t>　収入面においては、今後節水意識の高揚や企業のコスト削減により有収水量及び使用料の緩やかな減少が見込まれます。そのため、使用料収入の大幅な増加は見込めませんので、類似団体や近隣団体の経費回収率等を鑑みながら、使用料改定による営業収益確保の取り組みが必要と考えます。5年ごとの料金改定を継続的に行い、現状を維持できる見通しとしています。
　支出面においては、今後、認可区域拡大の計画もないことから、当面は適切な維持管理を行い、企業債償還が主なものとなる見込みです。
　なお、平成28年度に策定した経営戦略を実績と比較し進捗管理を行い、事後検証、更新を行ってまいります。</t>
    <rPh sb="236" eb="238">
      <t>ヘイセイ</t>
    </rPh>
    <rPh sb="240" eb="241">
      <t>ネン</t>
    </rPh>
    <rPh sb="241" eb="242">
      <t>ド</t>
    </rPh>
    <rPh sb="243" eb="245">
      <t>サクテイ</t>
    </rPh>
    <rPh sb="247" eb="249">
      <t>ケイエイ</t>
    </rPh>
    <rPh sb="249" eb="251">
      <t>センリャク</t>
    </rPh>
    <phoneticPr fontId="7"/>
  </si>
  <si>
    <t xml:space="preserve">　町全域の面整備を集中的に実施したことにより、平成16年度までに一部を除き面的整備は完了しています。これにより、平成28年度末の水洗化率（⑧）は97.95%となっています。
　収益的収支比率（①）は、100%を上回ることが望ましいとされている中、近年は80%前後を推移しています。比較的短期間に集中して設備投資を行ってきたことから、今後は地方債償還金の減少とともに改善される見込みです。
　企業債残高対事業規模比率（④）は類似団体と比較して同程度で推移しており、改善傾向にあります。経費回収率（⑤）についても、汚水処理費のうち資本費が減少傾向であるため、100％近くまで上昇しています。
　汚水処理原価（⑥）については、平成19～21年度に補償金免除繰上償還の実施したことや、平成15年度に下水道課を廃止し、建設部都市計画課に編入以降、最少人員（2名）で職務を行うこと等により維持管理費の抑制を図っており、改善傾向にあります。平成28年度は汚水処理費が前年度より増額となり、類似団体平均を上回っています。
</t>
    <rPh sb="123" eb="125">
      <t>キンネン</t>
    </rPh>
    <rPh sb="129" eb="130">
      <t>ゼン</t>
    </rPh>
    <rPh sb="431" eb="432">
      <t>ゾウ</t>
    </rPh>
    <rPh sb="444" eb="445">
      <t>ウエ</t>
    </rPh>
    <phoneticPr fontId="7"/>
  </si>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</sst>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93439600"/>
        <c:axId val="617213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693439600"/>
        <c:axId val="617213952"/>
      </c:lineChart>
      <c:dateAx>
        <c:axId val="693439600"/>
        <c:scaling>
          <c:orientation val="minMax"/>
        </c:scaling>
        <c:delete val="1"/>
        <c:axPos val="b"/>
        <c:numFmt formatCode="ge" sourceLinked="1"/>
        <c:majorTickMark val="none"/>
        <c:minorTickMark val="none"/>
        <c:tickLblPos val="none"/>
        <c:crossAx val="617213952"/>
        <c:crosses val="autoZero"/>
        <c:auto val="1"/>
        <c:lblOffset val="100"/>
        <c:baseTimeUnit val="years"/>
      </c:dateAx>
      <c:valAx>
        <c:axId val="61721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343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13382776"/>
        <c:axId val="68780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613382776"/>
        <c:axId val="687804240"/>
      </c:lineChart>
      <c:dateAx>
        <c:axId val="613382776"/>
        <c:scaling>
          <c:orientation val="minMax"/>
        </c:scaling>
        <c:delete val="1"/>
        <c:axPos val="b"/>
        <c:numFmt formatCode="ge" sourceLinked="1"/>
        <c:majorTickMark val="none"/>
        <c:minorTickMark val="none"/>
        <c:tickLblPos val="none"/>
        <c:crossAx val="687804240"/>
        <c:crosses val="autoZero"/>
        <c:auto val="1"/>
        <c:lblOffset val="100"/>
        <c:baseTimeUnit val="years"/>
      </c:dateAx>
      <c:valAx>
        <c:axId val="68780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3382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96.8</c:v>
                </c:pt>
                <c:pt idx="1">
                  <c:v>97.57</c:v>
                </c:pt>
                <c:pt idx="2">
                  <c:v>97.56</c:v>
                </c:pt>
                <c:pt idx="3">
                  <c:v>97.85</c:v>
                </c:pt>
                <c:pt idx="4">
                  <c:v>97.95</c:v>
                </c:pt>
              </c:numCache>
            </c:numRef>
          </c:val>
        </c:ser>
        <c:dLbls>
          <c:showLegendKey val="0"/>
          <c:showVal val="0"/>
          <c:showCatName val="0"/>
          <c:showSerName val="0"/>
          <c:showPercent val="0"/>
          <c:showBubbleSize val="0"/>
        </c:dLbls>
        <c:gapWidth val="150"/>
        <c:axId val="687805416"/>
        <c:axId val="68780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687805416"/>
        <c:axId val="687805808"/>
      </c:lineChart>
      <c:dateAx>
        <c:axId val="687805416"/>
        <c:scaling>
          <c:orientation val="minMax"/>
        </c:scaling>
        <c:delete val="1"/>
        <c:axPos val="b"/>
        <c:numFmt formatCode="ge" sourceLinked="1"/>
        <c:majorTickMark val="none"/>
        <c:minorTickMark val="none"/>
        <c:tickLblPos val="none"/>
        <c:crossAx val="687805808"/>
        <c:crosses val="autoZero"/>
        <c:auto val="1"/>
        <c:lblOffset val="100"/>
        <c:baseTimeUnit val="years"/>
      </c:dateAx>
      <c:valAx>
        <c:axId val="687805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7805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79.66</c:v>
                </c:pt>
                <c:pt idx="1">
                  <c:v>76.709999999999994</c:v>
                </c:pt>
                <c:pt idx="2">
                  <c:v>76.45</c:v>
                </c:pt>
                <c:pt idx="3">
                  <c:v>81.239999999999995</c:v>
                </c:pt>
                <c:pt idx="4">
                  <c:v>77.78</c:v>
                </c:pt>
              </c:numCache>
            </c:numRef>
          </c:val>
        </c:ser>
        <c:dLbls>
          <c:showLegendKey val="0"/>
          <c:showVal val="0"/>
          <c:showCatName val="0"/>
          <c:showSerName val="0"/>
          <c:showPercent val="0"/>
          <c:showBubbleSize val="0"/>
        </c:dLbls>
        <c:gapWidth val="150"/>
        <c:axId val="617214344"/>
        <c:axId val="690148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17214344"/>
        <c:axId val="690148600"/>
      </c:lineChart>
      <c:dateAx>
        <c:axId val="617214344"/>
        <c:scaling>
          <c:orientation val="minMax"/>
        </c:scaling>
        <c:delete val="1"/>
        <c:axPos val="b"/>
        <c:numFmt formatCode="ge" sourceLinked="1"/>
        <c:majorTickMark val="none"/>
        <c:minorTickMark val="none"/>
        <c:tickLblPos val="none"/>
        <c:crossAx val="690148600"/>
        <c:crosses val="autoZero"/>
        <c:auto val="1"/>
        <c:lblOffset val="100"/>
        <c:baseTimeUnit val="years"/>
      </c:dateAx>
      <c:valAx>
        <c:axId val="690148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7214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56500016"/>
        <c:axId val="556500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56500016"/>
        <c:axId val="556500408"/>
      </c:lineChart>
      <c:dateAx>
        <c:axId val="556500016"/>
        <c:scaling>
          <c:orientation val="minMax"/>
        </c:scaling>
        <c:delete val="1"/>
        <c:axPos val="b"/>
        <c:numFmt formatCode="ge" sourceLinked="1"/>
        <c:majorTickMark val="none"/>
        <c:minorTickMark val="none"/>
        <c:tickLblPos val="none"/>
        <c:crossAx val="556500408"/>
        <c:crosses val="autoZero"/>
        <c:auto val="1"/>
        <c:lblOffset val="100"/>
        <c:baseTimeUnit val="years"/>
      </c:dateAx>
      <c:valAx>
        <c:axId val="556500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50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52721832"/>
        <c:axId val="55272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52721832"/>
        <c:axId val="552722224"/>
      </c:lineChart>
      <c:dateAx>
        <c:axId val="552721832"/>
        <c:scaling>
          <c:orientation val="minMax"/>
        </c:scaling>
        <c:delete val="1"/>
        <c:axPos val="b"/>
        <c:numFmt formatCode="ge" sourceLinked="1"/>
        <c:majorTickMark val="none"/>
        <c:minorTickMark val="none"/>
        <c:tickLblPos val="none"/>
        <c:crossAx val="552722224"/>
        <c:crosses val="autoZero"/>
        <c:auto val="1"/>
        <c:lblOffset val="100"/>
        <c:baseTimeUnit val="years"/>
      </c:dateAx>
      <c:valAx>
        <c:axId val="55272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2721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84354272"/>
        <c:axId val="684354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84354272"/>
        <c:axId val="684354664"/>
      </c:lineChart>
      <c:dateAx>
        <c:axId val="684354272"/>
        <c:scaling>
          <c:orientation val="minMax"/>
        </c:scaling>
        <c:delete val="1"/>
        <c:axPos val="b"/>
        <c:numFmt formatCode="ge" sourceLinked="1"/>
        <c:majorTickMark val="none"/>
        <c:minorTickMark val="none"/>
        <c:tickLblPos val="none"/>
        <c:crossAx val="684354664"/>
        <c:crosses val="autoZero"/>
        <c:auto val="1"/>
        <c:lblOffset val="100"/>
        <c:baseTimeUnit val="years"/>
      </c:dateAx>
      <c:valAx>
        <c:axId val="684354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435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84355840"/>
        <c:axId val="68850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84355840"/>
        <c:axId val="688500784"/>
      </c:lineChart>
      <c:dateAx>
        <c:axId val="684355840"/>
        <c:scaling>
          <c:orientation val="minMax"/>
        </c:scaling>
        <c:delete val="1"/>
        <c:axPos val="b"/>
        <c:numFmt formatCode="ge" sourceLinked="1"/>
        <c:majorTickMark val="none"/>
        <c:minorTickMark val="none"/>
        <c:tickLblPos val="none"/>
        <c:crossAx val="688500784"/>
        <c:crosses val="autoZero"/>
        <c:auto val="1"/>
        <c:lblOffset val="100"/>
        <c:baseTimeUnit val="years"/>
      </c:dateAx>
      <c:valAx>
        <c:axId val="68850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435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1246.4100000000001</c:v>
                </c:pt>
                <c:pt idx="1">
                  <c:v>1233.8399999999999</c:v>
                </c:pt>
                <c:pt idx="2">
                  <c:v>1144.52</c:v>
                </c:pt>
                <c:pt idx="3">
                  <c:v>1016.17</c:v>
                </c:pt>
                <c:pt idx="4">
                  <c:v>906.15</c:v>
                </c:pt>
              </c:numCache>
            </c:numRef>
          </c:val>
        </c:ser>
        <c:dLbls>
          <c:showLegendKey val="0"/>
          <c:showVal val="0"/>
          <c:showCatName val="0"/>
          <c:showSerName val="0"/>
          <c:showPercent val="0"/>
          <c:showBubbleSize val="0"/>
        </c:dLbls>
        <c:gapWidth val="150"/>
        <c:axId val="688501960"/>
        <c:axId val="68850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688501960"/>
        <c:axId val="688502352"/>
      </c:lineChart>
      <c:dateAx>
        <c:axId val="688501960"/>
        <c:scaling>
          <c:orientation val="minMax"/>
        </c:scaling>
        <c:delete val="1"/>
        <c:axPos val="b"/>
        <c:numFmt formatCode="ge" sourceLinked="1"/>
        <c:majorTickMark val="none"/>
        <c:minorTickMark val="none"/>
        <c:tickLblPos val="none"/>
        <c:crossAx val="688502352"/>
        <c:crosses val="autoZero"/>
        <c:auto val="1"/>
        <c:lblOffset val="100"/>
        <c:baseTimeUnit val="years"/>
      </c:dateAx>
      <c:valAx>
        <c:axId val="68850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850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87.33</c:v>
                </c:pt>
                <c:pt idx="1">
                  <c:v>84.14</c:v>
                </c:pt>
                <c:pt idx="2">
                  <c:v>86.23</c:v>
                </c:pt>
                <c:pt idx="3">
                  <c:v>99.19</c:v>
                </c:pt>
                <c:pt idx="4">
                  <c:v>92.98</c:v>
                </c:pt>
              </c:numCache>
            </c:numRef>
          </c:val>
        </c:ser>
        <c:dLbls>
          <c:showLegendKey val="0"/>
          <c:showVal val="0"/>
          <c:showCatName val="0"/>
          <c:showSerName val="0"/>
          <c:showPercent val="0"/>
          <c:showBubbleSize val="0"/>
        </c:dLbls>
        <c:gapWidth val="150"/>
        <c:axId val="552723400"/>
        <c:axId val="686066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552723400"/>
        <c:axId val="686066488"/>
      </c:lineChart>
      <c:dateAx>
        <c:axId val="552723400"/>
        <c:scaling>
          <c:orientation val="minMax"/>
        </c:scaling>
        <c:delete val="1"/>
        <c:axPos val="b"/>
        <c:numFmt formatCode="ge" sourceLinked="1"/>
        <c:majorTickMark val="none"/>
        <c:minorTickMark val="none"/>
        <c:tickLblPos val="none"/>
        <c:crossAx val="686066488"/>
        <c:crosses val="autoZero"/>
        <c:auto val="1"/>
        <c:lblOffset val="100"/>
        <c:baseTimeUnit val="years"/>
      </c:dateAx>
      <c:valAx>
        <c:axId val="686066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2723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225.17</c:v>
                </c:pt>
                <c:pt idx="1">
                  <c:v>231.39</c:v>
                </c:pt>
                <c:pt idx="2">
                  <c:v>226.98</c:v>
                </c:pt>
                <c:pt idx="3">
                  <c:v>199.83</c:v>
                </c:pt>
                <c:pt idx="4">
                  <c:v>224.23</c:v>
                </c:pt>
              </c:numCache>
            </c:numRef>
          </c:val>
        </c:ser>
        <c:dLbls>
          <c:showLegendKey val="0"/>
          <c:showVal val="0"/>
          <c:showCatName val="0"/>
          <c:showSerName val="0"/>
          <c:showPercent val="0"/>
          <c:showBubbleSize val="0"/>
        </c:dLbls>
        <c:gapWidth val="150"/>
        <c:axId val="613381208"/>
        <c:axId val="61338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613381208"/>
        <c:axId val="613381600"/>
      </c:lineChart>
      <c:dateAx>
        <c:axId val="613381208"/>
        <c:scaling>
          <c:orientation val="minMax"/>
        </c:scaling>
        <c:delete val="1"/>
        <c:axPos val="b"/>
        <c:numFmt formatCode="ge" sourceLinked="1"/>
        <c:majorTickMark val="none"/>
        <c:minorTickMark val="none"/>
        <c:tickLblPos val="none"/>
        <c:crossAx val="613381600"/>
        <c:crosses val="autoZero"/>
        <c:auto val="1"/>
        <c:lblOffset val="100"/>
        <c:baseTimeUnit val="years"/>
      </c:dateAx>
      <c:valAx>
        <c:axId val="61338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3381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2" zoomScaleNormal="100" workbookViewId="0">
      <selection activeCell="AD9" sqref="AD9: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広島県　坂町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124</v>
      </c>
      <c r="AE8" s="49"/>
      <c r="AF8" s="49"/>
      <c r="AG8" s="49"/>
      <c r="AH8" s="49"/>
      <c r="AI8" s="49"/>
      <c r="AJ8" s="49"/>
      <c r="AK8" s="4"/>
      <c r="AL8" s="50">
        <f>データ!S6</f>
        <v>13101</v>
      </c>
      <c r="AM8" s="50"/>
      <c r="AN8" s="50"/>
      <c r="AO8" s="50"/>
      <c r="AP8" s="50"/>
      <c r="AQ8" s="50"/>
      <c r="AR8" s="50"/>
      <c r="AS8" s="50"/>
      <c r="AT8" s="45">
        <f>データ!T6</f>
        <v>15.69</v>
      </c>
      <c r="AU8" s="45"/>
      <c r="AV8" s="45"/>
      <c r="AW8" s="45"/>
      <c r="AX8" s="45"/>
      <c r="AY8" s="45"/>
      <c r="AZ8" s="45"/>
      <c r="BA8" s="45"/>
      <c r="BB8" s="45">
        <f>データ!U6</f>
        <v>834.99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98.74</v>
      </c>
      <c r="Q10" s="45"/>
      <c r="R10" s="45"/>
      <c r="S10" s="45"/>
      <c r="T10" s="45"/>
      <c r="U10" s="45"/>
      <c r="V10" s="45"/>
      <c r="W10" s="45">
        <f>データ!Q6</f>
        <v>102.83</v>
      </c>
      <c r="X10" s="45"/>
      <c r="Y10" s="45"/>
      <c r="Z10" s="45"/>
      <c r="AA10" s="45"/>
      <c r="AB10" s="45"/>
      <c r="AC10" s="45"/>
      <c r="AD10" s="50">
        <f>データ!R6</f>
        <v>2246</v>
      </c>
      <c r="AE10" s="50"/>
      <c r="AF10" s="50"/>
      <c r="AG10" s="50"/>
      <c r="AH10" s="50"/>
      <c r="AI10" s="50"/>
      <c r="AJ10" s="50"/>
      <c r="AK10" s="2"/>
      <c r="AL10" s="50">
        <f>データ!V6</f>
        <v>12939</v>
      </c>
      <c r="AM10" s="50"/>
      <c r="AN10" s="50"/>
      <c r="AO10" s="50"/>
      <c r="AP10" s="50"/>
      <c r="AQ10" s="50"/>
      <c r="AR10" s="50"/>
      <c r="AS10" s="50"/>
      <c r="AT10" s="45">
        <f>データ!W6</f>
        <v>3.85</v>
      </c>
      <c r="AU10" s="45"/>
      <c r="AV10" s="45"/>
      <c r="AW10" s="45"/>
      <c r="AX10" s="45"/>
      <c r="AY10" s="45"/>
      <c r="AZ10" s="45"/>
      <c r="BA10" s="45"/>
      <c r="BB10" s="45">
        <f>データ!X6</f>
        <v>3360.78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343099</v>
      </c>
      <c r="D6" s="33">
        <f t="shared" si="3"/>
        <v>47</v>
      </c>
      <c r="E6" s="33">
        <f t="shared" si="3"/>
        <v>17</v>
      </c>
      <c r="F6" s="33">
        <f t="shared" si="3"/>
        <v>1</v>
      </c>
      <c r="G6" s="33">
        <f t="shared" si="3"/>
        <v>0</v>
      </c>
      <c r="H6" s="33" t="str">
        <f t="shared" si="3"/>
        <v>広島県　坂町</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98.74</v>
      </c>
      <c r="Q6" s="34">
        <f t="shared" si="3"/>
        <v>102.83</v>
      </c>
      <c r="R6" s="34">
        <f t="shared" si="3"/>
        <v>2246</v>
      </c>
      <c r="S6" s="34">
        <f t="shared" si="3"/>
        <v>13101</v>
      </c>
      <c r="T6" s="34">
        <f t="shared" si="3"/>
        <v>15.69</v>
      </c>
      <c r="U6" s="34">
        <f t="shared" si="3"/>
        <v>834.99</v>
      </c>
      <c r="V6" s="34">
        <f t="shared" si="3"/>
        <v>12939</v>
      </c>
      <c r="W6" s="34">
        <f t="shared" si="3"/>
        <v>3.85</v>
      </c>
      <c r="X6" s="34">
        <f t="shared" si="3"/>
        <v>3360.78</v>
      </c>
      <c r="Y6" s="35">
        <f>IF(Y7="",NA(),Y7)</f>
        <v>79.66</v>
      </c>
      <c r="Z6" s="35">
        <f t="shared" ref="Z6:AH6" si="4">IF(Z7="",NA(),Z7)</f>
        <v>76.709999999999994</v>
      </c>
      <c r="AA6" s="35">
        <f t="shared" si="4"/>
        <v>76.45</v>
      </c>
      <c r="AB6" s="35">
        <f t="shared" si="4"/>
        <v>81.239999999999995</v>
      </c>
      <c r="AC6" s="35">
        <f t="shared" si="4"/>
        <v>77.78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1246.4100000000001</v>
      </c>
      <c r="BG6" s="35">
        <f t="shared" ref="BG6:BO6" si="7">IF(BG7="",NA(),BG7)</f>
        <v>1233.8399999999999</v>
      </c>
      <c r="BH6" s="35">
        <f t="shared" si="7"/>
        <v>1144.52</v>
      </c>
      <c r="BI6" s="35">
        <f t="shared" si="7"/>
        <v>1016.17</v>
      </c>
      <c r="BJ6" s="35">
        <f t="shared" si="7"/>
        <v>906.15</v>
      </c>
      <c r="BK6" s="35">
        <f t="shared" si="7"/>
        <v>1273.52</v>
      </c>
      <c r="BL6" s="35">
        <f t="shared" si="7"/>
        <v>1209.95</v>
      </c>
      <c r="BM6" s="35">
        <f t="shared" si="7"/>
        <v>1136.5</v>
      </c>
      <c r="BN6" s="35">
        <f t="shared" si="7"/>
        <v>1118.56</v>
      </c>
      <c r="BO6" s="35">
        <f t="shared" si="7"/>
        <v>1111.31</v>
      </c>
      <c r="BP6" s="34" t="str">
        <f>IF(BP7="","",IF(BP7="-","【-】","【"&amp;SUBSTITUTE(TEXT(BP7,"#,##0.00"),"-","△")&amp;"】"))</f>
        <v>【728.30】</v>
      </c>
      <c r="BQ6" s="35">
        <f>IF(BQ7="",NA(),BQ7)</f>
        <v>87.33</v>
      </c>
      <c r="BR6" s="35">
        <f t="shared" ref="BR6:BZ6" si="8">IF(BR7="",NA(),BR7)</f>
        <v>84.14</v>
      </c>
      <c r="BS6" s="35">
        <f t="shared" si="8"/>
        <v>86.23</v>
      </c>
      <c r="BT6" s="35">
        <f t="shared" si="8"/>
        <v>99.19</v>
      </c>
      <c r="BU6" s="35">
        <f t="shared" si="8"/>
        <v>92.98</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225.17</v>
      </c>
      <c r="CC6" s="35">
        <f t="shared" ref="CC6:CK6" si="9">IF(CC7="",NA(),CC7)</f>
        <v>231.39</v>
      </c>
      <c r="CD6" s="35">
        <f t="shared" si="9"/>
        <v>226.98</v>
      </c>
      <c r="CE6" s="35">
        <f t="shared" si="9"/>
        <v>199.83</v>
      </c>
      <c r="CF6" s="35">
        <f t="shared" si="9"/>
        <v>224.23</v>
      </c>
      <c r="CG6" s="35">
        <f t="shared" si="9"/>
        <v>224.94</v>
      </c>
      <c r="CH6" s="35">
        <f t="shared" si="9"/>
        <v>220.67</v>
      </c>
      <c r="CI6" s="35">
        <f t="shared" si="9"/>
        <v>217.82</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t="str">
        <f t="shared" si="10"/>
        <v>-</v>
      </c>
      <c r="CR6" s="35">
        <f t="shared" si="10"/>
        <v>55.41</v>
      </c>
      <c r="CS6" s="35">
        <f t="shared" si="10"/>
        <v>55.81</v>
      </c>
      <c r="CT6" s="35">
        <f t="shared" si="10"/>
        <v>54.44</v>
      </c>
      <c r="CU6" s="35">
        <f t="shared" si="10"/>
        <v>54.67</v>
      </c>
      <c r="CV6" s="35">
        <f t="shared" si="10"/>
        <v>53.51</v>
      </c>
      <c r="CW6" s="34" t="str">
        <f>IF(CW7="","",IF(CW7="-","【-】","【"&amp;SUBSTITUTE(TEXT(CW7,"#,##0.00"),"-","△")&amp;"】"))</f>
        <v>【60.09】</v>
      </c>
      <c r="CX6" s="35">
        <f>IF(CX7="",NA(),CX7)</f>
        <v>96.8</v>
      </c>
      <c r="CY6" s="35">
        <f t="shared" ref="CY6:DG6" si="11">IF(CY7="",NA(),CY7)</f>
        <v>97.57</v>
      </c>
      <c r="CZ6" s="35">
        <f t="shared" si="11"/>
        <v>97.56</v>
      </c>
      <c r="DA6" s="35">
        <f t="shared" si="11"/>
        <v>97.85</v>
      </c>
      <c r="DB6" s="35">
        <f t="shared" si="11"/>
        <v>97.95</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c r="A7" s="28"/>
      <c r="B7" s="37">
        <v>2016</v>
      </c>
      <c r="C7" s="37">
        <v>343099</v>
      </c>
      <c r="D7" s="37">
        <v>47</v>
      </c>
      <c r="E7" s="37">
        <v>17</v>
      </c>
      <c r="F7" s="37">
        <v>1</v>
      </c>
      <c r="G7" s="37">
        <v>0</v>
      </c>
      <c r="H7" s="37" t="s">
        <v>109</v>
      </c>
      <c r="I7" s="37" t="s">
        <v>110</v>
      </c>
      <c r="J7" s="37" t="s">
        <v>111</v>
      </c>
      <c r="K7" s="37" t="s">
        <v>112</v>
      </c>
      <c r="L7" s="37" t="s">
        <v>113</v>
      </c>
      <c r="M7" s="37"/>
      <c r="N7" s="38" t="s">
        <v>114</v>
      </c>
      <c r="O7" s="38" t="s">
        <v>115</v>
      </c>
      <c r="P7" s="38">
        <v>98.74</v>
      </c>
      <c r="Q7" s="38">
        <v>102.83</v>
      </c>
      <c r="R7" s="38">
        <v>2246</v>
      </c>
      <c r="S7" s="38">
        <v>13101</v>
      </c>
      <c r="T7" s="38">
        <v>15.69</v>
      </c>
      <c r="U7" s="38">
        <v>834.99</v>
      </c>
      <c r="V7" s="38">
        <v>12939</v>
      </c>
      <c r="W7" s="38">
        <v>3.85</v>
      </c>
      <c r="X7" s="38">
        <v>3360.78</v>
      </c>
      <c r="Y7" s="38">
        <v>79.66</v>
      </c>
      <c r="Z7" s="38">
        <v>76.709999999999994</v>
      </c>
      <c r="AA7" s="38">
        <v>76.45</v>
      </c>
      <c r="AB7" s="38">
        <v>81.239999999999995</v>
      </c>
      <c r="AC7" s="38">
        <v>77.78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1246.4100000000001</v>
      </c>
      <c r="BG7" s="38">
        <v>1233.8399999999999</v>
      </c>
      <c r="BH7" s="38">
        <v>1144.52</v>
      </c>
      <c r="BI7" s="38">
        <v>1016.17</v>
      </c>
      <c r="BJ7" s="38">
        <v>906.15</v>
      </c>
      <c r="BK7" s="38">
        <v>1273.52</v>
      </c>
      <c r="BL7" s="38">
        <v>1209.95</v>
      </c>
      <c r="BM7" s="38">
        <v>1136.5</v>
      </c>
      <c r="BN7" s="38">
        <v>1118.56</v>
      </c>
      <c r="BO7" s="38">
        <v>1111.31</v>
      </c>
      <c r="BP7" s="38">
        <v>728.3</v>
      </c>
      <c r="BQ7" s="38">
        <v>87.33</v>
      </c>
      <c r="BR7" s="38">
        <v>84.14</v>
      </c>
      <c r="BS7" s="38">
        <v>86.23</v>
      </c>
      <c r="BT7" s="38">
        <v>99.19</v>
      </c>
      <c r="BU7" s="38">
        <v>92.98</v>
      </c>
      <c r="BV7" s="38">
        <v>67.849999999999994</v>
      </c>
      <c r="BW7" s="38">
        <v>69.48</v>
      </c>
      <c r="BX7" s="38">
        <v>71.650000000000006</v>
      </c>
      <c r="BY7" s="38">
        <v>72.33</v>
      </c>
      <c r="BZ7" s="38">
        <v>75.540000000000006</v>
      </c>
      <c r="CA7" s="38">
        <v>100.04</v>
      </c>
      <c r="CB7" s="38">
        <v>225.17</v>
      </c>
      <c r="CC7" s="38">
        <v>231.39</v>
      </c>
      <c r="CD7" s="38">
        <v>226.98</v>
      </c>
      <c r="CE7" s="38">
        <v>199.83</v>
      </c>
      <c r="CF7" s="38">
        <v>224.23</v>
      </c>
      <c r="CG7" s="38">
        <v>224.94</v>
      </c>
      <c r="CH7" s="38">
        <v>220.67</v>
      </c>
      <c r="CI7" s="38">
        <v>217.82</v>
      </c>
      <c r="CJ7" s="38">
        <v>215.28</v>
      </c>
      <c r="CK7" s="38">
        <v>207.96</v>
      </c>
      <c r="CL7" s="38">
        <v>137.82</v>
      </c>
      <c r="CM7" s="38" t="s">
        <v>114</v>
      </c>
      <c r="CN7" s="38" t="s">
        <v>114</v>
      </c>
      <c r="CO7" s="38" t="s">
        <v>114</v>
      </c>
      <c r="CP7" s="38" t="s">
        <v>114</v>
      </c>
      <c r="CQ7" s="38" t="s">
        <v>114</v>
      </c>
      <c r="CR7" s="38">
        <v>55.41</v>
      </c>
      <c r="CS7" s="38">
        <v>55.81</v>
      </c>
      <c r="CT7" s="38">
        <v>54.44</v>
      </c>
      <c r="CU7" s="38">
        <v>54.67</v>
      </c>
      <c r="CV7" s="38">
        <v>53.51</v>
      </c>
      <c r="CW7" s="38">
        <v>60.09</v>
      </c>
      <c r="CX7" s="38">
        <v>96.8</v>
      </c>
      <c r="CY7" s="38">
        <v>97.57</v>
      </c>
      <c r="CZ7" s="38">
        <v>97.56</v>
      </c>
      <c r="DA7" s="38">
        <v>97.85</v>
      </c>
      <c r="DB7" s="38">
        <v>97.95</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2017-12-25T02:11:55Z</dcterms:created>
  <dcterms:modified xsi:type="dcterms:W3CDTF">2018-02-09T02:48:28Z</dcterms:modified>
</cp:coreProperties>
</file>